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hidePivotFieldList="1"/>
  <mc:AlternateContent xmlns:mc="http://schemas.openxmlformats.org/markup-compatibility/2006">
    <mc:Choice Requires="x15">
      <x15ac:absPath xmlns:x15ac="http://schemas.microsoft.com/office/spreadsheetml/2010/11/ac" url="E:\Qualidade planilhas para vender\9  Dashboard Segurança do Trabalho\09 Planilhas Dashboard\"/>
    </mc:Choice>
  </mc:AlternateContent>
  <xr:revisionPtr revIDLastSave="0" documentId="8_{77A6F300-338C-43B8-91D4-56ACADECF6CE}" xr6:coauthVersionLast="47" xr6:coauthVersionMax="47" xr10:uidLastSave="{00000000-0000-0000-0000-000000000000}"/>
  <bookViews>
    <workbookView showSheetTabs="0" xWindow="-120" yWindow="-120" windowWidth="20730" windowHeight="11160" activeTab="2" xr2:uid="{00000000-000D-0000-FFFF-FFFF00000000}"/>
  </bookViews>
  <sheets>
    <sheet name="BASE" sheetId="1" r:id="rId1"/>
    <sheet name="CADASTRO" sheetId="2" r:id="rId2"/>
    <sheet name="DASHBOARD" sheetId="8" r:id="rId3"/>
    <sheet name="CAPA" sheetId="9" r:id="rId4"/>
    <sheet name="AUXILIAR" sheetId="7" r:id="rId5"/>
  </sheets>
  <definedNames>
    <definedName name="SegmentaçãodeDados_Mês">#N/A</definedName>
    <definedName name="SegmentaçãodeDados_Setor">#N/A</definedName>
  </definedNames>
  <calcPr calcId="181029"/>
  <pivotCaches>
    <pivotCache cacheId="0" r:id="rId6"/>
  </pivotCaches>
  <extLst>
    <ext xmlns:x14="http://schemas.microsoft.com/office/spreadsheetml/2009/9/main" uri="{BBE1A952-AA13-448e-AADC-164F8A28A991}">
      <x14:slicerCaches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7" l="1"/>
  <c r="M13" i="7"/>
  <c r="M12" i="7"/>
  <c r="M11" i="7"/>
  <c r="L14" i="7"/>
  <c r="L13" i="7"/>
  <c r="L12" i="7"/>
  <c r="L11" i="7"/>
  <c r="G12" i="7"/>
  <c r="G13" i="7"/>
  <c r="G14" i="7"/>
  <c r="G15" i="7"/>
  <c r="G16" i="7"/>
  <c r="G17" i="7"/>
  <c r="G18" i="7"/>
  <c r="G19" i="7"/>
  <c r="G20" i="7"/>
  <c r="G9" i="7"/>
  <c r="G10" i="7"/>
  <c r="G11" i="7"/>
  <c r="F10" i="7"/>
  <c r="J10" i="7" s="1"/>
  <c r="F11" i="7"/>
  <c r="J11" i="7" s="1"/>
  <c r="F12" i="7"/>
  <c r="J12" i="7" s="1"/>
  <c r="F13" i="7"/>
  <c r="J13" i="7" s="1"/>
  <c r="F14" i="7"/>
  <c r="H14" i="7" s="1"/>
  <c r="F15" i="7"/>
  <c r="J15" i="7" s="1"/>
  <c r="F16" i="7"/>
  <c r="J16" i="7" s="1"/>
  <c r="F17" i="7"/>
  <c r="J17" i="7" s="1"/>
  <c r="F18" i="7"/>
  <c r="H18" i="7" s="1"/>
  <c r="F19" i="7"/>
  <c r="J19" i="7" s="1"/>
  <c r="F20" i="7"/>
  <c r="H20" i="7" s="1"/>
  <c r="I20" i="7" s="1"/>
  <c r="F9" i="7"/>
  <c r="J9" i="7" s="1"/>
  <c r="K7" i="1"/>
  <c r="K8" i="1"/>
  <c r="K9" i="1"/>
  <c r="K10" i="1"/>
  <c r="K11" i="1"/>
  <c r="K12" i="1"/>
  <c r="K13" i="1"/>
  <c r="K14" i="1"/>
  <c r="K15" i="1"/>
  <c r="K16" i="1"/>
  <c r="K17" i="1"/>
  <c r="K6" i="1"/>
  <c r="I18" i="7" l="1"/>
  <c r="I14" i="7"/>
  <c r="J20" i="7"/>
  <c r="H19" i="7"/>
  <c r="I19" i="7" s="1"/>
  <c r="J18" i="7"/>
  <c r="H17" i="7"/>
  <c r="I17" i="7" s="1"/>
  <c r="H16" i="7"/>
  <c r="I16" i="7" s="1"/>
  <c r="H15" i="7"/>
  <c r="I15" i="7" s="1"/>
  <c r="J14" i="7"/>
  <c r="H13" i="7"/>
  <c r="I13" i="7" s="1"/>
  <c r="H12" i="7"/>
  <c r="I12" i="7" s="1"/>
  <c r="M15" i="7"/>
  <c r="H9" i="7"/>
  <c r="I9" i="7" s="1"/>
  <c r="H11" i="7"/>
  <c r="I11" i="7" s="1"/>
  <c r="H10" i="7"/>
  <c r="I10" i="7" s="1"/>
</calcChain>
</file>

<file path=xl/sharedStrings.xml><?xml version="1.0" encoding="utf-8"?>
<sst xmlns="http://schemas.openxmlformats.org/spreadsheetml/2006/main" count="95" uniqueCount="41">
  <si>
    <t>Mês</t>
  </si>
  <si>
    <t>Faltas em Horas</t>
  </si>
  <si>
    <t>Atrasos em Horas</t>
  </si>
  <si>
    <t>Faltas Justificadas em Horas</t>
  </si>
  <si>
    <t>Ausência Abonadas em Horas</t>
  </si>
  <si>
    <t>Setor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</si>
  <si>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</si>
  <si>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</si>
  <si>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</si>
  <si>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</si>
  <si>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</si>
  <si>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</si>
  <si>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</si>
  <si>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</si>
  <si>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</si>
  <si>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</si>
  <si>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</si>
  <si>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</si>
  <si>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Setores</t>
  </si>
  <si>
    <t>Produção</t>
  </si>
  <si>
    <t>R.H</t>
  </si>
  <si>
    <t>Compras</t>
  </si>
  <si>
    <t>Rótulos de Linha</t>
  </si>
  <si>
    <t>Horas Perdidas</t>
  </si>
  <si>
    <t xml:space="preserve">Ausência Abonadas em Horas </t>
  </si>
  <si>
    <t xml:space="preserve">Faltas Justificadas em Horas </t>
  </si>
  <si>
    <t xml:space="preserve">Atrasos em Horas </t>
  </si>
  <si>
    <t xml:space="preserve">Faltas em Horas </t>
  </si>
  <si>
    <t>Horas Previstas Para Trabalhar</t>
  </si>
  <si>
    <t>Digitar Horas</t>
  </si>
  <si>
    <t>Meta de Absenteísmo</t>
  </si>
  <si>
    <t>Digitar Minutos</t>
  </si>
  <si>
    <t>Meses</t>
  </si>
  <si>
    <t>Horas Planejadas</t>
  </si>
  <si>
    <t>Absenteísmo</t>
  </si>
  <si>
    <t>Meta</t>
  </si>
  <si>
    <t>Total de Horas Perdidas</t>
  </si>
  <si>
    <t>Soma de Campo2</t>
  </si>
  <si>
    <t>Qualidade</t>
  </si>
  <si>
    <t>Administrativo</t>
  </si>
  <si>
    <t>Chão de Fabrica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</si>
</sst>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F400]h:mm:ss\ AM/PM"/>
    <numFmt numFmtId="165" formatCode="0.000%"/>
    <numFmt numFmtId="166" formatCode="[h]:mm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NumberFormat="1"/>
    <xf numFmtId="46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9" fontId="0" fillId="0" borderId="3" xfId="0" applyNumberFormat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0" fontId="0" fillId="0" borderId="1" xfId="0" applyBorder="1" applyAlignment="1"/>
    <xf numFmtId="165" fontId="0" fillId="0" borderId="1" xfId="1" applyNumberFormat="1" applyFon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/>
    <xf numFmtId="166" fontId="0" fillId="0" borderId="1" xfId="0" applyNumberFormat="1" applyBorder="1" applyAlignment="1">
      <alignment horizontal="center" vertical="top"/>
    </xf>
    <xf numFmtId="10" fontId="0" fillId="0" borderId="1" xfId="1" applyNumberFormat="1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0" xfId="0" applyFill="1"/>
  </cellXfs>
  <cellStyles count="2">
    <cellStyle name="Normal" xfId="0" builtinId="0"/>
    <cellStyle name="Porcentagem" xfId="1" builtinId="5"/>
  </cellStyles>
  <dxfs count="38">
    <dxf>
      <alignment vertical="bottom"/>
    </dxf>
    <dxf>
      <alignment vertical="bottom"/>
    </dxf>
    <dxf>
      <alignment horizontal="center"/>
    </dxf>
    <dxf>
      <alignment horizontal="center"/>
    </dxf>
    <dxf>
      <numFmt numFmtId="166" formatCode="[h]:mm"/>
    </dxf>
    <dxf>
      <alignment vertical="bottom"/>
    </dxf>
    <dxf>
      <alignment vertical="bottom"/>
    </dxf>
    <dxf>
      <alignment vertical="bottom"/>
    </dxf>
    <dxf>
      <alignment horizontal="center"/>
    </dxf>
    <dxf>
      <alignment horizontal="center"/>
    </dxf>
    <dxf>
      <alignment horizontal="center"/>
    </dxf>
    <dxf>
      <numFmt numFmtId="166" formatCode="[h]:mm"/>
    </dxf>
    <dxf>
      <alignment vertical="bottom"/>
    </dxf>
    <dxf>
      <alignment vertical="bottom"/>
    </dxf>
    <dxf>
      <alignment horizontal="center"/>
    </dxf>
    <dxf>
      <alignment horizontal="center"/>
    </dxf>
    <dxf>
      <numFmt numFmtId="166" formatCode="[h]:mm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6" formatCode="[h]:mm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[h]:mm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31" formatCode="[h]:mm:ss"/>
      <alignment horizontal="center" vertical="bottom" textRotation="0" wrapText="0" indent="0" justifyLastLine="0" shrinkToFit="0" readingOrder="0"/>
    </dxf>
    <dxf>
      <numFmt numFmtId="31" formatCode="[h]:mm:ss"/>
      <alignment horizontal="center" vertical="bottom" textRotation="0" wrapText="0" indent="0" justifyLastLine="0" shrinkToFit="0" readingOrder="0"/>
    </dxf>
    <dxf>
      <numFmt numFmtId="31" formatCode="[h]:mm:ss"/>
      <alignment horizontal="center" vertical="bottom" textRotation="0" wrapText="0" indent="0" justifyLastLine="0" shrinkToFit="0" readingOrder="0"/>
    </dxf>
    <dxf>
      <numFmt numFmtId="31" formatCode="[h]:mm:ss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bgColor rgb="FFBEAA77"/>
        </patternFill>
      </fill>
      <border>
        <left style="thick">
          <color rgb="FFBEAA77"/>
        </left>
        <right style="thick">
          <color rgb="FFBEAA77"/>
        </right>
        <top style="thick">
          <color rgb="FFBEAA77"/>
        </top>
        <bottom style="thick">
          <color rgb="FFBEAA77"/>
        </bottom>
      </border>
    </dxf>
    <dxf>
      <font>
        <b/>
        <i val="0"/>
        <color theme="0"/>
      </font>
      <fill>
        <patternFill>
          <bgColor rgb="FF002E6D"/>
        </patternFill>
      </fill>
      <border>
        <left style="thick">
          <color rgb="FFC8B78C"/>
        </left>
        <right style="thick">
          <color rgb="FFC8B78C"/>
        </right>
        <top style="thick">
          <color rgb="FFC8B78C"/>
        </top>
        <bottom style="thick">
          <color rgb="FFC8B78C"/>
        </bottom>
      </border>
    </dxf>
  </dxfs>
  <tableStyles count="2" defaultTableStyle="TableStyleMedium2" defaultPivotStyle="PivotStyleLight16">
    <tableStyle name="Estilo de Segmentação de Dados 1" pivot="0" table="0" count="2" xr9:uid="{9FA9194C-F13B-4CBC-98AE-AACC1E7A229B}">
      <tableStyleElement type="wholeTable" dxfId="37"/>
    </tableStyle>
    <tableStyle name="Estilo de Segmentação de Dados 2" pivot="0" table="0" count="2" xr9:uid="{C7B96C67-0EC4-489A-B34A-6B4118A2E751}">
      <tableStyleElement type="wholeTable" dxfId="36"/>
    </tableStyle>
  </tableStyles>
  <colors>
    <mruColors>
      <color rgb="FF002E6D"/>
      <color rgb="FFBEAA77"/>
      <color rgb="FFC8B78C"/>
      <color rgb="FF26CAD3"/>
      <color rgb="FF005D83"/>
      <color rgb="FF2481CA"/>
    </mruColors>
  </colors>
  <extLst>
    <ext xmlns:x14="http://schemas.microsoft.com/office/spreadsheetml/2009/9/main" uri="{46F421CA-312F-682f-3DD2-61675219B42D}">
      <x14:dxfs count="2">
        <dxf>
          <font>
            <b/>
            <i val="0"/>
            <color theme="0"/>
          </font>
          <fill>
            <patternFill>
              <bgColor rgb="FF002E6D"/>
            </patternFill>
          </fill>
        </dxf>
        <dxf>
          <font>
            <b/>
            <i val="0"/>
          </font>
          <fill>
            <patternFill>
              <bgColor rgb="FFBEAA77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Estilo de Segmentação de Dados 1">
          <x14:slicerStyleElements>
            <x14:slicerStyleElement type="selectedItemWithData" dxfId="1"/>
          </x14:slicerStyleElements>
        </x14:slicerStyle>
        <x14:slicerStyle name="Estilo de Segmentação de Dados 2">
          <x14:slicerStyleElements>
            <x14:slicerStyleElement type="selectedItemWith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2.xml"/><Relationship Id="rId3" Type="http://schemas.openxmlformats.org/officeDocument/2006/relationships/worksheet" Target="worksheets/sheet3.xml"/><Relationship Id="rId7" Type="http://schemas.microsoft.com/office/2007/relationships/slicerCache" Target="slicerCaches/slicerCache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t-BR" sz="1600" b="1">
                <a:solidFill>
                  <a:schemeClr val="tx1"/>
                </a:solidFill>
              </a:rPr>
              <a:t>% de Absenteísmo</a:t>
            </a:r>
          </a:p>
        </c:rich>
      </c:tx>
      <c:overlay val="0"/>
      <c:spPr>
        <a:solidFill>
          <a:srgbClr val="26CAD3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AUXILIAR!$I$8</c:f>
              <c:strCache>
                <c:ptCount val="1"/>
                <c:pt idx="0">
                  <c:v>Absenteísmo</c:v>
                </c:pt>
              </c:strCache>
            </c:strRef>
          </c:tx>
          <c:spPr>
            <a:solidFill>
              <a:srgbClr val="26CAD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AUXILIAR!$F$9:$F$20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AUXILIAR!$I$9:$I$20</c:f>
              <c:numCache>
                <c:formatCode>0.000%</c:formatCode>
                <c:ptCount val="12"/>
                <c:pt idx="0">
                  <c:v>1.9199893333925922E-3</c:v>
                </c:pt>
                <c:pt idx="1">
                  <c:v>6.5788997579622774E-6</c:v>
                </c:pt>
                <c:pt idx="2">
                  <c:v>3.4000000000000002E-4</c:v>
                </c:pt>
                <c:pt idx="3" formatCode="0.00%">
                  <c:v>2.4444281482567892E-4</c:v>
                </c:pt>
                <c:pt idx="4" formatCode="0.00%">
                  <c:v>0</c:v>
                </c:pt>
                <c:pt idx="5" formatCode="0.00%">
                  <c:v>0</c:v>
                </c:pt>
                <c:pt idx="6" formatCode="0.00%">
                  <c:v>0</c:v>
                </c:pt>
                <c:pt idx="7" formatCode="0.00%">
                  <c:v>0</c:v>
                </c:pt>
                <c:pt idx="8" formatCode="0.00%">
                  <c:v>0</c:v>
                </c:pt>
                <c:pt idx="9" formatCode="0.00%">
                  <c:v>0</c:v>
                </c:pt>
                <c:pt idx="10" formatCode="0.00%">
                  <c:v>0</c:v>
                </c:pt>
                <c:pt idx="11" formatCode="0.0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04-406B-8677-8E89019D8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2305824"/>
        <c:axId val="489324832"/>
      </c:barChart>
      <c:lineChart>
        <c:grouping val="standard"/>
        <c:varyColors val="0"/>
        <c:ser>
          <c:idx val="1"/>
          <c:order val="1"/>
          <c:tx>
            <c:strRef>
              <c:f>AUXILIAR!$J$8</c:f>
              <c:strCache>
                <c:ptCount val="1"/>
                <c:pt idx="0">
                  <c:v>Meta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40"/>
            <c:spPr>
              <a:solidFill>
                <a:srgbClr val="2481CA"/>
              </a:solidFill>
              <a:ln w="28575">
                <a:solidFill>
                  <a:srgbClr val="C8B78C"/>
                </a:solidFill>
              </a:ln>
              <a:effectLst/>
            </c:spPr>
          </c:marker>
          <c:cat>
            <c:strRef>
              <c:f>AUXILIAR!$F$9:$F$20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AUXILIAR!$J$9:$J$20</c:f>
              <c:numCache>
                <c:formatCode>0.00%</c:formatCode>
                <c:ptCount val="12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0.02</c:v>
                </c:pt>
                <c:pt idx="11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04-406B-8677-8E89019D8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305824"/>
        <c:axId val="489324832"/>
      </c:lineChart>
      <c:catAx>
        <c:axId val="49230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9324832"/>
        <c:crosses val="autoZero"/>
        <c:auto val="1"/>
        <c:lblAlgn val="ctr"/>
        <c:lblOffset val="100"/>
        <c:noMultiLvlLbl val="0"/>
      </c:catAx>
      <c:valAx>
        <c:axId val="489324832"/>
        <c:scaling>
          <c:orientation val="minMax"/>
        </c:scaling>
        <c:delete val="1"/>
        <c:axPos val="l"/>
        <c:numFmt formatCode="0.000%" sourceLinked="1"/>
        <c:majorTickMark val="none"/>
        <c:minorTickMark val="none"/>
        <c:tickLblPos val="nextTo"/>
        <c:crossAx val="49230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pt-BR" sz="1800">
                <a:solidFill>
                  <a:schemeClr val="bg1"/>
                </a:solidFill>
              </a:rPr>
              <a:t>Total de</a:t>
            </a:r>
            <a:r>
              <a:rPr lang="pt-BR" sz="1800" baseline="0">
                <a:solidFill>
                  <a:schemeClr val="bg1"/>
                </a:solidFill>
              </a:rPr>
              <a:t> Horas Perdidas</a:t>
            </a:r>
            <a:endParaRPr lang="pt-BR" sz="1800">
              <a:solidFill>
                <a:schemeClr val="bg1"/>
              </a:solidFill>
            </a:endParaRPr>
          </a:p>
        </c:rich>
      </c:tx>
      <c:overlay val="0"/>
      <c:spPr>
        <a:solidFill>
          <a:srgbClr val="2481CA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2481C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AUXILIAR!$L$11:$L$15</c:f>
              <c:strCache>
                <c:ptCount val="5"/>
                <c:pt idx="0">
                  <c:v>Faltas em Horas </c:v>
                </c:pt>
                <c:pt idx="1">
                  <c:v>Atrasos em Horas </c:v>
                </c:pt>
                <c:pt idx="2">
                  <c:v>Faltas Justificadas em Horas </c:v>
                </c:pt>
                <c:pt idx="3">
                  <c:v>Ausência Abonadas em Horas </c:v>
                </c:pt>
                <c:pt idx="4">
                  <c:v>Total de Horas Perdidas</c:v>
                </c:pt>
              </c:strCache>
            </c:strRef>
          </c:cat>
          <c:val>
            <c:numRef>
              <c:f>AUXILIAR!$M$11:$M$15</c:f>
              <c:numCache>
                <c:formatCode>[h]:mm</c:formatCode>
                <c:ptCount val="5"/>
                <c:pt idx="0">
                  <c:v>2.3472222222222223</c:v>
                </c:pt>
                <c:pt idx="1">
                  <c:v>1.875</c:v>
                </c:pt>
                <c:pt idx="2">
                  <c:v>2.125</c:v>
                </c:pt>
                <c:pt idx="3">
                  <c:v>1.5</c:v>
                </c:pt>
                <c:pt idx="4">
                  <c:v>7.8472222222222223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A7-443D-9408-C7E2AA0454B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79069296"/>
        <c:axId val="677965888"/>
      </c:barChart>
      <c:catAx>
        <c:axId val="47906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77965888"/>
        <c:crosses val="autoZero"/>
        <c:auto val="1"/>
        <c:lblAlgn val="ctr"/>
        <c:lblOffset val="100"/>
        <c:noMultiLvlLbl val="0"/>
      </c:catAx>
      <c:valAx>
        <c:axId val="677965888"/>
        <c:scaling>
          <c:orientation val="minMax"/>
        </c:scaling>
        <c:delete val="1"/>
        <c:axPos val="l"/>
        <c:numFmt formatCode="[h]:mm" sourceLinked="1"/>
        <c:majorTickMark val="none"/>
        <c:minorTickMark val="none"/>
        <c:tickLblPos val="nextTo"/>
        <c:crossAx val="479069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[DASHBOARD ABSENTEÍSMO.xlsx]AUXILIAR!Tabela dinâmica14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bg1"/>
                </a:solidFill>
              </a:rPr>
              <a:t>Horas Perdidas por Setor</a:t>
            </a:r>
          </a:p>
        </c:rich>
      </c:tx>
      <c:overlay val="0"/>
      <c:spPr>
        <a:solidFill>
          <a:srgbClr val="005D83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005D8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AUXILIAR!$R$8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5D8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AUXILIAR!$Q$9:$Q$12</c:f>
              <c:strCache>
                <c:ptCount val="4"/>
                <c:pt idx="0">
                  <c:v>Produção</c:v>
                </c:pt>
                <c:pt idx="1">
                  <c:v>Compras</c:v>
                </c:pt>
                <c:pt idx="2">
                  <c:v>R.H</c:v>
                </c:pt>
                <c:pt idx="3">
                  <c:v>Qualidade</c:v>
                </c:pt>
              </c:strCache>
            </c:strRef>
          </c:cat>
          <c:val>
            <c:numRef>
              <c:f>AUXILIAR!$R$9:$R$12</c:f>
              <c:numCache>
                <c:formatCode>[h]:mm</c:formatCode>
                <c:ptCount val="4"/>
                <c:pt idx="0">
                  <c:v>7.375</c:v>
                </c:pt>
                <c:pt idx="1">
                  <c:v>0.33333333333333331</c:v>
                </c:pt>
                <c:pt idx="2">
                  <c:v>0.1388888888888889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B7-47A3-87A4-077C7800B1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84122960"/>
        <c:axId val="212483040"/>
      </c:barChart>
      <c:catAx>
        <c:axId val="48412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2483040"/>
        <c:crosses val="autoZero"/>
        <c:auto val="1"/>
        <c:lblAlgn val="ctr"/>
        <c:lblOffset val="100"/>
        <c:noMultiLvlLbl val="0"/>
      </c:catAx>
      <c:valAx>
        <c:axId val="212483040"/>
        <c:scaling>
          <c:orientation val="minMax"/>
        </c:scaling>
        <c:delete val="1"/>
        <c:axPos val="l"/>
        <c:numFmt formatCode="[h]:mm" sourceLinked="1"/>
        <c:majorTickMark val="none"/>
        <c:minorTickMark val="none"/>
        <c:tickLblPos val="nextTo"/>
        <c:crossAx val="484122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DASHBOARD!A1"/><Relationship Id="rId2" Type="http://schemas.openxmlformats.org/officeDocument/2006/relationships/hyperlink" Target="#CADASTRO!A1"/><Relationship Id="rId1" Type="http://schemas.openxmlformats.org/officeDocument/2006/relationships/hyperlink" Target="#BASE!A1"/><Relationship Id="rId4" Type="http://schemas.openxmlformats.org/officeDocument/2006/relationships/hyperlink" Target="#AUXILIAR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495300</xdr:colOff>
      <xdr:row>3</xdr:row>
      <xdr:rowOff>38100</xdr:rowOff>
    </xdr:to>
    <xdr:sp macro="" textlink="">
      <xdr:nvSpPr>
        <xdr:cNvPr id="2" name="Seta: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E40C84-F349-456D-BEF6-61F95A516D24}"/>
            </a:ext>
          </a:extLst>
        </xdr:cNvPr>
        <xdr:cNvSpPr/>
      </xdr:nvSpPr>
      <xdr:spPr>
        <a:xfrm>
          <a:off x="0" y="0"/>
          <a:ext cx="1438275" cy="609600"/>
        </a:xfrm>
        <a:prstGeom prst="lef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/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28575</xdr:rowOff>
    </xdr:from>
    <xdr:to>
      <xdr:col>2</xdr:col>
      <xdr:colOff>180975</xdr:colOff>
      <xdr:row>4</xdr:row>
      <xdr:rowOff>66675</xdr:rowOff>
    </xdr:to>
    <xdr:sp macro="" textlink="">
      <xdr:nvSpPr>
        <xdr:cNvPr id="3" name="Seta: para a Esquerd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40D11C-06F9-42E2-8221-D756C716D83B}"/>
            </a:ext>
          </a:extLst>
        </xdr:cNvPr>
        <xdr:cNvSpPr/>
      </xdr:nvSpPr>
      <xdr:spPr>
        <a:xfrm>
          <a:off x="9525" y="219075"/>
          <a:ext cx="1438275" cy="609600"/>
        </a:xfrm>
        <a:prstGeom prst="lef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/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4</xdr:row>
      <xdr:rowOff>152399</xdr:rowOff>
    </xdr:from>
    <xdr:to>
      <xdr:col>22</xdr:col>
      <xdr:colOff>0</xdr:colOff>
      <xdr:row>19</xdr:row>
      <xdr:rowOff>66674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01D2CD2-3CBA-4FEC-B5E2-AC359CF1D7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28574</xdr:colOff>
      <xdr:row>19</xdr:row>
      <xdr:rowOff>76200</xdr:rowOff>
    </xdr:from>
    <xdr:to>
      <xdr:col>11</xdr:col>
      <xdr:colOff>0</xdr:colOff>
      <xdr:row>33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C6B50C3-C3E0-4549-98FA-6859C86B8E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47625</xdr:colOff>
      <xdr:row>4</xdr:row>
      <xdr:rowOff>171450</xdr:rowOff>
    </xdr:from>
    <xdr:to>
      <xdr:col>1</xdr:col>
      <xdr:colOff>600075</xdr:colOff>
      <xdr:row>16</xdr:row>
      <xdr:rowOff>104775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Mês">
              <a:extLst>
                <a:ext uri="{FF2B5EF4-FFF2-40B4-BE49-F238E27FC236}">
                  <a16:creationId xmlns:a16="http://schemas.microsoft.com/office/drawing/2014/main" id="{25E8896A-4BC6-4D20-A268-9F64A86515F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ê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7625" y="933450"/>
              <a:ext cx="1162050" cy="22193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57150</xdr:colOff>
      <xdr:row>16</xdr:row>
      <xdr:rowOff>133349</xdr:rowOff>
    </xdr:from>
    <xdr:to>
      <xdr:col>1</xdr:col>
      <xdr:colOff>600075</xdr:colOff>
      <xdr:row>33</xdr:row>
      <xdr:rowOff>28575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Setor">
              <a:extLst>
                <a:ext uri="{FF2B5EF4-FFF2-40B4-BE49-F238E27FC236}">
                  <a16:creationId xmlns:a16="http://schemas.microsoft.com/office/drawing/2014/main" id="{EEDE44F8-C926-46A8-AC74-704FB7D7053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to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150" y="3181349"/>
              <a:ext cx="1152525" cy="313372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>
    <xdr:from>
      <xdr:col>11</xdr:col>
      <xdr:colOff>28574</xdr:colOff>
      <xdr:row>19</xdr:row>
      <xdr:rowOff>66675</xdr:rowOff>
    </xdr:from>
    <xdr:to>
      <xdr:col>22</xdr:col>
      <xdr:colOff>47625</xdr:colOff>
      <xdr:row>33</xdr:row>
      <xdr:rowOff>28575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4117C11-6BA4-4738-AA9F-71EF71ED9A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9526</xdr:colOff>
      <xdr:row>0</xdr:row>
      <xdr:rowOff>38100</xdr:rowOff>
    </xdr:from>
    <xdr:to>
      <xdr:col>22</xdr:col>
      <xdr:colOff>0</xdr:colOff>
      <xdr:row>4</xdr:row>
      <xdr:rowOff>133351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A37ED105-C3CB-4B17-9A55-670DE6F92A37}"/>
            </a:ext>
          </a:extLst>
        </xdr:cNvPr>
        <xdr:cNvSpPr txBox="1"/>
      </xdr:nvSpPr>
      <xdr:spPr>
        <a:xfrm>
          <a:off x="1228726" y="38100"/>
          <a:ext cx="12182474" cy="857251"/>
        </a:xfrm>
        <a:prstGeom prst="rect">
          <a:avLst/>
        </a:prstGeom>
        <a:solidFill>
          <a:srgbClr val="002E6D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5400" b="1">
              <a:solidFill>
                <a:schemeClr val="bg1"/>
              </a:solidFill>
            </a:rPr>
            <a:t>DASHBOARD ABSENTEÍSMO</a:t>
          </a:r>
        </a:p>
      </xdr:txBody>
    </xdr:sp>
    <xdr:clientData/>
  </xdr:twoCellAnchor>
  <xdr:twoCellAnchor>
    <xdr:from>
      <xdr:col>0</xdr:col>
      <xdr:colOff>57150</xdr:colOff>
      <xdr:row>0</xdr:row>
      <xdr:rowOff>38100</xdr:rowOff>
    </xdr:from>
    <xdr:to>
      <xdr:col>1</xdr:col>
      <xdr:colOff>485775</xdr:colOff>
      <xdr:row>3</xdr:row>
      <xdr:rowOff>57150</xdr:rowOff>
    </xdr:to>
    <xdr:sp macro="" textlink="">
      <xdr:nvSpPr>
        <xdr:cNvPr id="9" name="Seta: para a Esquerda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98C1F3E-D729-4B35-84CB-DA670F14C65C}"/>
            </a:ext>
          </a:extLst>
        </xdr:cNvPr>
        <xdr:cNvSpPr/>
      </xdr:nvSpPr>
      <xdr:spPr>
        <a:xfrm>
          <a:off x="57150" y="38100"/>
          <a:ext cx="1038225" cy="590550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/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0</xdr:row>
      <xdr:rowOff>0</xdr:rowOff>
    </xdr:from>
    <xdr:to>
      <xdr:col>5</xdr:col>
      <xdr:colOff>28575</xdr:colOff>
      <xdr:row>3</xdr:row>
      <xdr:rowOff>57150</xdr:rowOff>
    </xdr:to>
    <xdr:sp macro="" textlink="">
      <xdr:nvSpPr>
        <xdr:cNvPr id="2" name="Retângulo: Cantos Superiore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A8DD4E-64C8-4277-82D8-CB9C6099F923}"/>
            </a:ext>
          </a:extLst>
        </xdr:cNvPr>
        <xdr:cNvSpPr/>
      </xdr:nvSpPr>
      <xdr:spPr>
        <a:xfrm>
          <a:off x="1552575" y="0"/>
          <a:ext cx="1524000" cy="628650"/>
        </a:xfrm>
        <a:prstGeom prst="round2SameRect">
          <a:avLst/>
        </a:prstGeom>
        <a:solidFill>
          <a:srgbClr val="002E6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800" b="1">
              <a:solidFill>
                <a:schemeClr val="lt1"/>
              </a:solidFill>
              <a:latin typeface="+mn-lt"/>
              <a:ea typeface="+mn-ea"/>
              <a:cs typeface="+mn-cs"/>
            </a:rPr>
            <a:t>BASE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304800</xdr:colOff>
      <xdr:row>3</xdr:row>
      <xdr:rowOff>66675</xdr:rowOff>
    </xdr:to>
    <xdr:sp macro="" textlink="">
      <xdr:nvSpPr>
        <xdr:cNvPr id="3" name="Retângulo: Cantos Superiore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E8D661-288F-442B-9A0A-526C77DF5C1F}"/>
            </a:ext>
          </a:extLst>
        </xdr:cNvPr>
        <xdr:cNvSpPr/>
      </xdr:nvSpPr>
      <xdr:spPr>
        <a:xfrm>
          <a:off x="0" y="9525"/>
          <a:ext cx="1524000" cy="628650"/>
        </a:xfrm>
        <a:prstGeom prst="round2SameRect">
          <a:avLst/>
        </a:prstGeom>
        <a:solidFill>
          <a:srgbClr val="002E6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800" b="1">
              <a:solidFill>
                <a:schemeClr val="lt1"/>
              </a:solidFill>
              <a:latin typeface="+mn-lt"/>
              <a:ea typeface="+mn-ea"/>
              <a:cs typeface="+mn-cs"/>
            </a:rPr>
            <a:t>CADASTRO</a:t>
          </a:r>
        </a:p>
        <a:p>
          <a:pPr marL="0" indent="0" algn="ctr"/>
          <a:endParaRPr lang="pt-BR" sz="1800" b="1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409575</xdr:colOff>
      <xdr:row>0</xdr:row>
      <xdr:rowOff>0</xdr:rowOff>
    </xdr:from>
    <xdr:to>
      <xdr:col>16383</xdr:col>
      <xdr:colOff>704850</xdr:colOff>
      <xdr:row>3</xdr:row>
      <xdr:rowOff>57150</xdr:rowOff>
    </xdr:to>
    <xdr:sp macro="" textlink="">
      <xdr:nvSpPr>
        <xdr:cNvPr id="4" name="Retângulo: Cantos Superiores Arredondado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C72C036-B254-4B6D-BEE2-3F09054CED74}"/>
            </a:ext>
          </a:extLst>
        </xdr:cNvPr>
        <xdr:cNvSpPr/>
      </xdr:nvSpPr>
      <xdr:spPr>
        <a:xfrm>
          <a:off x="4676775" y="0"/>
          <a:ext cx="1524000" cy="628650"/>
        </a:xfrm>
        <a:prstGeom prst="round2SameRect">
          <a:avLst/>
        </a:prstGeom>
        <a:solidFill>
          <a:srgbClr val="002E6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800" b="1">
              <a:solidFill>
                <a:schemeClr val="lt1"/>
              </a:solidFill>
              <a:latin typeface="+mn-lt"/>
              <a:ea typeface="+mn-ea"/>
              <a:cs typeface="+mn-cs"/>
            </a:rPr>
            <a:t>DASHBOARD</a:t>
          </a:r>
        </a:p>
      </xdr:txBody>
    </xdr:sp>
    <xdr:clientData/>
  </xdr:twoCellAnchor>
  <xdr:twoCellAnchor>
    <xdr:from>
      <xdr:col>5</xdr:col>
      <xdr:colOff>66675</xdr:colOff>
      <xdr:row>0</xdr:row>
      <xdr:rowOff>0</xdr:rowOff>
    </xdr:from>
    <xdr:to>
      <xdr:col>7</xdr:col>
      <xdr:colOff>371475</xdr:colOff>
      <xdr:row>3</xdr:row>
      <xdr:rowOff>57150</xdr:rowOff>
    </xdr:to>
    <xdr:sp macro="" textlink="">
      <xdr:nvSpPr>
        <xdr:cNvPr id="5" name="Retângulo: Cantos Superiore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E20BDFE-CB79-4C5E-B059-F58ED57BB57D}"/>
            </a:ext>
          </a:extLst>
        </xdr:cNvPr>
        <xdr:cNvSpPr/>
      </xdr:nvSpPr>
      <xdr:spPr>
        <a:xfrm>
          <a:off x="3114675" y="0"/>
          <a:ext cx="1524000" cy="628650"/>
        </a:xfrm>
        <a:prstGeom prst="round2SameRect">
          <a:avLst/>
        </a:prstGeom>
        <a:solidFill>
          <a:srgbClr val="002E6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pt-BR" sz="1800" b="1">
              <a:solidFill>
                <a:schemeClr val="lt1"/>
              </a:solidFill>
              <a:latin typeface="+mn-lt"/>
              <a:ea typeface="+mn-ea"/>
              <a:cs typeface="+mn-cs"/>
            </a:rPr>
            <a:t>AUXÍLIAR</a:t>
          </a:r>
        </a:p>
      </xdr:txBody>
    </xdr:sp>
    <xdr:clientData/>
  </xdr:twoCellAnchor>
  <xdr:twoCellAnchor>
    <xdr:from>
      <xdr:col>0</xdr:col>
      <xdr:colOff>438150</xdr:colOff>
      <xdr:row>15</xdr:row>
      <xdr:rowOff>161925</xdr:rowOff>
    </xdr:from>
    <xdr:to>
      <xdr:col>16382</xdr:col>
      <xdr:colOff>600075</xdr:colOff>
      <xdr:row>26</xdr:row>
      <xdr:rowOff>104775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847052E4-A9A3-4EF5-816D-E05123584E86}"/>
            </a:ext>
          </a:extLst>
        </xdr:cNvPr>
        <xdr:cNvSpPr txBox="1"/>
      </xdr:nvSpPr>
      <xdr:spPr>
        <a:xfrm>
          <a:off x="438150" y="3019425"/>
          <a:ext cx="5038725" cy="203835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3200">
              <a:solidFill>
                <a:schemeClr val="bg1"/>
              </a:solidFill>
            </a:rPr>
            <a:t>Bem-Vindos</a:t>
          </a:r>
          <a:r>
            <a:rPr lang="pt-BR" sz="3200" baseline="0">
              <a:solidFill>
                <a:schemeClr val="bg1"/>
              </a:solidFill>
            </a:rPr>
            <a:t> a Planilha de Controle de Absenteísmo. Clique em uma Aba Acima</a:t>
          </a:r>
          <a:endParaRPr lang="pt-BR" sz="3200">
            <a:solidFill>
              <a:schemeClr val="bg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142875</xdr:rowOff>
    </xdr:from>
    <xdr:to>
      <xdr:col>1</xdr:col>
      <xdr:colOff>342900</xdr:colOff>
      <xdr:row>3</xdr:row>
      <xdr:rowOff>180975</xdr:rowOff>
    </xdr:to>
    <xdr:sp macro="" textlink="">
      <xdr:nvSpPr>
        <xdr:cNvPr id="10" name="Seta: para a Esquerda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A745DB-2F65-46BD-89C0-6F2B63D923E6}"/>
            </a:ext>
          </a:extLst>
        </xdr:cNvPr>
        <xdr:cNvSpPr/>
      </xdr:nvSpPr>
      <xdr:spPr>
        <a:xfrm>
          <a:off x="104775" y="142875"/>
          <a:ext cx="1438275" cy="609600"/>
        </a:xfrm>
        <a:prstGeom prst="lef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/>
            <a:t>VOLTAR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hfaria" refreshedDate="44319.345981597224" createdVersion="6" refreshedVersion="7" minRefreshableVersion="3" recordCount="14" xr:uid="{6DE6FAC2-E03D-4B85-AFAE-668760C5AD5E}">
  <cacheSource type="worksheet">
    <worksheetSource name="Tabela2"/>
  </cacheSource>
  <cacheFields count="8">
    <cacheField name="Mês" numFmtId="0">
      <sharedItems count="12">
        <s v="jan"/>
        <s v="fev"/>
        <s v="mar"/>
        <s v="abr"/>
        <s v="mai"/>
        <s v="jun"/>
        <s v="jul"/>
        <s v="ago"/>
        <s v="set"/>
        <s v="out"/>
        <s v="nov"/>
        <s v="dez"/>
      </sharedItems>
    </cacheField>
    <cacheField name="Setor" numFmtId="0">
      <sharedItems containsBlank="1" count="4">
        <s v="Produção"/>
        <s v="Compras"/>
        <s v="R.H"/>
        <m/>
      </sharedItems>
    </cacheField>
    <cacheField name="Faltas em Horas" numFmtId="46">
      <sharedItems containsNonDate="0" containsDate="1" containsString="0" containsBlank="1" minDate="1899-12-30T00:00:00" maxDate="1899-12-31T12:00:00"/>
    </cacheField>
    <cacheField name="Atrasos em Horas" numFmtId="46">
      <sharedItems containsNonDate="0" containsDate="1" containsString="0" containsBlank="1" minDate="1899-12-30T00:00:00" maxDate="1899-12-31T12:00:00"/>
    </cacheField>
    <cacheField name="Faltas Justificadas em Horas" numFmtId="46">
      <sharedItems containsNonDate="0" containsDate="1" containsString="0" containsBlank="1" minDate="1899-12-30T00:00:00" maxDate="1899-12-31T12:00:00"/>
    </cacheField>
    <cacheField name="Ausência Abonadas em Horas" numFmtId="46">
      <sharedItems containsNonDate="0" containsDate="1" containsString="0" containsBlank="1" minDate="1899-12-30T00:00:00" maxDate="1899-12-31T12:00:00"/>
    </cacheField>
    <cacheField name="Campo1" numFmtId="0" formula="'Faltas em Horas'+'Atrasos em Horas'+'Faltas Justificadas em Horas'+'Ausência Abonadas em Horas'" databaseField="0"/>
    <cacheField name="Campo2" numFmtId="0" formula="'Faltas em Horas'+'Atrasos em Horas'+'Faltas Justificadas em Horas'+'Ausência Abonadas em Horas'" databaseField="0"/>
  </cacheFields>
  <extLst>
    <ext xmlns:x14="http://schemas.microsoft.com/office/spreadsheetml/2009/9/main" uri="{725AE2AE-9491-48be-B2B4-4EB974FC3084}">
      <x14:pivotCacheDefinition pivotCacheId="59394855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">
  <r>
    <x v="0"/>
    <x v="0"/>
    <d v="1899-12-31T12:00:00"/>
    <d v="1899-12-31T12:00:00"/>
    <d v="1899-12-31T12:00:00"/>
    <d v="1899-12-31T12:00:00"/>
  </r>
  <r>
    <x v="1"/>
    <x v="0"/>
    <d v="1899-12-30T00:00:00"/>
    <d v="1899-12-30T00:30:00"/>
    <d v="1899-12-30T00:00:00"/>
    <d v="1899-12-30T00:00:00"/>
  </r>
  <r>
    <x v="2"/>
    <x v="0"/>
    <d v="1899-12-30T12:20:00"/>
    <d v="1899-12-30T05:10:00"/>
    <d v="1899-12-30T00:00:00"/>
    <d v="1899-12-30T00:00:00"/>
  </r>
  <r>
    <x v="2"/>
    <x v="1"/>
    <d v="1899-12-30T08:00:00"/>
    <d v="1899-12-30T00:00:00"/>
    <d v="1899-12-30T00:00:00"/>
    <d v="1899-12-30T00:00:00"/>
  </r>
  <r>
    <x v="3"/>
    <x v="2"/>
    <d v="1899-12-30T00:00:00"/>
    <d v="1899-12-30T03:20:00"/>
    <d v="1899-12-30T00:00:00"/>
    <d v="1899-12-30T00:00:00"/>
  </r>
  <r>
    <x v="3"/>
    <x v="0"/>
    <d v="1899-12-30T00:00:00"/>
    <d v="1899-12-30T00:00:00"/>
    <d v="1899-12-30T15:00:00"/>
    <d v="1899-12-30T00:00:00"/>
  </r>
  <r>
    <x v="4"/>
    <x v="3"/>
    <m/>
    <m/>
    <m/>
    <m/>
  </r>
  <r>
    <x v="5"/>
    <x v="3"/>
    <m/>
    <m/>
    <m/>
    <m/>
  </r>
  <r>
    <x v="6"/>
    <x v="3"/>
    <m/>
    <m/>
    <m/>
    <m/>
  </r>
  <r>
    <x v="7"/>
    <x v="3"/>
    <m/>
    <m/>
    <m/>
    <m/>
  </r>
  <r>
    <x v="8"/>
    <x v="3"/>
    <m/>
    <m/>
    <m/>
    <m/>
  </r>
  <r>
    <x v="9"/>
    <x v="3"/>
    <m/>
    <m/>
    <m/>
    <m/>
  </r>
  <r>
    <x v="10"/>
    <x v="3"/>
    <m/>
    <m/>
    <m/>
    <m/>
  </r>
  <r>
    <x v="11"/>
    <x v="3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2DB4B07-A972-4DD1-BA56-3F911AD0885D}" name="Tabela dinâmica12" cacheId="0" applyNumberFormats="0" applyBorderFormats="0" applyFontFormats="0" applyPatternFormats="0" applyAlignmentFormats="0" applyWidthHeightFormats="1" dataCaption="Valores" updatedVersion="7" minRefreshableVersion="3" useAutoFormatting="1" rowGrandTotals="0" itemPrintTitles="1" createdVersion="6" indent="0" outline="1" outlineData="1" multipleFieldFilters="0">
  <location ref="L8:O9" firstHeaderRow="0" firstDataRow="1" firstDataCol="0"/>
  <pivotFields count="8"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dataField="1" showAll="0"/>
    <pivotField dataField="1" showAll="0"/>
    <pivotField dataField="1" showAll="0"/>
    <pivotField dataField="1" showAll="0"/>
    <pivotField dragToRow="0" dragToCol="0" dragToPage="0" showAll="0" defaultSubtotal="0"/>
    <pivotField dragToRow="0" dragToCol="0" dragToPage="0" showAll="0" defaultSubtotal="0"/>
  </pivotFields>
  <rowItems count="1">
    <i/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Faltas em Horas " fld="2" baseField="0" baseItem="0"/>
    <dataField name="Atrasos em Horas " fld="3" baseField="0" baseItem="0"/>
    <dataField name="Faltas Justificadas em Horas " fld="4" baseField="0" baseItem="0"/>
    <dataField name="Ausência Abonadas em Horas " fld="5" baseField="0" baseItem="0"/>
  </dataFields>
  <formats count="5">
    <format dxfId="4">
      <pivotArea outline="0" collapsedLevelsAreSubtotals="1" fieldPosition="0"/>
    </format>
    <format dxfId="3">
      <pivotArea outline="0" collapsedLevelsAreSubtotals="1" fieldPosition="0"/>
    </format>
    <format dxfId="2">
      <pivotArea dataOnly="0" labelOnly="1" grandRow="1" outline="0" fieldPosition="0"/>
    </format>
    <format dxfId="1">
      <pivotArea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AC730C5-85D4-4C3F-B0A0-FDA25764F253}" name="Tabela dinâmica9" cacheId="0" applyNumberFormats="0" applyBorderFormats="0" applyFontFormats="0" applyPatternFormats="0" applyAlignmentFormats="0" applyWidthHeightFormats="1" dataCaption="Valores" updatedVersion="7" minRefreshableVersion="3" useAutoFormatting="1" rowGrandTotals="0" itemPrintTitles="1" createdVersion="6" indent="0" outline="1" outlineData="1" multipleFieldFilters="0">
  <location ref="A8:E20" firstHeaderRow="0" firstDataRow="1" firstDataCol="1"/>
  <pivotFields count="8"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ragToRow="0" dragToCol="0" dragToPage="0" showAll="0" defaultSubtotal="0"/>
    <pivotField dragToRow="0" dragToCol="0" dragToPage="0" showAll="0" defaultSubtota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Faltas em Horas " fld="2" baseField="0" baseItem="0"/>
    <dataField name="Atrasos em Horas " fld="3" baseField="0" baseItem="0"/>
    <dataField name="Faltas Justificadas em Horas " fld="4" baseField="0" baseItem="0"/>
    <dataField name="Ausência Abonadas em Horas " fld="5" baseField="0" baseItem="0"/>
  </dataFields>
  <formats count="7">
    <format dxfId="11">
      <pivotArea outline="0" collapsedLevelsAreSubtotals="1" fieldPosition="0"/>
    </format>
    <format dxfId="10">
      <pivotArea outline="0" collapsedLevelsAreSubtotals="1" fieldPosition="0"/>
    </format>
    <format dxfId="9">
      <pivotArea dataOnly="0" labelOnly="1" fieldPosition="0">
        <references count="1">
          <reference field="0" count="0"/>
        </references>
      </pivotArea>
    </format>
    <format dxfId="8">
      <pivotArea dataOnly="0" labelOnly="1" grandRow="1" outline="0" fieldPosition="0"/>
    </format>
    <format dxfId="7">
      <pivotArea outline="0" collapsedLevelsAreSubtotals="1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D730E5F-2FBC-4343-80B3-1DD762A50B18}" name="Tabela dinâmica14" cacheId="0" applyNumberFormats="0" applyBorderFormats="0" applyFontFormats="0" applyPatternFormats="0" applyAlignmentFormats="0" applyWidthHeightFormats="1" dataCaption="Valores" updatedVersion="7" minRefreshableVersion="3" useAutoFormatting="1" rowGrandTotals="0" itemPrintTitles="1" createdVersion="6" indent="0" outline="1" outlineData="1" multipleFieldFilters="0" chartFormat="3">
  <location ref="Q8:R12" firstHeaderRow="1" firstDataRow="1" firstDataCol="1"/>
  <pivotFields count="8"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 sortType="descending">
      <items count="5">
        <item x="1"/>
        <item x="0"/>
        <item n="Qualidade" x="3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dragToRow="0" dragToCol="0" dragToPage="0" showAll="0" defaultSubtotal="0"/>
    <pivotField dataField="1" dragToRow="0" dragToCol="0" dragToPage="0" showAll="0" defaultSubtotal="0"/>
  </pivotFields>
  <rowFields count="1">
    <field x="1"/>
  </rowFields>
  <rowItems count="4">
    <i>
      <x v="1"/>
    </i>
    <i>
      <x/>
    </i>
    <i>
      <x v="3"/>
    </i>
    <i>
      <x v="2"/>
    </i>
  </rowItems>
  <colItems count="1">
    <i/>
  </colItems>
  <dataFields count="1">
    <dataField name="Soma de Campo2" fld="7" baseField="0" baseItem="0"/>
  </dataFields>
  <formats count="5">
    <format dxfId="16">
      <pivotArea outline="0" collapsedLevelsAreSubtotals="1" fieldPosition="0"/>
    </format>
    <format dxfId="15">
      <pivotArea outline="0" collapsedLevelsAreSubtotals="1" fieldPosition="0"/>
    </format>
    <format dxfId="14">
      <pivotArea dataOnly="0" labelOnly="1" grandRow="1" outline="0" fieldPosition="0"/>
    </format>
    <format dxfId="13">
      <pivotArea outline="0" collapsedLevelsAreSubtotals="1" fieldPosition="0"/>
    </format>
    <format dxfId="12">
      <pivotArea dataOnly="0" labelOnly="1" grandRow="1" outline="0" fieldPosition="0"/>
    </format>
  </formats>
  <chartFormats count="1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Mês" xr10:uid="{CB0AB10F-35B9-40FE-BC12-5696D08893E2}" sourceName="Mês">
  <pivotTables>
    <pivotTable tabId="7" name="Tabela dinâmica12"/>
    <pivotTable tabId="7" name="Tabela dinâmica14"/>
  </pivotTables>
  <data>
    <tabular pivotCacheId="593948555">
      <items count="1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Setor" xr10:uid="{662E9703-74C4-4367-93FE-BBC925F2F792}" sourceName="Setor">
  <pivotTables>
    <pivotTable tabId="7" name="Tabela dinâmica12"/>
    <pivotTable tabId="7" name="Tabela dinâmica14"/>
  </pivotTables>
  <data>
    <tabular pivotCacheId="593948555">
      <items count="4">
        <i x="1" s="1"/>
        <i x="0" s="1"/>
        <i x="3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Mês" xr10:uid="{CCD3D7D2-563D-4340-AB51-341433C88179}" cache="SegmentaçãodeDados_Mês" caption="Mês" style="Estilo de Segmentação de Dados 1" rowHeight="241300"/>
  <slicer name="Setor" xr10:uid="{168181C5-3E4C-4267-885D-071366BD66F5}" cache="SegmentaçãodeDados_Setor" caption="Setor" style="Estilo de Segmentação de Dados 1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6E538ED-18D8-4D5A-A02C-7BBA116C7040}" name="Tabela2" displayName="Tabela2" ref="A5:F19" totalsRowShown="0" headerRowDxfId="35" dataDxfId="34">
  <tableColumns count="6">
    <tableColumn id="1" xr3:uid="{F3C50E28-2FC3-40D6-BAF3-6CFD3D1A0A3D}" name="Mês" dataDxfId="33"/>
    <tableColumn id="2" xr3:uid="{94E81133-9DBA-47F3-B469-321004E221B5}" name="Setor" dataDxfId="32"/>
    <tableColumn id="3" xr3:uid="{EE28E0AA-177C-4F03-8806-AF7E043C3CD1}" name="Faltas em Horas" dataDxfId="31"/>
    <tableColumn id="4" xr3:uid="{0781CD21-D6DA-4B6D-9A56-BC9D63994225}" name="Atrasos em Horas" dataDxfId="30"/>
    <tableColumn id="5" xr3:uid="{3BBBC648-15C0-489B-ABE5-C53EE1EC1934}" name="Faltas Justificadas em Horas" dataDxfId="29"/>
    <tableColumn id="6" xr3:uid="{2D86236A-DC1E-4F88-97E4-EA0B1B52626F}" name="Ausência Abonadas em Horas" dataDxfId="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59B00B8-DFC0-4AC8-A462-2BD4659CA5F4}" name="Tabela3" displayName="Tabela3" ref="H5:L17" totalsRowShown="0" headerRowDxfId="27" headerRowBorderDxfId="26" tableBorderDxfId="25" totalsRowBorderDxfId="24">
  <tableColumns count="5">
    <tableColumn id="1" xr3:uid="{0E7CCD69-677C-482D-8D85-CFA440BEF7C6}" name="Mês" dataDxfId="23"/>
    <tableColumn id="2" xr3:uid="{6AC42944-6388-4536-9099-A970AA7134EF}" name="Digitar Horas" dataDxfId="22"/>
    <tableColumn id="5" xr3:uid="{0F65ED87-47F9-476A-8AAF-A13A9834CE4A}" name="Digitar Minutos" dataDxfId="21"/>
    <tableColumn id="3" xr3:uid="{ED09A348-C5AB-44D6-A909-7C539658AC20}" name="Horas Previstas Para Trabalhar" dataDxfId="20">
      <calculatedColumnFormula>IF(Tabela3[[#This Row],[Digitar Horas]]="","",(Tabela3[[#This Row],[Digitar Horas]]/24)+Tabela3[[#This Row],[Digitar Minutos]])</calculatedColumnFormula>
    </tableColumn>
    <tableColumn id="4" xr3:uid="{BC4052AF-9B3F-4D03-A773-470337D55896}" name="Meta de Absenteísmo" dataDxfId="19"/>
  </tableColumns>
  <tableStyleInfo name="TableStyleMedium1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2402635-C3C0-444A-99DB-1FD7DA07751E}" name="Tabela1" displayName="Tabela1" ref="A10:B22" totalsRowShown="0">
  <tableColumns count="2">
    <tableColumn id="1" xr3:uid="{53B6CC66-1F2E-4251-8DE7-FCBE20044F28}" name="Mês" dataDxfId="18"/>
    <tableColumn id="2" xr3:uid="{FDCE6DE7-7B37-4440-AC16-0A7E3CEEE04C}" name="Setores" dataDxfId="1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microsoft.com/office/2007/relationships/slicer" Target="../slicers/slicer1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L19"/>
  <sheetViews>
    <sheetView workbookViewId="0"/>
  </sheetViews>
  <sheetFormatPr defaultRowHeight="15" x14ac:dyDescent="0.25"/>
  <cols>
    <col min="1" max="1" width="4.85546875" bestFit="1" customWidth="1"/>
    <col min="2" max="2" width="9.28515625" bestFit="1" customWidth="1"/>
    <col min="3" max="3" width="15" bestFit="1" customWidth="1"/>
    <col min="4" max="4" width="16.42578125" bestFit="1" customWidth="1"/>
    <col min="5" max="5" width="26" bestFit="1" customWidth="1"/>
    <col min="6" max="6" width="27.42578125" bestFit="1" customWidth="1"/>
    <col min="8" max="8" width="4.85546875" bestFit="1" customWidth="1"/>
    <col min="9" max="9" width="12.28515625" bestFit="1" customWidth="1"/>
    <col min="10" max="10" width="14.85546875" bestFit="1" customWidth="1"/>
    <col min="11" max="11" width="28" bestFit="1" customWidth="1"/>
    <col min="12" max="12" width="20.85546875" bestFit="1" customWidth="1"/>
  </cols>
  <sheetData>
    <row r="5" spans="1:12" x14ac:dyDescent="0.25">
      <c r="A5" s="1" t="s">
        <v>0</v>
      </c>
      <c r="B5" s="1" t="s">
        <v>5</v>
      </c>
      <c r="C5" s="1" t="s">
        <v>1</v>
      </c>
      <c r="D5" s="1" t="s">
        <v>2</v>
      </c>
      <c r="E5" s="1" t="s">
        <v>3</v>
      </c>
      <c r="F5" s="1" t="s">
        <v>4</v>
      </c>
      <c r="H5" s="9" t="s">
        <v>0</v>
      </c>
      <c r="I5" s="10" t="s">
        <v>29</v>
      </c>
      <c r="J5" s="10" t="s">
        <v>31</v>
      </c>
      <c r="K5" s="10" t="s">
        <v>28</v>
      </c>
      <c r="L5" s="11" t="s">
        <v>30</v>
      </c>
    </row>
    <row r="6" spans="1:12" x14ac:dyDescent="0.25">
      <c r="A6" s="1" t="s">
        <v>6</v>
      </c>
      <c r="B6" s="1" t="s">
        <v>19</v>
      </c>
      <c r="C6" s="4">
        <v>1.5</v>
      </c>
      <c r="D6" s="4">
        <v>1.5</v>
      </c>
      <c r="E6" s="4">
        <v>1.5</v>
      </c>
      <c r="F6" s="4">
        <v>1.5</v>
      </c>
      <c r="H6" s="8" t="s">
        <v>6</v>
      </c>
      <c r="I6" s="19">
        <v>75000</v>
      </c>
      <c r="J6" s="20">
        <v>1.7361111111111112E-2</v>
      </c>
      <c r="K6" s="19">
        <f>IF(Tabela3[[#This Row],[Digitar Horas]]="","",(Tabela3[[#This Row],[Digitar Horas]]/24)+Tabela3[[#This Row],[Digitar Minutos]])</f>
        <v>3125.0173611111113</v>
      </c>
      <c r="L6" s="13">
        <v>0.02</v>
      </c>
    </row>
    <row r="7" spans="1:12" x14ac:dyDescent="0.25">
      <c r="A7" s="1" t="s">
        <v>7</v>
      </c>
      <c r="B7" s="1" t="s">
        <v>19</v>
      </c>
      <c r="C7" s="4">
        <v>0</v>
      </c>
      <c r="D7" s="4">
        <v>2.0833333333333332E-2</v>
      </c>
      <c r="E7" s="4">
        <v>0</v>
      </c>
      <c r="F7" s="4">
        <v>0</v>
      </c>
      <c r="H7" s="8" t="s">
        <v>7</v>
      </c>
      <c r="I7" s="19">
        <v>76000</v>
      </c>
      <c r="J7" s="20">
        <v>2.2916666666666669E-2</v>
      </c>
      <c r="K7" s="19">
        <f>IF(Tabela3[[#This Row],[Digitar Horas]]="","",(Tabela3[[#This Row],[Digitar Horas]]/24)+Tabela3[[#This Row],[Digitar Minutos]])</f>
        <v>3166.6895833333333</v>
      </c>
      <c r="L7" s="13">
        <v>0.02</v>
      </c>
    </row>
    <row r="8" spans="1:12" x14ac:dyDescent="0.25">
      <c r="A8" s="1" t="s">
        <v>8</v>
      </c>
      <c r="B8" s="1" t="s">
        <v>19</v>
      </c>
      <c r="C8" s="4">
        <v>0.51388888888888895</v>
      </c>
      <c r="D8" s="4">
        <v>0.21527777777777779</v>
      </c>
      <c r="E8" s="4">
        <v>0</v>
      </c>
      <c r="F8" s="4">
        <v>0</v>
      </c>
      <c r="H8" s="8" t="s">
        <v>8</v>
      </c>
      <c r="I8" s="19">
        <v>75000</v>
      </c>
      <c r="J8" s="20">
        <v>0</v>
      </c>
      <c r="K8" s="19">
        <f>IF(Tabela3[[#This Row],[Digitar Horas]]="","",(Tabela3[[#This Row],[Digitar Horas]]/24)+Tabela3[[#This Row],[Digitar Minutos]])</f>
        <v>3125</v>
      </c>
      <c r="L8" s="13">
        <v>0.02</v>
      </c>
    </row>
    <row r="9" spans="1:12" x14ac:dyDescent="0.25">
      <c r="A9" s="1" t="s">
        <v>8</v>
      </c>
      <c r="B9" s="1" t="s">
        <v>21</v>
      </c>
      <c r="C9" s="4">
        <v>0.33333333333333331</v>
      </c>
      <c r="D9" s="4">
        <v>0</v>
      </c>
      <c r="E9" s="4">
        <v>0</v>
      </c>
      <c r="F9" s="4">
        <v>0</v>
      </c>
      <c r="H9" s="8" t="s">
        <v>9</v>
      </c>
      <c r="I9" s="19">
        <v>75000</v>
      </c>
      <c r="J9" s="20">
        <v>2.0833333333333332E-2</v>
      </c>
      <c r="K9" s="19">
        <f>IF(Tabela3[[#This Row],[Digitar Horas]]="","",(Tabela3[[#This Row],[Digitar Horas]]/24)+Tabela3[[#This Row],[Digitar Minutos]])</f>
        <v>3125.0208333333335</v>
      </c>
      <c r="L9" s="13">
        <v>0.02</v>
      </c>
    </row>
    <row r="10" spans="1:12" x14ac:dyDescent="0.25">
      <c r="A10" s="1" t="s">
        <v>9</v>
      </c>
      <c r="B10" s="1" t="s">
        <v>20</v>
      </c>
      <c r="C10" s="4">
        <v>0</v>
      </c>
      <c r="D10" s="4">
        <v>0.1388888888888889</v>
      </c>
      <c r="E10" s="4">
        <v>0</v>
      </c>
      <c r="F10" s="4">
        <v>0</v>
      </c>
      <c r="H10" s="8" t="s">
        <v>10</v>
      </c>
      <c r="I10" s="19"/>
      <c r="J10" s="20"/>
      <c r="K10" s="19" t="str">
        <f>IF(Tabela3[[#This Row],[Digitar Horas]]="","",(Tabela3[[#This Row],[Digitar Horas]]/24)+Tabela3[[#This Row],[Digitar Minutos]])</f>
        <v/>
      </c>
      <c r="L10" s="13">
        <v>0.02</v>
      </c>
    </row>
    <row r="11" spans="1:12" x14ac:dyDescent="0.25">
      <c r="A11" s="1" t="s">
        <v>9</v>
      </c>
      <c r="B11" s="1" t="s">
        <v>19</v>
      </c>
      <c r="C11" s="4">
        <v>0</v>
      </c>
      <c r="D11" s="4">
        <v>0</v>
      </c>
      <c r="E11" s="4">
        <v>0.625</v>
      </c>
      <c r="F11" s="4">
        <v>0</v>
      </c>
      <c r="H11" s="8" t="s">
        <v>11</v>
      </c>
      <c r="I11" s="19"/>
      <c r="J11" s="20"/>
      <c r="K11" s="19" t="str">
        <f>IF(Tabela3[[#This Row],[Digitar Horas]]="","",(Tabela3[[#This Row],[Digitar Horas]]/24)+Tabela3[[#This Row],[Digitar Minutos]])</f>
        <v/>
      </c>
      <c r="L11" s="13">
        <v>0.02</v>
      </c>
    </row>
    <row r="12" spans="1:12" x14ac:dyDescent="0.25">
      <c r="A12" s="1" t="s">
        <v>10</v>
      </c>
      <c r="B12" s="1"/>
      <c r="C12" s="4"/>
      <c r="D12" s="4"/>
      <c r="E12" s="4"/>
      <c r="F12" s="4"/>
      <c r="H12" s="8" t="s">
        <v>12</v>
      </c>
      <c r="I12" s="19"/>
      <c r="J12" s="20"/>
      <c r="K12" s="19" t="str">
        <f>IF(Tabela3[[#This Row],[Digitar Horas]]="","",(Tabela3[[#This Row],[Digitar Horas]]/24)+Tabela3[[#This Row],[Digitar Minutos]])</f>
        <v/>
      </c>
      <c r="L12" s="13">
        <v>0.02</v>
      </c>
    </row>
    <row r="13" spans="1:12" x14ac:dyDescent="0.25">
      <c r="A13" s="1" t="s">
        <v>11</v>
      </c>
      <c r="B13" s="1"/>
      <c r="C13" s="4"/>
      <c r="D13" s="4"/>
      <c r="E13" s="4"/>
      <c r="F13" s="4"/>
      <c r="H13" s="8" t="s">
        <v>13</v>
      </c>
      <c r="I13" s="19"/>
      <c r="J13" s="20"/>
      <c r="K13" s="19" t="str">
        <f>IF(Tabela3[[#This Row],[Digitar Horas]]="","",(Tabela3[[#This Row],[Digitar Horas]]/24)+Tabela3[[#This Row],[Digitar Minutos]])</f>
        <v/>
      </c>
      <c r="L13" s="13">
        <v>0.02</v>
      </c>
    </row>
    <row r="14" spans="1:12" x14ac:dyDescent="0.25">
      <c r="A14" s="1" t="s">
        <v>12</v>
      </c>
      <c r="B14" s="1"/>
      <c r="C14" s="4"/>
      <c r="D14" s="4"/>
      <c r="E14" s="4"/>
      <c r="F14" s="4"/>
      <c r="H14" s="8" t="s">
        <v>14</v>
      </c>
      <c r="I14" s="19"/>
      <c r="J14" s="20"/>
      <c r="K14" s="19" t="str">
        <f>IF(Tabela3[[#This Row],[Digitar Horas]]="","",(Tabela3[[#This Row],[Digitar Horas]]/24)+Tabela3[[#This Row],[Digitar Minutos]])</f>
        <v/>
      </c>
      <c r="L14" s="13">
        <v>0.02</v>
      </c>
    </row>
    <row r="15" spans="1:12" x14ac:dyDescent="0.25">
      <c r="A15" s="1" t="s">
        <v>13</v>
      </c>
      <c r="B15" s="1"/>
      <c r="C15" s="4"/>
      <c r="D15" s="4"/>
      <c r="E15" s="4"/>
      <c r="F15" s="4"/>
      <c r="H15" s="8" t="s">
        <v>15</v>
      </c>
      <c r="I15" s="19"/>
      <c r="J15" s="20"/>
      <c r="K15" s="19" t="str">
        <f>IF(Tabela3[[#This Row],[Digitar Horas]]="","",(Tabela3[[#This Row],[Digitar Horas]]/24)+Tabela3[[#This Row],[Digitar Minutos]])</f>
        <v/>
      </c>
      <c r="L15" s="13">
        <v>0.02</v>
      </c>
    </row>
    <row r="16" spans="1:12" x14ac:dyDescent="0.25">
      <c r="A16" s="1" t="s">
        <v>14</v>
      </c>
      <c r="B16" s="1"/>
      <c r="C16" s="4"/>
      <c r="D16" s="4"/>
      <c r="E16" s="4"/>
      <c r="F16" s="4"/>
      <c r="H16" s="8" t="s">
        <v>16</v>
      </c>
      <c r="I16" s="19"/>
      <c r="J16" s="20"/>
      <c r="K16" s="19" t="str">
        <f>IF(Tabela3[[#This Row],[Digitar Horas]]="","",(Tabela3[[#This Row],[Digitar Horas]]/24)+Tabela3[[#This Row],[Digitar Minutos]])</f>
        <v/>
      </c>
      <c r="L16" s="13">
        <v>0.02</v>
      </c>
    </row>
    <row r="17" spans="1:12" x14ac:dyDescent="0.25">
      <c r="A17" s="1" t="s">
        <v>15</v>
      </c>
      <c r="B17" s="1"/>
      <c r="C17" s="4"/>
      <c r="D17" s="4"/>
      <c r="E17" s="4"/>
      <c r="F17" s="4"/>
      <c r="H17" s="12" t="s">
        <v>17</v>
      </c>
      <c r="I17" s="19"/>
      <c r="J17" s="21"/>
      <c r="K17" s="19" t="str">
        <f>IF(Tabela3[[#This Row],[Digitar Horas]]="","",(Tabela3[[#This Row],[Digitar Horas]]/24)+Tabela3[[#This Row],[Digitar Minutos]])</f>
        <v/>
      </c>
      <c r="L17" s="14">
        <v>0.02</v>
      </c>
    </row>
    <row r="18" spans="1:12" x14ac:dyDescent="0.25">
      <c r="A18" s="1" t="s">
        <v>16</v>
      </c>
      <c r="B18" s="1"/>
      <c r="C18" s="4"/>
      <c r="D18" s="4"/>
      <c r="E18" s="4"/>
      <c r="F18" s="4"/>
    </row>
    <row r="19" spans="1:12" x14ac:dyDescent="0.25">
      <c r="A19" s="1" t="s">
        <v>17</v>
      </c>
      <c r="B19" s="1"/>
      <c r="C19" s="4"/>
      <c r="D19" s="4"/>
      <c r="E19" s="4"/>
      <c r="F19" s="4"/>
    </row>
  </sheetData>
  <phoneticPr fontId="2" type="noConversion"/>
  <pageMargins left="0.7" right="0.7" top="0.75" bottom="0.75" header="0.3" footer="0.3"/>
  <drawing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7EA81B2-E5D5-42B5-A0B2-9C486D552AEC}">
          <x14:formula1>
            <xm:f>CADASTRO!$A$11:$A$22</xm:f>
          </x14:formula1>
          <xm:sqref>A6:A19</xm:sqref>
        </x14:dataValidation>
        <x14:dataValidation type="list" allowBlank="1" showInputMessage="1" showErrorMessage="1" xr:uid="{18661A24-EDC8-4F06-BA36-DE59899D2729}">
          <x14:formula1>
            <xm:f>CADASTRO!$B$11:$B$1048576</xm:f>
          </x14:formula1>
          <xm:sqref>B6:B19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C654D-068F-47A2-A1A6-F301D28A6F56}">
  <dimension ref="A10:B22"/>
  <sheetViews>
    <sheetView workbookViewId="0"/>
  </sheetViews>
  <sheetFormatPr defaultRowHeight="15" x14ac:dyDescent="0.25"/>
  <cols>
    <col min="1" max="1" width="9.140625" style="1"/>
    <col min="2" max="2" width="9.85546875" style="1" customWidth="1"/>
    <col min="3" max="16384" width="9.140625" style="1"/>
  </cols>
  <sheetData>
    <row r="10" spans="1:2" x14ac:dyDescent="0.25">
      <c r="A10" s="2" t="s">
        <v>0</v>
      </c>
      <c r="B10" s="1" t="s">
        <v>18</v>
      </c>
    </row>
    <row r="11" spans="1:2" x14ac:dyDescent="0.25">
      <c r="A11" s="2" t="s">
        <v>6</v>
      </c>
      <c r="B11" s="1" t="s">
        <v>19</v>
      </c>
    </row>
    <row r="12" spans="1:2" x14ac:dyDescent="0.25">
      <c r="A12" s="2" t="s">
        <v>7</v>
      </c>
      <c r="B12" s="1" t="s">
        <v>20</v>
      </c>
    </row>
    <row r="13" spans="1:2" x14ac:dyDescent="0.25">
      <c r="A13" s="2" t="s">
        <v>8</v>
      </c>
      <c r="B13" s="1" t="s">
        <v>21</v>
      </c>
    </row>
    <row r="14" spans="1:2" x14ac:dyDescent="0.25">
      <c r="A14" s="2" t="s">
        <v>9</v>
      </c>
    </row>
    <row r="15" spans="1:2" x14ac:dyDescent="0.25">
      <c r="A15" s="2" t="s">
        <v>10</v>
      </c>
    </row>
    <row r="16" spans="1:2" x14ac:dyDescent="0.25">
      <c r="A16" s="2" t="s">
        <v>11</v>
      </c>
    </row>
    <row r="17" spans="1:1" x14ac:dyDescent="0.25">
      <c r="A17" s="2" t="s">
        <v>12</v>
      </c>
    </row>
    <row r="18" spans="1:1" x14ac:dyDescent="0.25">
      <c r="A18" s="2" t="s">
        <v>13</v>
      </c>
    </row>
    <row r="19" spans="1:1" x14ac:dyDescent="0.25">
      <c r="A19" s="2" t="s">
        <v>14</v>
      </c>
    </row>
    <row r="20" spans="1:1" x14ac:dyDescent="0.25">
      <c r="A20" s="2" t="s">
        <v>15</v>
      </c>
    </row>
    <row r="21" spans="1:1" x14ac:dyDescent="0.25">
      <c r="A21" s="2" t="s">
        <v>16</v>
      </c>
    </row>
    <row r="22" spans="1:1" x14ac:dyDescent="0.25">
      <c r="A22" s="2" t="s">
        <v>17</v>
      </c>
    </row>
  </sheetData>
  <phoneticPr fontId="2" type="noConversion"/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41753-9D66-4DC3-A8E1-8CB28F5875CE}">
  <dimension ref="A1:Y47"/>
  <sheetViews>
    <sheetView showGridLines="0" tabSelected="1" zoomScale="90" zoomScaleNormal="90" workbookViewId="0"/>
  </sheetViews>
  <sheetFormatPr defaultColWidth="0" defaultRowHeight="15" x14ac:dyDescent="0.25"/>
  <cols>
    <col min="1" max="22" width="9.140625" customWidth="1"/>
    <col min="23" max="25" width="0" hidden="1" customWidth="1"/>
    <col min="26" max="16384" width="9.140625" hidden="1"/>
  </cols>
  <sheetData>
    <row r="1" spans="1:25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25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x14ac:dyDescent="0.2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x14ac:dyDescent="0.2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x14ac:dyDescent="0.2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x14ac:dyDescent="0.2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x14ac:dyDescent="0.2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x14ac:dyDescent="0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x14ac:dyDescent="0.2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 x14ac:dyDescent="0.2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5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1:25" x14ac:dyDescent="0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 spans="1:25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:25" x14ac:dyDescent="0.2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5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5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:25" x14ac:dyDescent="0.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x14ac:dyDescent="0.2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</sheetData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A8765BA9-456A-4dab-B4F3-ACF838C121DE}">
      <x14:slicerList>
        <x14:slicer r:id="rId2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67DCD-9E5A-4327-B111-A46FEC965DB9}">
  <dimension ref="I1:X1"/>
  <sheetViews>
    <sheetView showGridLines="0" showRowColHeaders="0" workbookViewId="0"/>
  </sheetViews>
  <sheetFormatPr defaultColWidth="9.140625" defaultRowHeight="15" x14ac:dyDescent="0.25"/>
  <cols>
    <col min="1" max="8" width="9.140625" customWidth="1"/>
    <col min="9" max="20" width="9.140625" hidden="1" customWidth="1"/>
    <col min="21" max="24" width="9.140625" hidden="1"/>
    <col min="25" max="16382" width="0" hidden="1" customWidth="1"/>
    <col min="16383" max="16383" width="9.28515625" customWidth="1"/>
    <col min="16384" max="16384" width="10.5703125" customWidth="1"/>
  </cols>
  <sheetData>
    <row r="1" spans="18:20" x14ac:dyDescent="0.25">
      <c r="R1">
        <v>22</v>
      </c>
      <c r="S1">
        <v>23</v>
      </c>
      <c r="T1">
        <v>24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C0567-CCA6-4F1C-BE51-E559D146BDBE}">
  <dimension ref="A8:R33"/>
  <sheetViews>
    <sheetView showGridLines="0" workbookViewId="0"/>
  </sheetViews>
  <sheetFormatPr defaultRowHeight="15" x14ac:dyDescent="0.25"/>
  <cols>
    <col min="1" max="1" width="18" bestFit="1" customWidth="1"/>
    <col min="2" max="2" width="15.42578125" bestFit="1" customWidth="1"/>
    <col min="3" max="3" width="16.85546875" bestFit="1" customWidth="1"/>
    <col min="4" max="4" width="26.42578125" bestFit="1" customWidth="1"/>
    <col min="5" max="5" width="27.85546875" bestFit="1" customWidth="1"/>
    <col min="6" max="6" width="6.7109375" bestFit="1" customWidth="1"/>
    <col min="7" max="7" width="14.28515625" bestFit="1" customWidth="1"/>
    <col min="8" max="8" width="16.140625" bestFit="1" customWidth="1"/>
    <col min="9" max="9" width="12.5703125" bestFit="1" customWidth="1"/>
    <col min="10" max="10" width="6.140625" bestFit="1" customWidth="1"/>
    <col min="12" max="12" width="15.42578125" bestFit="1" customWidth="1"/>
    <col min="13" max="13" width="16.85546875" bestFit="1" customWidth="1"/>
    <col min="14" max="14" width="26.42578125" bestFit="1" customWidth="1"/>
    <col min="15" max="15" width="27.85546875" bestFit="1" customWidth="1"/>
    <col min="16" max="16" width="22.140625" bestFit="1" customWidth="1"/>
    <col min="17" max="17" width="18" bestFit="1" customWidth="1"/>
    <col min="18" max="22" width="16.28515625" bestFit="1" customWidth="1"/>
  </cols>
  <sheetData>
    <row r="8" spans="1:18" x14ac:dyDescent="0.25">
      <c r="A8" s="5" t="s">
        <v>22</v>
      </c>
      <c r="B8" t="s">
        <v>27</v>
      </c>
      <c r="C8" t="s">
        <v>26</v>
      </c>
      <c r="D8" t="s">
        <v>25</v>
      </c>
      <c r="E8" t="s">
        <v>24</v>
      </c>
      <c r="F8" s="24" t="s">
        <v>32</v>
      </c>
      <c r="G8" s="15" t="s">
        <v>23</v>
      </c>
      <c r="H8" s="25" t="s">
        <v>33</v>
      </c>
      <c r="I8" s="25" t="s">
        <v>34</v>
      </c>
      <c r="J8" s="25" t="s">
        <v>35</v>
      </c>
      <c r="L8" t="s">
        <v>27</v>
      </c>
      <c r="M8" t="s">
        <v>26</v>
      </c>
      <c r="N8" t="s">
        <v>25</v>
      </c>
      <c r="O8" t="s">
        <v>24</v>
      </c>
      <c r="Q8" s="5" t="s">
        <v>22</v>
      </c>
      <c r="R8" t="s">
        <v>37</v>
      </c>
    </row>
    <row r="9" spans="1:18" x14ac:dyDescent="0.25">
      <c r="A9" s="1" t="s">
        <v>6</v>
      </c>
      <c r="B9" s="23">
        <v>1.5</v>
      </c>
      <c r="C9" s="23">
        <v>1.5</v>
      </c>
      <c r="D9" s="23">
        <v>1.5</v>
      </c>
      <c r="E9" s="23">
        <v>1.5</v>
      </c>
      <c r="F9" s="18" t="str">
        <f>IF(A9="","",A9)</f>
        <v>jan</v>
      </c>
      <c r="G9" s="22">
        <f>SUM(B9:E9)</f>
        <v>6</v>
      </c>
      <c r="H9" s="22">
        <f>VLOOKUP(F9,Tabela3[],4,FALSE)</f>
        <v>3125.0173611111113</v>
      </c>
      <c r="I9" s="16">
        <f>G9/H9</f>
        <v>1.9199893333925922E-3</v>
      </c>
      <c r="J9" s="27">
        <f>VLOOKUP(F9,Tabela3[],5,FALSE)</f>
        <v>0.02</v>
      </c>
      <c r="L9" s="23">
        <v>2.3472222222222223</v>
      </c>
      <c r="M9" s="23">
        <v>1.875</v>
      </c>
      <c r="N9" s="23">
        <v>2.125</v>
      </c>
      <c r="O9" s="23">
        <v>1.5</v>
      </c>
      <c r="Q9" s="6" t="s">
        <v>19</v>
      </c>
      <c r="R9" s="23">
        <v>7.375</v>
      </c>
    </row>
    <row r="10" spans="1:18" x14ac:dyDescent="0.25">
      <c r="A10" s="1" t="s">
        <v>7</v>
      </c>
      <c r="B10" s="23">
        <v>0</v>
      </c>
      <c r="C10" s="23">
        <v>2.0833333333333332E-2</v>
      </c>
      <c r="D10" s="23">
        <v>0</v>
      </c>
      <c r="E10" s="23">
        <v>0</v>
      </c>
      <c r="F10" s="18" t="str">
        <f t="shared" ref="F10:F20" si="0">IF(A10="","",A10)</f>
        <v>fev</v>
      </c>
      <c r="G10" s="22">
        <f t="shared" ref="G10:G20" si="1">SUM(B10:E10)</f>
        <v>2.0833333333333332E-2</v>
      </c>
      <c r="H10" s="22">
        <f>VLOOKUP(F10,Tabela3[],4,FALSE)</f>
        <v>3166.6895833333333</v>
      </c>
      <c r="I10" s="16">
        <f t="shared" ref="I10:I20" si="2">G10/H10</f>
        <v>6.5788997579622774E-6</v>
      </c>
      <c r="J10" s="27">
        <f>VLOOKUP(F10,Tabela3[],5,FALSE)</f>
        <v>0.02</v>
      </c>
      <c r="Q10" s="6" t="s">
        <v>21</v>
      </c>
      <c r="R10" s="23">
        <v>0.33333333333333331</v>
      </c>
    </row>
    <row r="11" spans="1:18" x14ac:dyDescent="0.25">
      <c r="A11" s="1" t="s">
        <v>8</v>
      </c>
      <c r="B11" s="23">
        <v>0.84722222222222232</v>
      </c>
      <c r="C11" s="23">
        <v>0.21527777777777779</v>
      </c>
      <c r="D11" s="23">
        <v>0</v>
      </c>
      <c r="E11" s="23">
        <v>0</v>
      </c>
      <c r="F11" s="18" t="str">
        <f t="shared" si="0"/>
        <v>mar</v>
      </c>
      <c r="G11" s="22">
        <f t="shared" si="1"/>
        <v>1.0625</v>
      </c>
      <c r="H11" s="22">
        <f>VLOOKUP(F11,Tabela3[],4,FALSE)</f>
        <v>3125</v>
      </c>
      <c r="I11" s="16">
        <f t="shared" si="2"/>
        <v>3.4000000000000002E-4</v>
      </c>
      <c r="J11" s="27">
        <f>VLOOKUP(F11,Tabela3[],5,FALSE)</f>
        <v>0.02</v>
      </c>
      <c r="L11" s="31" t="str">
        <f>L8</f>
        <v xml:space="preserve">Faltas em Horas </v>
      </c>
      <c r="M11" s="19">
        <f>L9</f>
        <v>2.3472222222222223</v>
      </c>
      <c r="N11" s="28"/>
      <c r="O11" s="28"/>
      <c r="P11" s="29"/>
      <c r="Q11" s="6" t="s">
        <v>20</v>
      </c>
      <c r="R11" s="23">
        <v>0.1388888888888889</v>
      </c>
    </row>
    <row r="12" spans="1:18" x14ac:dyDescent="0.25">
      <c r="A12" s="1" t="s">
        <v>9</v>
      </c>
      <c r="B12" s="23">
        <v>0</v>
      </c>
      <c r="C12" s="23">
        <v>0.1388888888888889</v>
      </c>
      <c r="D12" s="23">
        <v>0.625</v>
      </c>
      <c r="E12" s="23">
        <v>0</v>
      </c>
      <c r="F12" s="18" t="str">
        <f t="shared" si="0"/>
        <v>abr</v>
      </c>
      <c r="G12" s="22">
        <f t="shared" si="1"/>
        <v>0.76388888888888884</v>
      </c>
      <c r="H12" s="22">
        <f>VLOOKUP(F12,Tabela3[],4,FALSE)</f>
        <v>3125.0208333333335</v>
      </c>
      <c r="I12" s="17">
        <f t="shared" si="2"/>
        <v>2.4444281482567892E-4</v>
      </c>
      <c r="J12" s="27">
        <f>VLOOKUP(F12,Tabela3[],5,FALSE)</f>
        <v>0.02</v>
      </c>
      <c r="L12" s="26" t="str">
        <f>M8</f>
        <v xml:space="preserve">Atrasos em Horas </v>
      </c>
      <c r="M12" s="22">
        <f>M9</f>
        <v>1.875</v>
      </c>
      <c r="N12" s="30"/>
      <c r="O12" s="30"/>
      <c r="P12" s="30"/>
      <c r="Q12" s="6" t="s">
        <v>38</v>
      </c>
      <c r="R12" s="23">
        <v>0</v>
      </c>
    </row>
    <row r="13" spans="1:18" x14ac:dyDescent="0.25">
      <c r="A13" s="1" t="s">
        <v>10</v>
      </c>
      <c r="B13" s="23"/>
      <c r="C13" s="23"/>
      <c r="D13" s="23"/>
      <c r="E13" s="23"/>
      <c r="F13" s="18" t="str">
        <f t="shared" si="0"/>
        <v>mai</v>
      </c>
      <c r="G13" s="22">
        <f t="shared" si="1"/>
        <v>0</v>
      </c>
      <c r="H13" s="22" t="str">
        <f>VLOOKUP(F13,Tabela3[],4,FALSE)</f>
        <v/>
      </c>
      <c r="I13" s="17" t="e">
        <f t="shared" si="2"/>
        <v>#VALUE!</v>
      </c>
      <c r="J13" s="27">
        <f>VLOOKUP(F13,Tabela3[],5,FALSE)</f>
        <v>0.02</v>
      </c>
      <c r="L13" s="31" t="str">
        <f>N8</f>
        <v xml:space="preserve">Faltas Justificadas em Horas </v>
      </c>
      <c r="M13" s="22">
        <f>N9</f>
        <v>2.125</v>
      </c>
      <c r="Q13" s="6" t="s">
        <v>39</v>
      </c>
    </row>
    <row r="14" spans="1:18" x14ac:dyDescent="0.25">
      <c r="A14" s="1" t="s">
        <v>11</v>
      </c>
      <c r="B14" s="23"/>
      <c r="C14" s="23"/>
      <c r="D14" s="23"/>
      <c r="E14" s="23"/>
      <c r="F14" s="18" t="str">
        <f t="shared" si="0"/>
        <v>jun</v>
      </c>
      <c r="G14" s="22">
        <f t="shared" si="1"/>
        <v>0</v>
      </c>
      <c r="H14" s="22" t="str">
        <f>VLOOKUP(F14,Tabela3[],4,FALSE)</f>
        <v/>
      </c>
      <c r="I14" s="17" t="e">
        <f t="shared" si="2"/>
        <v>#VALUE!</v>
      </c>
      <c r="J14" s="27">
        <f>VLOOKUP(F14,Tabela3[],5,FALSE)</f>
        <v>0.02</v>
      </c>
      <c r="L14" s="31" t="str">
        <f>O8</f>
        <v xml:space="preserve">Ausência Abonadas em Horas </v>
      </c>
      <c r="M14" s="22">
        <f>O9</f>
        <v>1.5</v>
      </c>
      <c r="Q14" s="6" t="s">
        <v>40</v>
      </c>
    </row>
    <row r="15" spans="1:18" x14ac:dyDescent="0.25">
      <c r="A15" s="1" t="s">
        <v>12</v>
      </c>
      <c r="B15" s="23"/>
      <c r="C15" s="23"/>
      <c r="D15" s="23"/>
      <c r="E15" s="23"/>
      <c r="F15" s="18" t="str">
        <f t="shared" si="0"/>
        <v>jul</v>
      </c>
      <c r="G15" s="22">
        <f t="shared" si="1"/>
        <v>0</v>
      </c>
      <c r="H15" s="22" t="str">
        <f>VLOOKUP(F15,Tabela3[],4,FALSE)</f>
        <v/>
      </c>
      <c r="I15" s="17" t="e">
        <f t="shared" si="2"/>
        <v>#VALUE!</v>
      </c>
      <c r="J15" s="27">
        <f>VLOOKUP(F15,Tabela3[],5,FALSE)</f>
        <v>0.02</v>
      </c>
      <c r="L15" s="7" t="s">
        <v>36</v>
      </c>
      <c r="M15" s="22">
        <f>SUM(M11:M14)</f>
        <v>7.8472222222222223</v>
      </c>
    </row>
    <row r="16" spans="1:18" x14ac:dyDescent="0.25">
      <c r="A16" s="1" t="s">
        <v>13</v>
      </c>
      <c r="B16" s="23"/>
      <c r="C16" s="23"/>
      <c r="D16" s="23"/>
      <c r="E16" s="23"/>
      <c r="F16" s="18" t="str">
        <f t="shared" si="0"/>
        <v>ago</v>
      </c>
      <c r="G16" s="22">
        <f t="shared" si="1"/>
        <v>0</v>
      </c>
      <c r="H16" s="22" t="str">
        <f>VLOOKUP(F16,Tabela3[],4,FALSE)</f>
        <v/>
      </c>
      <c r="I16" s="17" t="e">
        <f t="shared" si="2"/>
        <v>#VALUE!</v>
      </c>
      <c r="J16" s="27">
        <f>VLOOKUP(F16,Tabela3[],5,FALSE)</f>
        <v>0.02</v>
      </c>
    </row>
    <row r="17" spans="1:10" x14ac:dyDescent="0.25">
      <c r="A17" s="1" t="s">
        <v>14</v>
      </c>
      <c r="B17" s="23"/>
      <c r="C17" s="23"/>
      <c r="D17" s="23"/>
      <c r="E17" s="23"/>
      <c r="F17" s="18" t="str">
        <f t="shared" si="0"/>
        <v>set</v>
      </c>
      <c r="G17" s="22">
        <f t="shared" si="1"/>
        <v>0</v>
      </c>
      <c r="H17" s="22" t="str">
        <f>VLOOKUP(F17,Tabela3[],4,FALSE)</f>
        <v/>
      </c>
      <c r="I17" s="17" t="e">
        <f t="shared" si="2"/>
        <v>#VALUE!</v>
      </c>
      <c r="J17" s="27">
        <f>VLOOKUP(F17,Tabela3[],5,FALSE)</f>
        <v>0.02</v>
      </c>
    </row>
    <row r="18" spans="1:10" x14ac:dyDescent="0.25">
      <c r="A18" s="1" t="s">
        <v>15</v>
      </c>
      <c r="B18" s="23"/>
      <c r="C18" s="23"/>
      <c r="D18" s="23"/>
      <c r="E18" s="23"/>
      <c r="F18" s="18" t="str">
        <f t="shared" si="0"/>
        <v>out</v>
      </c>
      <c r="G18" s="22">
        <f t="shared" si="1"/>
        <v>0</v>
      </c>
      <c r="H18" s="22" t="str">
        <f>VLOOKUP(F18,Tabela3[],4,FALSE)</f>
        <v/>
      </c>
      <c r="I18" s="17" t="e">
        <f t="shared" si="2"/>
        <v>#VALUE!</v>
      </c>
      <c r="J18" s="27">
        <f>VLOOKUP(F18,Tabela3[],5,FALSE)</f>
        <v>0.02</v>
      </c>
    </row>
    <row r="19" spans="1:10" x14ac:dyDescent="0.25">
      <c r="A19" s="1" t="s">
        <v>16</v>
      </c>
      <c r="B19" s="23"/>
      <c r="C19" s="23"/>
      <c r="D19" s="23"/>
      <c r="E19" s="23"/>
      <c r="F19" s="18" t="str">
        <f t="shared" si="0"/>
        <v>nov</v>
      </c>
      <c r="G19" s="22">
        <f t="shared" si="1"/>
        <v>0</v>
      </c>
      <c r="H19" s="22" t="str">
        <f>VLOOKUP(F19,Tabela3[],4,FALSE)</f>
        <v/>
      </c>
      <c r="I19" s="17" t="e">
        <f t="shared" si="2"/>
        <v>#VALUE!</v>
      </c>
      <c r="J19" s="27">
        <f>VLOOKUP(F19,Tabela3[],5,FALSE)</f>
        <v>0.02</v>
      </c>
    </row>
    <row r="20" spans="1:10" x14ac:dyDescent="0.25">
      <c r="A20" s="1" t="s">
        <v>17</v>
      </c>
      <c r="B20" s="23"/>
      <c r="C20" s="23"/>
      <c r="D20" s="23"/>
      <c r="E20" s="23"/>
      <c r="F20" s="18" t="str">
        <f t="shared" si="0"/>
        <v>dez</v>
      </c>
      <c r="G20" s="22">
        <f t="shared" si="1"/>
        <v>0</v>
      </c>
      <c r="H20" s="22" t="str">
        <f>VLOOKUP(F20,Tabela3[],4,FALSE)</f>
        <v/>
      </c>
      <c r="I20" s="17" t="e">
        <f t="shared" si="2"/>
        <v>#VALUE!</v>
      </c>
      <c r="J20" s="27">
        <f>VLOOKUP(F20,Tabela3[],5,FALSE)</f>
        <v>0.02</v>
      </c>
    </row>
    <row r="21" spans="1:10" x14ac:dyDescent="0.25">
      <c r="F21" s="3"/>
    </row>
    <row r="22" spans="1:10" x14ac:dyDescent="0.25">
      <c r="F22" s="3"/>
    </row>
    <row r="23" spans="1:10" x14ac:dyDescent="0.25">
      <c r="F23" s="3"/>
    </row>
    <row r="24" spans="1:10" x14ac:dyDescent="0.25">
      <c r="F24" s="3"/>
    </row>
    <row r="25" spans="1:10" x14ac:dyDescent="0.25">
      <c r="F25" s="3"/>
    </row>
    <row r="26" spans="1:10" x14ac:dyDescent="0.25">
      <c r="F26" s="3"/>
    </row>
    <row r="27" spans="1:10" x14ac:dyDescent="0.25">
      <c r="F27" s="3"/>
    </row>
    <row r="28" spans="1:10" x14ac:dyDescent="0.25">
      <c r="F28" s="3"/>
    </row>
    <row r="29" spans="1:10" x14ac:dyDescent="0.25">
      <c r="F29" s="3"/>
    </row>
    <row r="30" spans="1:10" x14ac:dyDescent="0.25">
      <c r="F30" s="3"/>
    </row>
    <row r="31" spans="1:10" x14ac:dyDescent="0.25">
      <c r="F31" s="3"/>
    </row>
    <row r="32" spans="1:10" x14ac:dyDescent="0.25">
      <c r="F32" s="3"/>
    </row>
    <row r="33" spans="6:6" x14ac:dyDescent="0.25">
      <c r="F33" s="3"/>
    </row>
  </sheetData>
  <sortState xmlns:xlrd2="http://schemas.microsoft.com/office/spreadsheetml/2017/richdata2" ref="L8:O9">
    <sortCondition descending="1" ref="L9"/>
  </sortState>
  <pageMargins left="0.511811024" right="0.511811024" top="0.78740157499999996" bottom="0.78740157499999996" header="0.31496062000000002" footer="0.31496062000000002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BASE</vt:lpstr>
      <vt:lpstr>CADASTRO</vt:lpstr>
      <vt:lpstr>DASHBOARD</vt:lpstr>
      <vt:lpstr>CAPA</vt:lpstr>
      <vt:lpstr>AUXILIAR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Planilhas da Qualidade</dc:creator>
  <cp:lastModifiedBy>Paulo Henrique Faria</cp:lastModifiedBy>
  <dcterms:created xsi:type="dcterms:W3CDTF">2015-06-05T18:17:20Z</dcterms:created>
  <dcterms:modified xsi:type="dcterms:W3CDTF">2021-06-05T16:19:33Z</dcterms:modified>
</cp:coreProperties>
</file>