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E:\senai_almirante_tamandare\tecmec_pcp\pcp_atividades\excel\"/>
    </mc:Choice>
  </mc:AlternateContent>
  <xr:revisionPtr revIDLastSave="0" documentId="8_{B2152C55-2A9D-4D17-923A-975E9B52DA08}" xr6:coauthVersionLast="36" xr6:coauthVersionMax="36" xr10:uidLastSave="{00000000-0000-0000-0000-000000000000}"/>
  <bookViews>
    <workbookView xWindow="120" yWindow="135" windowWidth="19035" windowHeight="8445" xr2:uid="{00000000-000D-0000-FFFF-FFFF00000000}"/>
  </bookViews>
  <sheets>
    <sheet name="Cálculos" sheetId="2" r:id="rId1"/>
    <sheet name="Gráfico" sheetId="3" r:id="rId2"/>
  </sheets>
  <calcPr calcId="191029" concurrentCalc="0"/>
</workbook>
</file>

<file path=xl/calcChain.xml><?xml version="1.0" encoding="utf-8"?>
<calcChain xmlns="http://schemas.openxmlformats.org/spreadsheetml/2006/main">
  <c r="N11" i="2" l="1"/>
  <c r="K11" i="2"/>
  <c r="N12" i="2"/>
  <c r="K12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N10" i="2"/>
  <c r="K10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10" i="2"/>
  <c r="H98" i="2"/>
  <c r="O12" i="2"/>
  <c r="D11" i="2"/>
  <c r="C11" i="2"/>
  <c r="G11" i="2"/>
  <c r="D12" i="2"/>
  <c r="C12" i="2"/>
  <c r="G12" i="2"/>
  <c r="D13" i="2"/>
  <c r="C13" i="2"/>
  <c r="G13" i="2"/>
  <c r="D14" i="2"/>
  <c r="C14" i="2"/>
  <c r="G14" i="2"/>
  <c r="D15" i="2"/>
  <c r="C15" i="2"/>
  <c r="G15" i="2"/>
  <c r="D16" i="2"/>
  <c r="C16" i="2"/>
  <c r="G16" i="2"/>
  <c r="D17" i="2"/>
  <c r="C17" i="2"/>
  <c r="G17" i="2"/>
  <c r="D18" i="2"/>
  <c r="C18" i="2"/>
  <c r="G18" i="2"/>
  <c r="D19" i="2"/>
  <c r="C19" i="2"/>
  <c r="G19" i="2"/>
  <c r="D20" i="2"/>
  <c r="C20" i="2"/>
  <c r="G20" i="2"/>
  <c r="D21" i="2"/>
  <c r="C21" i="2"/>
  <c r="G21" i="2"/>
  <c r="D22" i="2"/>
  <c r="C22" i="2"/>
  <c r="G22" i="2"/>
  <c r="D23" i="2"/>
  <c r="C23" i="2"/>
  <c r="G23" i="2"/>
  <c r="D24" i="2"/>
  <c r="C24" i="2"/>
  <c r="G24" i="2"/>
  <c r="D25" i="2"/>
  <c r="C25" i="2"/>
  <c r="G25" i="2"/>
  <c r="D26" i="2"/>
  <c r="C26" i="2"/>
  <c r="G26" i="2"/>
  <c r="D10" i="2"/>
  <c r="D27" i="2"/>
  <c r="C27" i="2"/>
  <c r="C10" i="2"/>
  <c r="G10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G27" i="2"/>
  <c r="D28" i="2"/>
  <c r="C28" i="2"/>
  <c r="G28" i="2"/>
  <c r="D29" i="2"/>
  <c r="C29" i="2"/>
  <c r="G29" i="2"/>
  <c r="D30" i="2"/>
  <c r="C30" i="2"/>
  <c r="G30" i="2"/>
  <c r="D31" i="2"/>
  <c r="C31" i="2"/>
  <c r="G31" i="2"/>
  <c r="D32" i="2"/>
  <c r="C32" i="2"/>
  <c r="G32" i="2"/>
  <c r="D33" i="2"/>
  <c r="C33" i="2"/>
  <c r="G33" i="2"/>
  <c r="D34" i="2"/>
  <c r="C34" i="2"/>
  <c r="G34" i="2"/>
  <c r="D35" i="2"/>
  <c r="C35" i="2"/>
  <c r="G35" i="2"/>
  <c r="D36" i="2"/>
  <c r="C36" i="2"/>
  <c r="G36" i="2"/>
  <c r="D37" i="2"/>
  <c r="C37" i="2"/>
  <c r="G37" i="2"/>
  <c r="D38" i="2"/>
  <c r="C38" i="2"/>
  <c r="G38" i="2"/>
  <c r="D39" i="2"/>
  <c r="C39" i="2"/>
  <c r="G39" i="2"/>
  <c r="D40" i="2"/>
  <c r="C40" i="2"/>
  <c r="G40" i="2"/>
  <c r="D41" i="2"/>
  <c r="C41" i="2"/>
  <c r="G41" i="2"/>
  <c r="D42" i="2"/>
  <c r="C42" i="2"/>
  <c r="G42" i="2"/>
  <c r="D43" i="2"/>
  <c r="C43" i="2"/>
  <c r="G43" i="2"/>
  <c r="D44" i="2"/>
  <c r="C44" i="2"/>
  <c r="G44" i="2"/>
  <c r="D45" i="2"/>
  <c r="C45" i="2"/>
  <c r="G45" i="2"/>
  <c r="D46" i="2"/>
  <c r="C46" i="2"/>
  <c r="G46" i="2"/>
  <c r="D47" i="2"/>
  <c r="C47" i="2"/>
  <c r="G47" i="2"/>
  <c r="D48" i="2"/>
  <c r="C48" i="2"/>
  <c r="G48" i="2"/>
  <c r="D49" i="2"/>
  <c r="C49" i="2"/>
  <c r="G49" i="2"/>
  <c r="D50" i="2"/>
  <c r="C50" i="2"/>
  <c r="G50" i="2"/>
  <c r="D51" i="2"/>
  <c r="C51" i="2"/>
  <c r="G51" i="2"/>
  <c r="D52" i="2"/>
  <c r="C52" i="2"/>
  <c r="G52" i="2"/>
  <c r="D53" i="2"/>
  <c r="C53" i="2"/>
  <c r="G53" i="2"/>
  <c r="D54" i="2"/>
  <c r="C54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G54" i="2"/>
  <c r="D55" i="2"/>
  <c r="C55" i="2"/>
  <c r="G55" i="2"/>
  <c r="D56" i="2"/>
  <c r="C56" i="2"/>
  <c r="G56" i="2"/>
  <c r="D57" i="2"/>
  <c r="C57" i="2"/>
  <c r="G57" i="2"/>
  <c r="D58" i="2"/>
  <c r="C58" i="2"/>
  <c r="G58" i="2"/>
  <c r="D59" i="2"/>
  <c r="C59" i="2"/>
  <c r="G59" i="2"/>
  <c r="D60" i="2"/>
  <c r="C60" i="2"/>
  <c r="G60" i="2"/>
  <c r="D61" i="2"/>
  <c r="C61" i="2"/>
  <c r="G61" i="2"/>
  <c r="D62" i="2"/>
  <c r="C62" i="2"/>
  <c r="G62" i="2"/>
  <c r="D63" i="2"/>
  <c r="C63" i="2"/>
  <c r="G63" i="2"/>
  <c r="D64" i="2"/>
  <c r="C64" i="2"/>
  <c r="G64" i="2"/>
  <c r="D65" i="2"/>
  <c r="C65" i="2"/>
  <c r="G65" i="2"/>
  <c r="D66" i="2"/>
  <c r="C66" i="2"/>
  <c r="G66" i="2"/>
  <c r="D67" i="2"/>
  <c r="C67" i="2"/>
  <c r="G67" i="2"/>
  <c r="D68" i="2"/>
  <c r="C68" i="2"/>
  <c r="G68" i="2"/>
  <c r="D69" i="2"/>
  <c r="C69" i="2"/>
  <c r="G69" i="2"/>
  <c r="D70" i="2"/>
  <c r="C70" i="2"/>
  <c r="G70" i="2"/>
  <c r="D71" i="2"/>
  <c r="C71" i="2"/>
  <c r="G71" i="2"/>
  <c r="D72" i="2"/>
  <c r="C72" i="2"/>
  <c r="G72" i="2"/>
  <c r="D73" i="2"/>
  <c r="C73" i="2"/>
  <c r="G73" i="2"/>
  <c r="D74" i="2"/>
  <c r="C74" i="2"/>
  <c r="G74" i="2"/>
  <c r="D75" i="2"/>
  <c r="C75" i="2"/>
  <c r="G75" i="2"/>
  <c r="D76" i="2"/>
  <c r="C76" i="2"/>
  <c r="G76" i="2"/>
  <c r="D77" i="2"/>
  <c r="C77" i="2"/>
  <c r="G77" i="2"/>
  <c r="D78" i="2"/>
  <c r="C78" i="2"/>
  <c r="G78" i="2"/>
  <c r="D79" i="2"/>
  <c r="C79" i="2"/>
  <c r="G79" i="2"/>
  <c r="D80" i="2"/>
  <c r="C80" i="2"/>
  <c r="G80" i="2"/>
  <c r="D81" i="2"/>
  <c r="C81" i="2"/>
  <c r="G81" i="2"/>
  <c r="D82" i="2"/>
  <c r="C82" i="2"/>
  <c r="G82" i="2"/>
  <c r="D83" i="2"/>
  <c r="C83" i="2"/>
  <c r="G83" i="2"/>
  <c r="D84" i="2"/>
  <c r="C84" i="2"/>
  <c r="G84" i="2"/>
  <c r="D85" i="2"/>
  <c r="C85" i="2"/>
  <c r="G85" i="2"/>
  <c r="D86" i="2"/>
  <c r="C86" i="2"/>
  <c r="G86" i="2"/>
  <c r="D87" i="2"/>
  <c r="C87" i="2"/>
  <c r="G87" i="2"/>
  <c r="D88" i="2"/>
  <c r="C88" i="2"/>
  <c r="G88" i="2"/>
  <c r="D89" i="2"/>
  <c r="C89" i="2"/>
  <c r="G89" i="2"/>
  <c r="D90" i="2"/>
  <c r="C90" i="2"/>
  <c r="G90" i="2"/>
  <c r="D91" i="2"/>
  <c r="C91" i="2"/>
  <c r="G91" i="2"/>
  <c r="D92" i="2"/>
  <c r="C92" i="2"/>
  <c r="G92" i="2"/>
  <c r="D93" i="2"/>
  <c r="C93" i="2"/>
  <c r="G93" i="2"/>
  <c r="D94" i="2"/>
  <c r="C94" i="2"/>
  <c r="G94" i="2"/>
  <c r="D95" i="2"/>
  <c r="C95" i="2"/>
  <c r="G95" i="2"/>
  <c r="D96" i="2"/>
  <c r="C96" i="2"/>
  <c r="G96" i="2"/>
  <c r="D97" i="2"/>
  <c r="C97" i="2"/>
  <c r="G97" i="2"/>
  <c r="D98" i="2"/>
  <c r="C98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G98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P12" i="2"/>
  <c r="O11" i="2"/>
  <c r="P11" i="2"/>
  <c r="O10" i="2"/>
  <c r="P10" i="2"/>
  <c r="E12" i="2"/>
  <c r="E11" i="2"/>
  <c r="E10" i="2"/>
</calcChain>
</file>

<file path=xl/sharedStrings.xml><?xml version="1.0" encoding="utf-8"?>
<sst xmlns="http://schemas.openxmlformats.org/spreadsheetml/2006/main" count="110" uniqueCount="110">
  <si>
    <t>ALFKI</t>
  </si>
  <si>
    <t>ANATR</t>
  </si>
  <si>
    <t>ANTON</t>
  </si>
  <si>
    <t>AROUT</t>
  </si>
  <si>
    <t>BERGS</t>
  </si>
  <si>
    <t>BLAUS</t>
  </si>
  <si>
    <t>BLONP</t>
  </si>
  <si>
    <t>BOLID</t>
  </si>
  <si>
    <t>BONAP</t>
  </si>
  <si>
    <t>BOTTM</t>
  </si>
  <si>
    <t>BSBEV</t>
  </si>
  <si>
    <t>CACTU</t>
  </si>
  <si>
    <t>CENTC</t>
  </si>
  <si>
    <t>CHOPS</t>
  </si>
  <si>
    <t>COMMI</t>
  </si>
  <si>
    <t>CONSH</t>
  </si>
  <si>
    <t>DRACD</t>
  </si>
  <si>
    <t>DUMON</t>
  </si>
  <si>
    <t>EASTC</t>
  </si>
  <si>
    <t>ERNSH</t>
  </si>
  <si>
    <t>FAMIA</t>
  </si>
  <si>
    <t>FOLIG</t>
  </si>
  <si>
    <t>FOLKO</t>
  </si>
  <si>
    <t>FRANK</t>
  </si>
  <si>
    <t>FRANR</t>
  </si>
  <si>
    <t>FRANS</t>
  </si>
  <si>
    <t>FURIB</t>
  </si>
  <si>
    <t>GALED</t>
  </si>
  <si>
    <t>GODOS</t>
  </si>
  <si>
    <t>GOURL</t>
  </si>
  <si>
    <t>GREAL</t>
  </si>
  <si>
    <t>GROSR</t>
  </si>
  <si>
    <t>HANAR</t>
  </si>
  <si>
    <t>HILAA</t>
  </si>
  <si>
    <t>HUNGC</t>
  </si>
  <si>
    <t>HUNGO</t>
  </si>
  <si>
    <t>ISLAT</t>
  </si>
  <si>
    <t>KOENE</t>
  </si>
  <si>
    <t>LACOR</t>
  </si>
  <si>
    <t>LAMAI</t>
  </si>
  <si>
    <t>LAUGB</t>
  </si>
  <si>
    <t>LAZYK</t>
  </si>
  <si>
    <t>LEHMS</t>
  </si>
  <si>
    <t>LETSS</t>
  </si>
  <si>
    <t>LILAS</t>
  </si>
  <si>
    <t>LINOD</t>
  </si>
  <si>
    <t>LONEP</t>
  </si>
  <si>
    <t>MAGAA</t>
  </si>
  <si>
    <t>MAISD</t>
  </si>
  <si>
    <t>MEREP</t>
  </si>
  <si>
    <t>MORGK</t>
  </si>
  <si>
    <t>NORTS</t>
  </si>
  <si>
    <t>OCEAN</t>
  </si>
  <si>
    <t>OLDWO</t>
  </si>
  <si>
    <t>OTTIK</t>
  </si>
  <si>
    <t>PERIC</t>
  </si>
  <si>
    <t>PICCO</t>
  </si>
  <si>
    <t>PRINI</t>
  </si>
  <si>
    <t>QUEDE</t>
  </si>
  <si>
    <t>QUEEN</t>
  </si>
  <si>
    <t>QUICK</t>
  </si>
  <si>
    <t>RANCH</t>
  </si>
  <si>
    <t>RATTC</t>
  </si>
  <si>
    <t>REGGC</t>
  </si>
  <si>
    <t>RICAR</t>
  </si>
  <si>
    <t>RICSU</t>
  </si>
  <si>
    <t>ROMEY</t>
  </si>
  <si>
    <t>SANTG</t>
  </si>
  <si>
    <t>SAVEA</t>
  </si>
  <si>
    <t>SEVES</t>
  </si>
  <si>
    <t>SIMOB</t>
  </si>
  <si>
    <t>SPECD</t>
  </si>
  <si>
    <t>SPLIR</t>
  </si>
  <si>
    <t>SUPRD</t>
  </si>
  <si>
    <t>THEBI</t>
  </si>
  <si>
    <t>THECR</t>
  </si>
  <si>
    <t>TOMSP</t>
  </si>
  <si>
    <t>TORTU</t>
  </si>
  <si>
    <t>TRADH</t>
  </si>
  <si>
    <t>TRAIH</t>
  </si>
  <si>
    <t>VAFFE</t>
  </si>
  <si>
    <t>VICTE</t>
  </si>
  <si>
    <t>VINET</t>
  </si>
  <si>
    <t>WANDK</t>
  </si>
  <si>
    <t>WARTH</t>
  </si>
  <si>
    <t>WELLI</t>
  </si>
  <si>
    <t>WHITC</t>
  </si>
  <si>
    <t>WILMK</t>
  </si>
  <si>
    <t>WOLZA</t>
  </si>
  <si>
    <t>CLIENTE</t>
  </si>
  <si>
    <t>VALOR</t>
  </si>
  <si>
    <t>Percentual</t>
  </si>
  <si>
    <t>Qtde.</t>
  </si>
  <si>
    <t>Categoria</t>
  </si>
  <si>
    <t>A</t>
  </si>
  <si>
    <t>B</t>
  </si>
  <si>
    <t>C</t>
  </si>
  <si>
    <t>Valor</t>
  </si>
  <si>
    <t>Total</t>
  </si>
  <si>
    <t>Separação</t>
  </si>
  <si>
    <t>Qtde</t>
  </si>
  <si>
    <t>AULA:</t>
  </si>
  <si>
    <t>GRÁFICOS</t>
  </si>
  <si>
    <t>TIPO:</t>
  </si>
  <si>
    <t>GRÁFICO DE CURVA ABC</t>
  </si>
  <si>
    <t>CLAS</t>
  </si>
  <si>
    <t>% Valor</t>
  </si>
  <si>
    <t>% Acum.</t>
  </si>
  <si>
    <t>% Categ</t>
  </si>
  <si>
    <t>Limite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</si>
</sst>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2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2" xfId="0" applyFont="1" applyBorder="1"/>
    <xf numFmtId="0" fontId="0" fillId="0" borderId="2" xfId="0" applyBorder="1"/>
    <xf numFmtId="164" fontId="0" fillId="0" borderId="1" xfId="1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3"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000000"/>
      <color rgb="FF346895"/>
      <color rgb="FF207CCC"/>
      <color rgb="FFF3D9B1"/>
      <color rgb="FFA8C256"/>
      <color rgb="FFC33149"/>
      <color rgb="FF92D050"/>
      <color rgb="FF92C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325413111140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Cálculos!$D$10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6-43F6-9AA1-BBB6912155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Cálculos!$D$11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6-43F6-9AA1-BBB69121558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Cálculos!$D$12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6-43F6-9AA1-BBB69121558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Cálculos!$D$13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6-43F6-9AA1-BBB69121558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Cálculos!$D$14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6-43F6-9AA1-BBB69121558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Cálculos!$D$15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B6-43F6-9AA1-BBB69121558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Cálculos!$D$16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B6-43F6-9AA1-BBB691215581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Cálculos!$D$17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B6-43F6-9AA1-BBB69121558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Cálculos!$D$18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B6-43F6-9AA1-BBB69121558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Cálculos!$D$19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B6-43F6-9AA1-BBB69121558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B6-43F6-9AA1-BBB691215581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B6-43F6-9AA1-BBB691215581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B6-43F6-9AA1-BBB691215581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B6-43F6-9AA1-BBB691215581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B6-43F6-9AA1-BBB691215581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B6-43F6-9AA1-BBB691215581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B6-43F6-9AA1-BBB691215581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Cálculos!$D$27</c:f>
              <c:numCache>
                <c:formatCode>_(* #,##0.00_);_(* \(#,##0.00\);_(* "-"??_);_(@_)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B6-43F6-9AA1-BBB691215581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B6-43F6-9AA1-BBB691215581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Cálculos!$D$29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B6-43F6-9AA1-BBB691215581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B6-43F6-9AA1-BBB691215581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B6-43F6-9AA1-BBB691215581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9B6-43F6-9AA1-BBB691215581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9B6-43F6-9AA1-BBB691215581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9B6-43F6-9AA1-BBB691215581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9B6-43F6-9AA1-BBB691215581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B6-43F6-9AA1-BBB691215581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9B6-43F6-9AA1-BBB691215581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9B6-43F6-9AA1-BBB691215581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Cálculos!$D$39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9B6-43F6-9AA1-BBB691215581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9B6-43F6-9AA1-BBB691215581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9B6-43F6-9AA1-BBB691215581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9B6-43F6-9AA1-BBB691215581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9B6-43F6-9AA1-BBB691215581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9B6-43F6-9AA1-BBB691215581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9B6-43F6-9AA1-BBB691215581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9B6-43F6-9AA1-BBB691215581}"/>
            </c:ext>
          </c:extLst>
        </c:ser>
        <c:ser>
          <c:idx val="37"/>
          <c:order val="37"/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19B6-43F6-9AA1-BBB691215581}"/>
            </c:ext>
          </c:extLst>
        </c:ser>
        <c:ser>
          <c:idx val="38"/>
          <c:order val="38"/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9B6-43F6-9AA1-BBB691215581}"/>
            </c:ext>
          </c:extLst>
        </c:ser>
        <c:ser>
          <c:idx val="39"/>
          <c:order val="39"/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Cálculos!$D$49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9B6-43F6-9AA1-BBB691215581}"/>
            </c:ext>
          </c:extLst>
        </c:ser>
        <c:ser>
          <c:idx val="40"/>
          <c:order val="40"/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9B6-43F6-9AA1-BBB691215581}"/>
            </c:ext>
          </c:extLst>
        </c:ser>
        <c:ser>
          <c:idx val="41"/>
          <c:order val="41"/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9B6-43F6-9AA1-BBB691215581}"/>
            </c:ext>
          </c:extLst>
        </c:ser>
        <c:ser>
          <c:idx val="42"/>
          <c:order val="42"/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9B6-43F6-9AA1-BBB691215581}"/>
            </c:ext>
          </c:extLst>
        </c:ser>
        <c:ser>
          <c:idx val="43"/>
          <c:order val="43"/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9B6-43F6-9AA1-BBB691215581}"/>
            </c:ext>
          </c:extLst>
        </c:ser>
        <c:ser>
          <c:idx val="44"/>
          <c:order val="44"/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Cálculos!$D$54</c:f>
              <c:numCache>
                <c:formatCode>_(* #,##0.00_);_(* \(#,##0.00\);_(* "-"??_);_(@_)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9B6-43F6-9AA1-BBB691215581}"/>
            </c:ext>
          </c:extLst>
        </c:ser>
        <c:ser>
          <c:idx val="45"/>
          <c:order val="45"/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9B6-43F6-9AA1-BBB691215581}"/>
            </c:ext>
          </c:extLst>
        </c:ser>
        <c:ser>
          <c:idx val="46"/>
          <c:order val="46"/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9B6-43F6-9AA1-BBB691215581}"/>
            </c:ext>
          </c:extLst>
        </c:ser>
        <c:ser>
          <c:idx val="47"/>
          <c:order val="47"/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9B6-43F6-9AA1-BBB691215581}"/>
            </c:ext>
          </c:extLst>
        </c:ser>
        <c:ser>
          <c:idx val="48"/>
          <c:order val="48"/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9B6-43F6-9AA1-BBB691215581}"/>
            </c:ext>
          </c:extLst>
        </c:ser>
        <c:ser>
          <c:idx val="49"/>
          <c:order val="49"/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Cálculos!$D$59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9B6-43F6-9AA1-BBB691215581}"/>
            </c:ext>
          </c:extLst>
        </c:ser>
        <c:ser>
          <c:idx val="50"/>
          <c:order val="50"/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Cálculos!$D$60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9B6-43F6-9AA1-BBB691215581}"/>
            </c:ext>
          </c:extLst>
        </c:ser>
        <c:ser>
          <c:idx val="51"/>
          <c:order val="51"/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Cálculos!$D$61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19B6-43F6-9AA1-BBB691215581}"/>
            </c:ext>
          </c:extLst>
        </c:ser>
        <c:ser>
          <c:idx val="52"/>
          <c:order val="52"/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Cálculos!$D$62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19B6-43F6-9AA1-BBB691215581}"/>
            </c:ext>
          </c:extLst>
        </c:ser>
        <c:ser>
          <c:idx val="53"/>
          <c:order val="53"/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Cálculos!$D$63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9B6-43F6-9AA1-BBB691215581}"/>
            </c:ext>
          </c:extLst>
        </c:ser>
        <c:ser>
          <c:idx val="54"/>
          <c:order val="54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Cálculos!$D$64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19B6-43F6-9AA1-BBB691215581}"/>
            </c:ext>
          </c:extLst>
        </c:ser>
        <c:ser>
          <c:idx val="55"/>
          <c:order val="55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Cálculos!$D$65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9B6-43F6-9AA1-BBB691215581}"/>
            </c:ext>
          </c:extLst>
        </c:ser>
        <c:ser>
          <c:idx val="56"/>
          <c:order val="56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Cálculos!$D$66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9B6-43F6-9AA1-BBB691215581}"/>
            </c:ext>
          </c:extLst>
        </c:ser>
        <c:ser>
          <c:idx val="57"/>
          <c:order val="57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Cálculos!$D$67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19B6-43F6-9AA1-BBB691215581}"/>
            </c:ext>
          </c:extLst>
        </c:ser>
        <c:ser>
          <c:idx val="58"/>
          <c:order val="58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Cálculos!$D$68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19B6-43F6-9AA1-BBB691215581}"/>
            </c:ext>
          </c:extLst>
        </c:ser>
        <c:ser>
          <c:idx val="59"/>
          <c:order val="59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Cálculos!$D$69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19B6-43F6-9AA1-BBB691215581}"/>
            </c:ext>
          </c:extLst>
        </c:ser>
        <c:ser>
          <c:idx val="60"/>
          <c:order val="60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9B6-43F6-9AA1-BBB691215581}"/>
            </c:ext>
          </c:extLst>
        </c:ser>
        <c:ser>
          <c:idx val="61"/>
          <c:order val="61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19B6-43F6-9AA1-BBB691215581}"/>
            </c:ext>
          </c:extLst>
        </c:ser>
        <c:ser>
          <c:idx val="62"/>
          <c:order val="62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19B6-43F6-9AA1-BBB691215581}"/>
            </c:ext>
          </c:extLst>
        </c:ser>
        <c:ser>
          <c:idx val="63"/>
          <c:order val="63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19B6-43F6-9AA1-BBB691215581}"/>
            </c:ext>
          </c:extLst>
        </c:ser>
        <c:ser>
          <c:idx val="64"/>
          <c:order val="64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19B6-43F6-9AA1-BBB691215581}"/>
            </c:ext>
          </c:extLst>
        </c:ser>
        <c:ser>
          <c:idx val="65"/>
          <c:order val="65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19B6-43F6-9AA1-BBB691215581}"/>
            </c:ext>
          </c:extLst>
        </c:ser>
        <c:ser>
          <c:idx val="66"/>
          <c:order val="66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19B6-43F6-9AA1-BBB691215581}"/>
            </c:ext>
          </c:extLst>
        </c:ser>
        <c:ser>
          <c:idx val="67"/>
          <c:order val="67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19B6-43F6-9AA1-BBB691215581}"/>
            </c:ext>
          </c:extLst>
        </c:ser>
        <c:ser>
          <c:idx val="68"/>
          <c:order val="68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19B6-43F6-9AA1-BBB691215581}"/>
            </c:ext>
          </c:extLst>
        </c:ser>
        <c:ser>
          <c:idx val="69"/>
          <c:order val="69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Cálculos!$D$79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19B6-43F6-9AA1-BBB691215581}"/>
            </c:ext>
          </c:extLst>
        </c:ser>
        <c:ser>
          <c:idx val="70"/>
          <c:order val="70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19B6-43F6-9AA1-BBB691215581}"/>
            </c:ext>
          </c:extLst>
        </c:ser>
        <c:ser>
          <c:idx val="71"/>
          <c:order val="71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19B6-43F6-9AA1-BBB691215581}"/>
            </c:ext>
          </c:extLst>
        </c:ser>
        <c:ser>
          <c:idx val="72"/>
          <c:order val="72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19B6-43F6-9AA1-BBB691215581}"/>
            </c:ext>
          </c:extLst>
        </c:ser>
        <c:ser>
          <c:idx val="73"/>
          <c:order val="73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19B6-43F6-9AA1-BBB691215581}"/>
            </c:ext>
          </c:extLst>
        </c:ser>
        <c:ser>
          <c:idx val="74"/>
          <c:order val="74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9B6-43F6-9AA1-BBB691215581}"/>
            </c:ext>
          </c:extLst>
        </c:ser>
        <c:ser>
          <c:idx val="75"/>
          <c:order val="75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19B6-43F6-9AA1-BBB691215581}"/>
            </c:ext>
          </c:extLst>
        </c:ser>
        <c:ser>
          <c:idx val="76"/>
          <c:order val="76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19B6-43F6-9AA1-BBB691215581}"/>
            </c:ext>
          </c:extLst>
        </c:ser>
        <c:ser>
          <c:idx val="77"/>
          <c:order val="77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19B6-43F6-9AA1-BBB691215581}"/>
            </c:ext>
          </c:extLst>
        </c:ser>
        <c:ser>
          <c:idx val="78"/>
          <c:order val="78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19B6-43F6-9AA1-BBB691215581}"/>
            </c:ext>
          </c:extLst>
        </c:ser>
        <c:ser>
          <c:idx val="79"/>
          <c:order val="79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Cálculos!$D$89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19B6-43F6-9AA1-BBB691215581}"/>
            </c:ext>
          </c:extLst>
        </c:ser>
        <c:ser>
          <c:idx val="80"/>
          <c:order val="8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19B6-43F6-9AA1-BBB691215581}"/>
            </c:ext>
          </c:extLst>
        </c:ser>
        <c:ser>
          <c:idx val="81"/>
          <c:order val="81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19B6-43F6-9AA1-BBB691215581}"/>
            </c:ext>
          </c:extLst>
        </c:ser>
        <c:ser>
          <c:idx val="82"/>
          <c:order val="82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19B6-43F6-9AA1-BBB691215581}"/>
            </c:ext>
          </c:extLst>
        </c:ser>
        <c:ser>
          <c:idx val="83"/>
          <c:order val="83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19B6-43F6-9AA1-BBB691215581}"/>
            </c:ext>
          </c:extLst>
        </c:ser>
        <c:ser>
          <c:idx val="84"/>
          <c:order val="84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19B6-43F6-9AA1-BBB691215581}"/>
            </c:ext>
          </c:extLst>
        </c:ser>
        <c:ser>
          <c:idx val="85"/>
          <c:order val="85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19B6-43F6-9AA1-BBB691215581}"/>
            </c:ext>
          </c:extLst>
        </c:ser>
        <c:ser>
          <c:idx val="86"/>
          <c:order val="86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19B6-43F6-9AA1-BBB691215581}"/>
            </c:ext>
          </c:extLst>
        </c:ser>
        <c:ser>
          <c:idx val="87"/>
          <c:order val="87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19B6-43F6-9AA1-BBB691215581}"/>
            </c:ext>
          </c:extLst>
        </c:ser>
        <c:ser>
          <c:idx val="88"/>
          <c:order val="88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Cálculos!$D$98</c:f>
              <c:numCache>
                <c:formatCode>_(* #,##0.00_);_(* \(#,##0.00\);_(* "-"??_);_(@_)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8-19B6-43F6-9AA1-BBB69121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61445264"/>
        <c:axId val="761453464"/>
      </c:barChart>
      <c:lineChart>
        <c:grouping val="standard"/>
        <c:varyColors val="0"/>
        <c:ser>
          <c:idx val="89"/>
          <c:order val="89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19B6-43F6-9AA1-BBB69121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05504"/>
        <c:axId val="598411080"/>
      </c:lineChart>
      <c:catAx>
        <c:axId val="7614452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1453464"/>
        <c:crosses val="autoZero"/>
        <c:auto val="1"/>
        <c:lblAlgn val="ctr"/>
        <c:lblOffset val="100"/>
        <c:noMultiLvlLbl val="0"/>
      </c:catAx>
      <c:valAx>
        <c:axId val="761453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1445264"/>
        <c:crosses val="autoZero"/>
        <c:crossBetween val="between"/>
      </c:valAx>
      <c:valAx>
        <c:axId val="5984110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405504"/>
        <c:crosses val="max"/>
        <c:crossBetween val="between"/>
      </c:valAx>
      <c:catAx>
        <c:axId val="598405504"/>
        <c:scaling>
          <c:orientation val="minMax"/>
        </c:scaling>
        <c:delete val="1"/>
        <c:axPos val="b"/>
        <c:majorTickMark val="out"/>
        <c:minorTickMark val="none"/>
        <c:tickLblPos val="nextTo"/>
        <c:crossAx val="598411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0" i="0" u="none" strike="noStrike" kern="1200" cap="none" spc="2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3000">
                <a:solidFill>
                  <a:srgbClr val="002060"/>
                </a:solidFill>
                <a:latin typeface="+mn-lt"/>
              </a:rPr>
              <a:t>GRÁFICO</a:t>
            </a:r>
            <a:r>
              <a:rPr lang="en-US" sz="3000" baseline="0">
                <a:solidFill>
                  <a:srgbClr val="002060"/>
                </a:solidFill>
                <a:latin typeface="+mn-lt"/>
              </a:rPr>
              <a:t> ABC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0" i="0" u="none" strike="noStrike" kern="1200" cap="none" spc="2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0-4369-88E5-CEE550E59031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0-4369-88E5-CEE550E59031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0-4369-88E5-CEE550E59031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0-4369-88E5-CEE550E5903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D0-4369-88E5-CEE550E59031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D0-4369-88E5-CEE550E59031}"/>
            </c:ext>
          </c:extLst>
        </c:ser>
        <c:ser>
          <c:idx val="6"/>
          <c:order val="6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D0-4369-88E5-CEE550E59031}"/>
            </c:ext>
          </c:extLst>
        </c:ser>
        <c:ser>
          <c:idx val="7"/>
          <c:order val="7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D0-4369-88E5-CEE550E59031}"/>
            </c:ext>
          </c:extLst>
        </c:ser>
        <c:ser>
          <c:idx val="8"/>
          <c:order val="8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D0-4369-88E5-CEE550E59031}"/>
            </c:ext>
          </c:extLst>
        </c:ser>
        <c:ser>
          <c:idx val="9"/>
          <c:order val="9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Cálculos!$D$19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D0-4369-88E5-CEE550E59031}"/>
            </c:ext>
          </c:extLst>
        </c:ser>
        <c:ser>
          <c:idx val="10"/>
          <c:order val="10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D0-4369-88E5-CEE550E59031}"/>
            </c:ext>
          </c:extLst>
        </c:ser>
        <c:ser>
          <c:idx val="11"/>
          <c:order val="11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D0-4369-88E5-CEE550E59031}"/>
            </c:ext>
          </c:extLst>
        </c:ser>
        <c:ser>
          <c:idx val="12"/>
          <c:order val="12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D0-4369-88E5-CEE550E59031}"/>
            </c:ext>
          </c:extLst>
        </c:ser>
        <c:ser>
          <c:idx val="13"/>
          <c:order val="13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D0-4369-88E5-CEE550E59031}"/>
            </c:ext>
          </c:extLst>
        </c:ser>
        <c:ser>
          <c:idx val="14"/>
          <c:order val="14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DD0-4369-88E5-CEE550E59031}"/>
            </c:ext>
          </c:extLst>
        </c:ser>
        <c:ser>
          <c:idx val="15"/>
          <c:order val="15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D0-4369-88E5-CEE550E59031}"/>
            </c:ext>
          </c:extLst>
        </c:ser>
        <c:ser>
          <c:idx val="16"/>
          <c:order val="16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DD0-4369-88E5-CEE550E59031}"/>
            </c:ext>
          </c:extLst>
        </c:ser>
        <c:ser>
          <c:idx val="17"/>
          <c:order val="17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Cálculos!$D$27</c:f>
              <c:numCache>
                <c:formatCode>_(* #,##0.00_);_(* \(#,##0.00\);_(* "-"??_);_(@_)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DD0-4369-88E5-CEE550E59031}"/>
            </c:ext>
          </c:extLst>
        </c:ser>
        <c:ser>
          <c:idx val="18"/>
          <c:order val="18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D0-4369-88E5-CEE550E59031}"/>
            </c:ext>
          </c:extLst>
        </c:ser>
        <c:ser>
          <c:idx val="19"/>
          <c:order val="19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Cálculos!$D$29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D0-4369-88E5-CEE550E59031}"/>
            </c:ext>
          </c:extLst>
        </c:ser>
        <c:ser>
          <c:idx val="20"/>
          <c:order val="20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DD0-4369-88E5-CEE550E59031}"/>
            </c:ext>
          </c:extLst>
        </c:ser>
        <c:ser>
          <c:idx val="21"/>
          <c:order val="21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DD0-4369-88E5-CEE550E59031}"/>
            </c:ext>
          </c:extLst>
        </c:ser>
        <c:ser>
          <c:idx val="22"/>
          <c:order val="22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DD0-4369-88E5-CEE550E59031}"/>
            </c:ext>
          </c:extLst>
        </c:ser>
        <c:ser>
          <c:idx val="23"/>
          <c:order val="23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DD0-4369-88E5-CEE550E59031}"/>
            </c:ext>
          </c:extLst>
        </c:ser>
        <c:ser>
          <c:idx val="24"/>
          <c:order val="24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D0-4369-88E5-CEE550E59031}"/>
            </c:ext>
          </c:extLst>
        </c:ser>
        <c:ser>
          <c:idx val="25"/>
          <c:order val="25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DD0-4369-88E5-CEE550E59031}"/>
            </c:ext>
          </c:extLst>
        </c:ser>
        <c:ser>
          <c:idx val="26"/>
          <c:order val="26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DD0-4369-88E5-CEE550E59031}"/>
            </c:ext>
          </c:extLst>
        </c:ser>
        <c:ser>
          <c:idx val="27"/>
          <c:order val="27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DD0-4369-88E5-CEE550E59031}"/>
            </c:ext>
          </c:extLst>
        </c:ser>
        <c:ser>
          <c:idx val="28"/>
          <c:order val="28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DD0-4369-88E5-CEE550E59031}"/>
            </c:ext>
          </c:extLst>
        </c:ser>
        <c:ser>
          <c:idx val="29"/>
          <c:order val="29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Cálculos!$D$39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DD0-4369-88E5-CEE550E59031}"/>
            </c:ext>
          </c:extLst>
        </c:ser>
        <c:ser>
          <c:idx val="30"/>
          <c:order val="30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DD0-4369-88E5-CEE550E59031}"/>
            </c:ext>
          </c:extLst>
        </c:ser>
        <c:ser>
          <c:idx val="31"/>
          <c:order val="31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DD0-4369-88E5-CEE550E59031}"/>
            </c:ext>
          </c:extLst>
        </c:ser>
        <c:ser>
          <c:idx val="32"/>
          <c:order val="32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D0-4369-88E5-CEE550E59031}"/>
            </c:ext>
          </c:extLst>
        </c:ser>
        <c:ser>
          <c:idx val="33"/>
          <c:order val="33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DD0-4369-88E5-CEE550E59031}"/>
            </c:ext>
          </c:extLst>
        </c:ser>
        <c:ser>
          <c:idx val="34"/>
          <c:order val="34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DD0-4369-88E5-CEE550E59031}"/>
            </c:ext>
          </c:extLst>
        </c:ser>
        <c:ser>
          <c:idx val="35"/>
          <c:order val="35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DD0-4369-88E5-CEE550E59031}"/>
            </c:ext>
          </c:extLst>
        </c:ser>
        <c:ser>
          <c:idx val="36"/>
          <c:order val="36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DD0-4369-88E5-CEE550E59031}"/>
            </c:ext>
          </c:extLst>
        </c:ser>
        <c:ser>
          <c:idx val="37"/>
          <c:order val="37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DD0-4369-88E5-CEE550E59031}"/>
            </c:ext>
          </c:extLst>
        </c:ser>
        <c:ser>
          <c:idx val="38"/>
          <c:order val="38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DD0-4369-88E5-CEE550E59031}"/>
            </c:ext>
          </c:extLst>
        </c:ser>
        <c:ser>
          <c:idx val="39"/>
          <c:order val="39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Cálculos!$D$49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7DD0-4369-88E5-CEE550E59031}"/>
            </c:ext>
          </c:extLst>
        </c:ser>
        <c:ser>
          <c:idx val="40"/>
          <c:order val="40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DD0-4369-88E5-CEE550E59031}"/>
            </c:ext>
          </c:extLst>
        </c:ser>
        <c:ser>
          <c:idx val="41"/>
          <c:order val="41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7DD0-4369-88E5-CEE550E59031}"/>
            </c:ext>
          </c:extLst>
        </c:ser>
        <c:ser>
          <c:idx val="42"/>
          <c:order val="42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DD0-4369-88E5-CEE550E59031}"/>
            </c:ext>
          </c:extLst>
        </c:ser>
        <c:ser>
          <c:idx val="43"/>
          <c:order val="43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DD0-4369-88E5-CEE550E59031}"/>
            </c:ext>
          </c:extLst>
        </c:ser>
        <c:ser>
          <c:idx val="44"/>
          <c:order val="44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Cálculos!$D$54</c:f>
              <c:numCache>
                <c:formatCode>_(* #,##0.00_);_(* \(#,##0.00\);_(* "-"??_);_(@_)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DD0-4369-88E5-CEE550E59031}"/>
            </c:ext>
          </c:extLst>
        </c:ser>
        <c:ser>
          <c:idx val="45"/>
          <c:order val="45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DD0-4369-88E5-CEE550E59031}"/>
            </c:ext>
          </c:extLst>
        </c:ser>
        <c:ser>
          <c:idx val="46"/>
          <c:order val="46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DD0-4369-88E5-CEE550E59031}"/>
            </c:ext>
          </c:extLst>
        </c:ser>
        <c:ser>
          <c:idx val="47"/>
          <c:order val="47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7DD0-4369-88E5-CEE550E59031}"/>
            </c:ext>
          </c:extLst>
        </c:ser>
        <c:ser>
          <c:idx val="48"/>
          <c:order val="48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DD0-4369-88E5-CEE550E59031}"/>
            </c:ext>
          </c:extLst>
        </c:ser>
        <c:ser>
          <c:idx val="49"/>
          <c:order val="49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Cálculos!$D$59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7DD0-4369-88E5-CEE550E59031}"/>
            </c:ext>
          </c:extLst>
        </c:ser>
        <c:ser>
          <c:idx val="50"/>
          <c:order val="50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DD0-4369-88E5-CEE550E59031}"/>
            </c:ext>
          </c:extLst>
        </c:ser>
        <c:ser>
          <c:idx val="51"/>
          <c:order val="51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7DD0-4369-88E5-CEE550E59031}"/>
            </c:ext>
          </c:extLst>
        </c:ser>
        <c:ser>
          <c:idx val="52"/>
          <c:order val="52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DD0-4369-88E5-CEE550E59031}"/>
            </c:ext>
          </c:extLst>
        </c:ser>
        <c:ser>
          <c:idx val="53"/>
          <c:order val="53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7DD0-4369-88E5-CEE550E59031}"/>
            </c:ext>
          </c:extLst>
        </c:ser>
        <c:ser>
          <c:idx val="54"/>
          <c:order val="54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7DD0-4369-88E5-CEE550E59031}"/>
            </c:ext>
          </c:extLst>
        </c:ser>
        <c:ser>
          <c:idx val="55"/>
          <c:order val="55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7DD0-4369-88E5-CEE550E59031}"/>
            </c:ext>
          </c:extLst>
        </c:ser>
        <c:ser>
          <c:idx val="56"/>
          <c:order val="56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7DD0-4369-88E5-CEE550E59031}"/>
            </c:ext>
          </c:extLst>
        </c:ser>
        <c:ser>
          <c:idx val="57"/>
          <c:order val="57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7DD0-4369-88E5-CEE550E59031}"/>
            </c:ext>
          </c:extLst>
        </c:ser>
        <c:ser>
          <c:idx val="58"/>
          <c:order val="58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7DD0-4369-88E5-CEE550E59031}"/>
            </c:ext>
          </c:extLst>
        </c:ser>
        <c:ser>
          <c:idx val="59"/>
          <c:order val="59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Cálculos!$D$69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7DD0-4369-88E5-CEE550E59031}"/>
            </c:ext>
          </c:extLst>
        </c:ser>
        <c:ser>
          <c:idx val="60"/>
          <c:order val="60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DD0-4369-88E5-CEE550E59031}"/>
            </c:ext>
          </c:extLst>
        </c:ser>
        <c:ser>
          <c:idx val="61"/>
          <c:order val="61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DD0-4369-88E5-CEE550E59031}"/>
            </c:ext>
          </c:extLst>
        </c:ser>
        <c:ser>
          <c:idx val="62"/>
          <c:order val="62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7DD0-4369-88E5-CEE550E59031}"/>
            </c:ext>
          </c:extLst>
        </c:ser>
        <c:ser>
          <c:idx val="63"/>
          <c:order val="63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7DD0-4369-88E5-CEE550E59031}"/>
            </c:ext>
          </c:extLst>
        </c:ser>
        <c:ser>
          <c:idx val="64"/>
          <c:order val="64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7DD0-4369-88E5-CEE550E59031}"/>
            </c:ext>
          </c:extLst>
        </c:ser>
        <c:ser>
          <c:idx val="65"/>
          <c:order val="65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7DD0-4369-88E5-CEE550E59031}"/>
            </c:ext>
          </c:extLst>
        </c:ser>
        <c:ser>
          <c:idx val="66"/>
          <c:order val="66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7DD0-4369-88E5-CEE550E59031}"/>
            </c:ext>
          </c:extLst>
        </c:ser>
        <c:ser>
          <c:idx val="67"/>
          <c:order val="67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7DD0-4369-88E5-CEE550E59031}"/>
            </c:ext>
          </c:extLst>
        </c:ser>
        <c:ser>
          <c:idx val="68"/>
          <c:order val="68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7DD0-4369-88E5-CEE550E59031}"/>
            </c:ext>
          </c:extLst>
        </c:ser>
        <c:ser>
          <c:idx val="69"/>
          <c:order val="69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Cálculos!$D$79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7DD0-4369-88E5-CEE550E59031}"/>
            </c:ext>
          </c:extLst>
        </c:ser>
        <c:ser>
          <c:idx val="70"/>
          <c:order val="70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DD0-4369-88E5-CEE550E59031}"/>
            </c:ext>
          </c:extLst>
        </c:ser>
        <c:ser>
          <c:idx val="71"/>
          <c:order val="71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7DD0-4369-88E5-CEE550E59031}"/>
            </c:ext>
          </c:extLst>
        </c:ser>
        <c:ser>
          <c:idx val="72"/>
          <c:order val="72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7DD0-4369-88E5-CEE550E59031}"/>
            </c:ext>
          </c:extLst>
        </c:ser>
        <c:ser>
          <c:idx val="73"/>
          <c:order val="73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7DD0-4369-88E5-CEE550E59031}"/>
            </c:ext>
          </c:extLst>
        </c:ser>
        <c:ser>
          <c:idx val="74"/>
          <c:order val="74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7DD0-4369-88E5-CEE550E59031}"/>
            </c:ext>
          </c:extLst>
        </c:ser>
        <c:ser>
          <c:idx val="75"/>
          <c:order val="75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7DD0-4369-88E5-CEE550E59031}"/>
            </c:ext>
          </c:extLst>
        </c:ser>
        <c:ser>
          <c:idx val="76"/>
          <c:order val="76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7DD0-4369-88E5-CEE550E59031}"/>
            </c:ext>
          </c:extLst>
        </c:ser>
        <c:ser>
          <c:idx val="77"/>
          <c:order val="77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7DD0-4369-88E5-CEE550E59031}"/>
            </c:ext>
          </c:extLst>
        </c:ser>
        <c:ser>
          <c:idx val="78"/>
          <c:order val="78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Cálculos!$D$88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7DD0-4369-88E5-CEE550E59031}"/>
            </c:ext>
          </c:extLst>
        </c:ser>
        <c:ser>
          <c:idx val="79"/>
          <c:order val="79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Cálculos!$D$89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DD0-4369-88E5-CEE550E59031}"/>
            </c:ext>
          </c:extLst>
        </c:ser>
        <c:ser>
          <c:idx val="80"/>
          <c:order val="80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Cálculos!$D$90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DD0-4369-88E5-CEE550E59031}"/>
            </c:ext>
          </c:extLst>
        </c:ser>
        <c:ser>
          <c:idx val="81"/>
          <c:order val="81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Cálculos!$D$91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7DD0-4369-88E5-CEE550E59031}"/>
            </c:ext>
          </c:extLst>
        </c:ser>
        <c:ser>
          <c:idx val="82"/>
          <c:order val="82"/>
          <c:spPr>
            <a:gradFill rotWithShape="1">
              <a:gsLst>
                <a:gs pos="0">
                  <a:schemeClr val="dk1">
                    <a:tint val="60000"/>
                    <a:tint val="50000"/>
                    <a:satMod val="300000"/>
                  </a:schemeClr>
                </a:gs>
                <a:gs pos="35000">
                  <a:schemeClr val="dk1">
                    <a:tint val="60000"/>
                    <a:tint val="37000"/>
                    <a:satMod val="300000"/>
                  </a:schemeClr>
                </a:gs>
                <a:gs pos="100000">
                  <a:schemeClr val="dk1">
                    <a:tint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Cálculos!$D$92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7DD0-4369-88E5-CEE550E59031}"/>
            </c:ext>
          </c:extLst>
        </c:ser>
        <c:ser>
          <c:idx val="83"/>
          <c:order val="83"/>
          <c:spPr>
            <a:gradFill rotWithShape="1">
              <a:gsLst>
                <a:gs pos="0">
                  <a:schemeClr val="dk1">
                    <a:tint val="80000"/>
                    <a:tint val="50000"/>
                    <a:satMod val="300000"/>
                  </a:schemeClr>
                </a:gs>
                <a:gs pos="35000">
                  <a:schemeClr val="dk1">
                    <a:tint val="80000"/>
                    <a:tint val="37000"/>
                    <a:satMod val="300000"/>
                  </a:schemeClr>
                </a:gs>
                <a:gs pos="100000">
                  <a:schemeClr val="dk1">
                    <a:tint val="8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Cálculos!$D$93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7DD0-4369-88E5-CEE550E59031}"/>
            </c:ext>
          </c:extLst>
        </c:ser>
        <c:ser>
          <c:idx val="84"/>
          <c:order val="84"/>
          <c:spPr>
            <a:gradFill rotWithShape="1">
              <a:gsLst>
                <a:gs pos="0">
                  <a:schemeClr val="dk1">
                    <a:tint val="88500"/>
                    <a:tint val="50000"/>
                    <a:satMod val="300000"/>
                  </a:schemeClr>
                </a:gs>
                <a:gs pos="35000">
                  <a:schemeClr val="dk1">
                    <a:tint val="88500"/>
                    <a:tint val="37000"/>
                    <a:satMod val="300000"/>
                  </a:schemeClr>
                </a:gs>
                <a:gs pos="100000">
                  <a:schemeClr val="dk1">
                    <a:tint val="8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8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Cálculos!$D$94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7DD0-4369-88E5-CEE550E59031}"/>
            </c:ext>
          </c:extLst>
        </c:ser>
        <c:ser>
          <c:idx val="85"/>
          <c:order val="85"/>
          <c:spPr>
            <a:gradFill rotWithShape="1">
              <a:gsLst>
                <a:gs pos="0">
                  <a:schemeClr val="dk1">
                    <a:tint val="55000"/>
                    <a:tint val="50000"/>
                    <a:satMod val="300000"/>
                  </a:schemeClr>
                </a:gs>
                <a:gs pos="35000">
                  <a:schemeClr val="dk1">
                    <a:tint val="55000"/>
                    <a:tint val="37000"/>
                    <a:satMod val="300000"/>
                  </a:schemeClr>
                </a:gs>
                <a:gs pos="100000">
                  <a:schemeClr val="dk1">
                    <a:tint val="5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5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Cálculos!$D$95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7DD0-4369-88E5-CEE550E59031}"/>
            </c:ext>
          </c:extLst>
        </c:ser>
        <c:ser>
          <c:idx val="86"/>
          <c:order val="86"/>
          <c:spPr>
            <a:gradFill rotWithShape="1">
              <a:gsLst>
                <a:gs pos="0">
                  <a:schemeClr val="dk1">
                    <a:tint val="75000"/>
                    <a:tint val="50000"/>
                    <a:satMod val="300000"/>
                  </a:schemeClr>
                </a:gs>
                <a:gs pos="35000">
                  <a:schemeClr val="dk1">
                    <a:tint val="75000"/>
                    <a:tint val="37000"/>
                    <a:satMod val="300000"/>
                  </a:schemeClr>
                </a:gs>
                <a:gs pos="100000">
                  <a:schemeClr val="dk1">
                    <a:tint val="75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75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Cálculos!$D$96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7DD0-4369-88E5-CEE550E59031}"/>
            </c:ext>
          </c:extLst>
        </c:ser>
        <c:ser>
          <c:idx val="87"/>
          <c:order val="87"/>
          <c:spPr>
            <a:gradFill rotWithShape="1">
              <a:gsLst>
                <a:gs pos="0">
                  <a:schemeClr val="dk1">
                    <a:tint val="98500"/>
                    <a:tint val="50000"/>
                    <a:satMod val="300000"/>
                  </a:schemeClr>
                </a:gs>
                <a:gs pos="35000">
                  <a:schemeClr val="dk1">
                    <a:tint val="98500"/>
                    <a:tint val="37000"/>
                    <a:satMod val="300000"/>
                  </a:schemeClr>
                </a:gs>
                <a:gs pos="100000">
                  <a:schemeClr val="dk1">
                    <a:tint val="985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985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Cálculos!$D$97</c:f>
              <c:numCache>
                <c:formatCode>_(* #,##0.00_);_(* \(#,##0.00\);_(* "-"??_);_(@_)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7DD0-4369-88E5-CEE550E59031}"/>
            </c:ext>
          </c:extLst>
        </c:ser>
        <c:ser>
          <c:idx val="88"/>
          <c:order val="88"/>
          <c:spPr>
            <a:gradFill rotWithShape="1">
              <a:gsLst>
                <a:gs pos="0">
                  <a:schemeClr val="dk1">
                    <a:tint val="30000"/>
                    <a:tint val="50000"/>
                    <a:satMod val="300000"/>
                  </a:schemeClr>
                </a:gs>
                <a:gs pos="35000">
                  <a:schemeClr val="dk1">
                    <a:tint val="30000"/>
                    <a:tint val="37000"/>
                    <a:satMod val="300000"/>
                  </a:schemeClr>
                </a:gs>
                <a:gs pos="100000">
                  <a:schemeClr val="dk1">
                    <a:tint val="3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tint val="3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cat>
          <c:val>
            <c:numRef>
              <c:f>Cálculos!$D$98</c:f>
              <c:numCache>
                <c:formatCode>_(* #,##0.00_);_(* \(#,##0.00\);_(* "-"??_);_(@_)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8-7DD0-4369-88E5-CEE550E5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2376544"/>
        <c:axId val="552374576"/>
      </c:barChart>
      <c:lineChart>
        <c:grouping val="standard"/>
        <c:varyColors val="0"/>
        <c:ser>
          <c:idx val="89"/>
          <c:order val="89"/>
          <c:spPr>
            <a:ln w="15875" cap="rnd">
              <a:solidFill>
                <a:schemeClr val="dk1">
                  <a:tint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3F10A7F1-8353-45DB-AE39-D70E6B2182AD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7DD0-4369-88E5-CEE550E590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2BAE9E-C7D3-4D80-ACDC-C7556750CBF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7DD0-4369-88E5-CEE550E590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2C8A60-E405-4477-B0FD-BB60A3061BE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7DD0-4369-88E5-CEE550E590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6368CE-E9A0-4FB1-82E3-EA2B319EC29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7DD0-4369-88E5-CEE550E590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EE1281B-3120-492D-8BC2-1DA69EBACB3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7DD0-4369-88E5-CEE550E590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798A010-3217-4AE7-BD2E-B9560D09D6F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7DD0-4369-88E5-CEE550E590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EE141B0-7001-458F-B87E-730DC135795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7DD0-4369-88E5-CEE550E590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2A0DE93-BA54-4F34-BEAA-C0F6F72C18A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7DD0-4369-88E5-CEE550E590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33E164-876E-458E-A381-0198E736AFE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7DD0-4369-88E5-CEE550E5903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B66A8DB-ACD2-4C54-BCF1-0EE3C7D019A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7DD0-4369-88E5-CEE550E5903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56B410B-2EFB-4E62-B6BD-9C119759A66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7DD0-4369-88E5-CEE550E5903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684C452-A921-46F2-A834-A8498920C64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7DD0-4369-88E5-CEE550E5903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D9A5696-1F35-4623-8AAF-64BB97C6013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7DD0-4369-88E5-CEE550E5903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B6DEF55-DA15-4189-A352-ADF8C303FA3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7DD0-4369-88E5-CEE550E5903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D0B224A-01FD-4FB9-B8E8-E1DF305593D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7DD0-4369-88E5-CEE550E5903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1299480-1A3F-49C7-939D-B442DF900A1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7DD0-4369-88E5-CEE550E5903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B72CAB9-B86D-46DC-9E4A-DCAECE25FCC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7DD0-4369-88E5-CEE550E5903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5B6523A-FCE6-4AB2-85AE-E5C74AA13D0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7DD0-4369-88E5-CEE550E5903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7A64618-560F-426E-954D-2DD334BDC69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7DD0-4369-88E5-CEE550E5903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A193FF1-6EDA-4458-972A-DD792BB777A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7DD0-4369-88E5-CEE550E5903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73BBFF4-7D32-43A0-A47B-C380899BBC0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7DD0-4369-88E5-CEE550E5903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2A88281-77D2-422C-988C-34C1ED6CCDA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7DD0-4369-88E5-CEE550E5903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BFB948A-7F11-4C61-A2E5-EBE6B0FDD3F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7DD0-4369-88E5-CEE550E5903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E20630C-47C7-401C-BD85-4057C91C082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7DD0-4369-88E5-CEE550E5903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EF4CE89-FF1F-416A-9328-E55C7FECCF3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7DD0-4369-88E5-CEE550E5903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A79E0B2-D199-4AA9-B137-B63D9BDA04E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7DD0-4369-88E5-CEE550E5903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E7AABEA-2F1C-46AA-86A9-6B2B641F5A0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7DD0-4369-88E5-CEE550E5903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8477256-87F3-4726-AB06-BCDAA9A7FBD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7DD0-4369-88E5-CEE550E5903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C9735F0-F97B-4D34-A3EC-3AC89DB40FD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7DD0-4369-88E5-CEE550E5903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5B5BF45-3818-443B-8F85-FA1BDC4B7B3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7DD0-4369-88E5-CEE550E5903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724C816-145A-4F3C-A17A-C2F3B6333E3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7DD0-4369-88E5-CEE550E5903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44FF15F8-2E44-4861-ADA7-003B7404D0C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7DD0-4369-88E5-CEE550E5903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C4E50D2C-5733-41F2-9D99-03A708DC481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7DD0-4369-88E5-CEE550E5903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F7E056B-6AD7-414E-86D7-D2E90424ACD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7DD0-4369-88E5-CEE550E5903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749942F0-5FF6-49D9-860D-4C6AE1F2ED7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B-7DD0-4369-88E5-CEE550E5903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8E096DD6-F714-4E5A-9515-E7DE63F8568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7DD0-4369-88E5-CEE550E5903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0E84476-5DEC-40F0-B3E0-9C0A7211784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D-7DD0-4369-88E5-CEE550E5903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EDF9B97-5217-4C47-81D5-01EA0973BA9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E-7DD0-4369-88E5-CEE550E5903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5ADCAAA-58D6-4A6A-96C9-1C144EEFB56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F-7DD0-4369-88E5-CEE550E5903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29A7701-CC36-4C20-AA98-4B43274708B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7DD0-4369-88E5-CEE550E5903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FD05F18-1BE4-43D1-B1C2-89E5F503818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1-7DD0-4369-88E5-CEE550E5903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1E611CD-3784-4441-8FB7-EC2FB98F407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7DD0-4369-88E5-CEE550E5903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5419A515-F8BD-409C-8750-636DC22BF3C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3-7DD0-4369-88E5-CEE550E5903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928F677-C940-49C7-B66B-C9E85C8243B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4-7DD0-4369-88E5-CEE550E59031}"/>
                </c:ext>
              </c:extLst>
            </c:dLbl>
            <c:dLbl>
              <c:idx val="44"/>
              <c:layout>
                <c:manualLayout>
                  <c:x val="0"/>
                  <c:y val="1.5686277738928049E-2"/>
                </c:manualLayout>
              </c:layout>
              <c:tx>
                <c:rich>
                  <a:bodyPr/>
                  <a:lstStyle/>
                  <a:p>
                    <a:fld id="{87C7CEC1-449C-453F-BF58-21F2D152764E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5-7DD0-4369-88E5-CEE550E5903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60912BD-1CB1-4417-BB53-DE801AD5B46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6-7DD0-4369-88E5-CEE550E5903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BB0F0BD-3C19-4BE7-937D-AD47B743681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7-7DD0-4369-88E5-CEE550E5903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1FD7D9D-68DD-4CBB-AEAB-42DDECA2EB2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7DD0-4369-88E5-CEE550E5903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0CC6665-1E7F-4D10-8110-22B7DF0B572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9-7DD0-4369-88E5-CEE550E5903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7CD0343-EB77-41F9-9C99-CC9E93A495B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A-7DD0-4369-88E5-CEE550E59031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C4051D8-9349-4094-A0FA-02CB747A180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B-7DD0-4369-88E5-CEE550E59031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A7CCEB8-F7CE-4114-924E-F2332D95750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C-7DD0-4369-88E5-CEE550E59031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95AE63A6-1C84-4E19-AE66-C249D34D95D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D-7DD0-4369-88E5-CEE550E59031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8943E7B3-3FDE-415D-8879-DD0A1428B73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E-7DD0-4369-88E5-CEE550E59031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8A395EAB-9E9F-4BD6-801F-867B8E831AD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F-7DD0-4369-88E5-CEE550E59031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1D930AC1-5267-445D-BD8A-406DD74A7CF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0-7DD0-4369-88E5-CEE550E59031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BD9997C5-02BE-4CF3-9C70-00B5F5D59D1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1-7DD0-4369-88E5-CEE550E59031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5AA092C-A166-4629-9491-F37995C81EA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2-7DD0-4369-88E5-CEE550E59031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9AB49B80-CF12-40CF-9EBC-FCCC77CCF83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3-7DD0-4369-88E5-CEE550E59031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3215C822-33D9-40A7-A5F2-1D26FC2806B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4-7DD0-4369-88E5-CEE550E59031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52104F46-9EBB-40D6-A498-5DEC7C1CE02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5-7DD0-4369-88E5-CEE550E59031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AAAF75A2-1A42-4BA4-93B7-DB62B26A2A5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6-7DD0-4369-88E5-CEE550E59031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5587F53C-BA19-4A7E-A28A-F5F93CDC74E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7-7DD0-4369-88E5-CEE550E59031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20B5D639-2E0A-48BC-B62B-41C90E912CD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8-7DD0-4369-88E5-CEE550E59031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A1CD946E-93DE-4F7C-9FA4-906BDC846A6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9-7DD0-4369-88E5-CEE550E59031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C742DCDE-9308-48CC-B26C-2F1BA35476B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A-7DD0-4369-88E5-CEE550E59031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8FEA687A-05F0-492D-8A5F-D5171120F01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7DD0-4369-88E5-CEE550E59031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2DDDEC05-4886-4CB9-9791-B8AB8848F20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C-7DD0-4369-88E5-CEE550E59031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12697ABA-5298-4514-9EC2-64E752EBB73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7DD0-4369-88E5-CEE550E59031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5B3FA200-39F3-473B-AA4F-54B3A998CE0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7DD0-4369-88E5-CEE550E59031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288AC38B-1854-42A6-9915-2F7822A153C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7DD0-4369-88E5-CEE550E59031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3E578039-F663-4A15-B993-3AD49F3B5D0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7DD0-4369-88E5-CEE550E59031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C4B6EC0A-6DFB-4694-9CDB-FCC08B35B25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7DD0-4369-88E5-CEE550E59031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397FDC00-3F95-4DE2-9ED9-8BB91E5074A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7DD0-4369-88E5-CEE550E59031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409EE478-A41A-4EC2-BD40-C4B29E10F6B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7DD0-4369-88E5-CEE550E59031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355E708C-5C72-4010-A504-AE4490E767C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7DD0-4369-88E5-CEE550E59031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96D6970B-28DE-454F-8700-5118A667540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7DD0-4369-88E5-CEE550E59031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FC09AF13-C7F8-403C-9E10-6F75AF9C6A3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7DD0-4369-88E5-CEE550E59031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249CF75C-1ABA-4AF2-9C0D-E50665804C9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7-7DD0-4369-88E5-CEE550E59031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FA611491-FE35-44E8-92CC-8716BD814EF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8-7DD0-4369-88E5-CEE550E59031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0C271981-46D6-421E-A0DE-9FB2A79B62B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7DD0-4369-88E5-CEE550E59031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7170E136-2090-4015-806D-55A066DFA87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7DD0-4369-88E5-CEE550E59031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F20E0630-FBA4-444A-9664-D84FD7A764A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7DD0-4369-88E5-CEE550E59031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005FE582-5EE9-4DAC-AD1A-2F8B73C8AA1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7DD0-4369-88E5-CEE550E59031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D305AD44-B20A-47D8-A17B-C9E7B2494C4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7DD0-4369-88E5-CEE550E59031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A4289FD6-D9CE-4B3D-8CEA-113CA2E6E48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E-7DD0-4369-88E5-CEE550E59031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0EA2B3A1-F510-46D6-AD66-58E745E7A8A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F-7DD0-4369-88E5-CEE550E59031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95A829E4-19C6-4C52-AC12-7EE21EBA432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0-7DD0-4369-88E5-CEE550E59031}"/>
                </c:ext>
              </c:extLst>
            </c:dLbl>
            <c:dLbl>
              <c:idx val="88"/>
              <c:layout>
                <c:manualLayout>
                  <c:x val="-9.2776657802004546E-4"/>
                  <c:y val="2.5500912209796608E-2"/>
                </c:manualLayout>
              </c:layout>
              <c:tx>
                <c:rich>
                  <a:bodyPr/>
                  <a:lstStyle/>
                  <a:p>
                    <a:fld id="{7E36943D-E1F7-4A4A-B6D5-57700CB87B68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1-7DD0-4369-88E5-CEE550E59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Cálculos!$B$10:$B$98</c:f>
              <c:numCache>
                <c:formatCode>_(* #,##0.00_);_(* \(#,##0.00\);_(* "-"??_);_(@_)</c:formatCode>
                <c:ptCount val="89"/>
                <c:pt idx="0">
                  <c:v>6683.7</c:v>
                </c:pt>
                <c:pt idx="1">
                  <c:v>6205.39</c:v>
                </c:pt>
                <c:pt idx="2">
                  <c:v>5605.63</c:v>
                </c:pt>
                <c:pt idx="3">
                  <c:v>2755.24</c:v>
                </c:pt>
                <c:pt idx="4">
                  <c:v>2134.21</c:v>
                </c:pt>
                <c:pt idx="5">
                  <c:v>1982.7</c:v>
                </c:pt>
                <c:pt idx="6">
                  <c:v>1678.08</c:v>
                </c:pt>
                <c:pt idx="7">
                  <c:v>1559.52</c:v>
                </c:pt>
                <c:pt idx="8">
                  <c:v>1403.44</c:v>
                </c:pt>
                <c:pt idx="9">
                  <c:v>1394.22</c:v>
                </c:pt>
                <c:pt idx="10">
                  <c:v>1357.87</c:v>
                </c:pt>
                <c:pt idx="11">
                  <c:v>1353.06</c:v>
                </c:pt>
                <c:pt idx="12">
                  <c:v>1259.1600000000001</c:v>
                </c:pt>
                <c:pt idx="13">
                  <c:v>1186.1099999999999</c:v>
                </c:pt>
                <c:pt idx="14">
                  <c:v>1087.6099999999999</c:v>
                </c:pt>
                <c:pt idx="15">
                  <c:v>1017.03</c:v>
                </c:pt>
                <c:pt idx="16">
                  <c:v>1001.29</c:v>
                </c:pt>
                <c:pt idx="17">
                  <c:v>983.53</c:v>
                </c:pt>
                <c:pt idx="18">
                  <c:v>947.34</c:v>
                </c:pt>
                <c:pt idx="19">
                  <c:v>913.81</c:v>
                </c:pt>
                <c:pt idx="20">
                  <c:v>862.74</c:v>
                </c:pt>
                <c:pt idx="21">
                  <c:v>832.34</c:v>
                </c:pt>
                <c:pt idx="22">
                  <c:v>822.48</c:v>
                </c:pt>
                <c:pt idx="23">
                  <c:v>821.23</c:v>
                </c:pt>
                <c:pt idx="24">
                  <c:v>813.68</c:v>
                </c:pt>
                <c:pt idx="25">
                  <c:v>793.95</c:v>
                </c:pt>
                <c:pt idx="26">
                  <c:v>734.41</c:v>
                </c:pt>
                <c:pt idx="27">
                  <c:v>724.77</c:v>
                </c:pt>
                <c:pt idx="28">
                  <c:v>673.81</c:v>
                </c:pt>
                <c:pt idx="29">
                  <c:v>637.94000000000005</c:v>
                </c:pt>
                <c:pt idx="30">
                  <c:v>635.82000000000005</c:v>
                </c:pt>
                <c:pt idx="31">
                  <c:v>632.95000000000005</c:v>
                </c:pt>
                <c:pt idx="32">
                  <c:v>623.66</c:v>
                </c:pt>
                <c:pt idx="33">
                  <c:v>568.27</c:v>
                </c:pt>
                <c:pt idx="34">
                  <c:v>558.66999999999996</c:v>
                </c:pt>
                <c:pt idx="35">
                  <c:v>493.25</c:v>
                </c:pt>
                <c:pt idx="36">
                  <c:v>475.63</c:v>
                </c:pt>
                <c:pt idx="37">
                  <c:v>471.95</c:v>
                </c:pt>
                <c:pt idx="38">
                  <c:v>469.75</c:v>
                </c:pt>
                <c:pt idx="39">
                  <c:v>458.91</c:v>
                </c:pt>
                <c:pt idx="40">
                  <c:v>448.85</c:v>
                </c:pt>
                <c:pt idx="41">
                  <c:v>432.87</c:v>
                </c:pt>
                <c:pt idx="42">
                  <c:v>367.24</c:v>
                </c:pt>
                <c:pt idx="43">
                  <c:v>364.86</c:v>
                </c:pt>
                <c:pt idx="44">
                  <c:v>363.65</c:v>
                </c:pt>
                <c:pt idx="45">
                  <c:v>327.55</c:v>
                </c:pt>
                <c:pt idx="46">
                  <c:v>322.38</c:v>
                </c:pt>
                <c:pt idx="47">
                  <c:v>322.04000000000002</c:v>
                </c:pt>
                <c:pt idx="48">
                  <c:v>319.56</c:v>
                </c:pt>
                <c:pt idx="49">
                  <c:v>306.64</c:v>
                </c:pt>
                <c:pt idx="50">
                  <c:v>306.04000000000002</c:v>
                </c:pt>
                <c:pt idx="51">
                  <c:v>281.31</c:v>
                </c:pt>
                <c:pt idx="52">
                  <c:v>278.67</c:v>
                </c:pt>
                <c:pt idx="53">
                  <c:v>277.95999999999998</c:v>
                </c:pt>
                <c:pt idx="54">
                  <c:v>275.5</c:v>
                </c:pt>
                <c:pt idx="55">
                  <c:v>274.56</c:v>
                </c:pt>
                <c:pt idx="56">
                  <c:v>268.52</c:v>
                </c:pt>
                <c:pt idx="57">
                  <c:v>262.08999999999997</c:v>
                </c:pt>
                <c:pt idx="58">
                  <c:v>232.75</c:v>
                </c:pt>
                <c:pt idx="59">
                  <c:v>225.58</c:v>
                </c:pt>
                <c:pt idx="60">
                  <c:v>219.18</c:v>
                </c:pt>
                <c:pt idx="61">
                  <c:v>207.08</c:v>
                </c:pt>
                <c:pt idx="62">
                  <c:v>202.11</c:v>
                </c:pt>
                <c:pt idx="63">
                  <c:v>194.71</c:v>
                </c:pt>
                <c:pt idx="64">
                  <c:v>191.17</c:v>
                </c:pt>
                <c:pt idx="65">
                  <c:v>187.82</c:v>
                </c:pt>
                <c:pt idx="66">
                  <c:v>175.74</c:v>
                </c:pt>
                <c:pt idx="67">
                  <c:v>171.42</c:v>
                </c:pt>
                <c:pt idx="68">
                  <c:v>168.26</c:v>
                </c:pt>
                <c:pt idx="69">
                  <c:v>129.96</c:v>
                </c:pt>
                <c:pt idx="70">
                  <c:v>125.97</c:v>
                </c:pt>
                <c:pt idx="71">
                  <c:v>108.28</c:v>
                </c:pt>
                <c:pt idx="72">
                  <c:v>97.42</c:v>
                </c:pt>
                <c:pt idx="73">
                  <c:v>88.41</c:v>
                </c:pt>
                <c:pt idx="74">
                  <c:v>87.49</c:v>
                </c:pt>
                <c:pt idx="75">
                  <c:v>79.86</c:v>
                </c:pt>
                <c:pt idx="76">
                  <c:v>75.13</c:v>
                </c:pt>
                <c:pt idx="77">
                  <c:v>72.760000000000005</c:v>
                </c:pt>
                <c:pt idx="78">
                  <c:v>70.010000000000005</c:v>
                </c:pt>
                <c:pt idx="79">
                  <c:v>67.8</c:v>
                </c:pt>
                <c:pt idx="80">
                  <c:v>64.47</c:v>
                </c:pt>
                <c:pt idx="81">
                  <c:v>63.7</c:v>
                </c:pt>
                <c:pt idx="82">
                  <c:v>58.41</c:v>
                </c:pt>
                <c:pt idx="83">
                  <c:v>53.62</c:v>
                </c:pt>
                <c:pt idx="84">
                  <c:v>37.979999999999997</c:v>
                </c:pt>
                <c:pt idx="85">
                  <c:v>37.590000000000003</c:v>
                </c:pt>
                <c:pt idx="86">
                  <c:v>19.399999999999999</c:v>
                </c:pt>
                <c:pt idx="87">
                  <c:v>9.92</c:v>
                </c:pt>
                <c:pt idx="88">
                  <c:v>3.25</c:v>
                </c:pt>
              </c:numCache>
            </c:numRef>
          </c:cat>
          <c:val>
            <c:numRef>
              <c:f>Cálculos!$F$10:$F$98</c:f>
              <c:numCache>
                <c:formatCode>0.00%</c:formatCode>
                <c:ptCount val="89"/>
                <c:pt idx="0">
                  <c:v>0.10291689488070177</c:v>
                </c:pt>
                <c:pt idx="1">
                  <c:v>0.19846868061670997</c:v>
                </c:pt>
                <c:pt idx="2">
                  <c:v>0.28478524680760847</c:v>
                </c:pt>
                <c:pt idx="3">
                  <c:v>0.32721096092570245</c:v>
                </c:pt>
                <c:pt idx="4">
                  <c:v>0.36007393595799631</c:v>
                </c:pt>
                <c:pt idx="5">
                  <c:v>0.39060393094280521</c:v>
                </c:pt>
                <c:pt idx="6">
                  <c:v>0.41644332872568118</c:v>
                </c:pt>
                <c:pt idx="7">
                  <c:v>0.44045711688259309</c:v>
                </c:pt>
                <c:pt idx="8">
                  <c:v>0.46206755525525678</c:v>
                </c:pt>
                <c:pt idx="9">
                  <c:v>0.48353602229904569</c:v>
                </c:pt>
                <c:pt idx="10">
                  <c:v>0.50444476506901714</c:v>
                </c:pt>
                <c:pt idx="11">
                  <c:v>0.52527944253618086</c:v>
                </c:pt>
                <c:pt idx="12">
                  <c:v>0.54466822978844898</c:v>
                </c:pt>
                <c:pt idx="13">
                  <c:v>0.56293217912593407</c:v>
                </c:pt>
                <c:pt idx="14">
                  <c:v>0.5796794065660047</c:v>
                </c:pt>
                <c:pt idx="15">
                  <c:v>0.59533982962516652</c:v>
                </c:pt>
                <c:pt idx="16">
                  <c:v>0.61075788514457907</c:v>
                </c:pt>
                <c:pt idx="17">
                  <c:v>0.62590246877670153</c:v>
                </c:pt>
                <c:pt idx="18">
                  <c:v>0.64048979184570287</c:v>
                </c:pt>
                <c:pt idx="19">
                  <c:v>0.6545608135419092</c:v>
                </c:pt>
                <c:pt idx="20">
                  <c:v>0.66784544958023773</c:v>
                </c:pt>
                <c:pt idx="21">
                  <c:v>0.68066198058626781</c:v>
                </c:pt>
                <c:pt idx="22">
                  <c:v>0.69332668542063791</c:v>
                </c:pt>
                <c:pt idx="23">
                  <c:v>0.70597214251519314</c:v>
                </c:pt>
                <c:pt idx="24">
                  <c:v>0.71850134326126636</c:v>
                </c:pt>
                <c:pt idx="25">
                  <c:v>0.73072673768210106</c:v>
                </c:pt>
                <c:pt idx="26">
                  <c:v>0.74203532376007231</c:v>
                </c:pt>
                <c:pt idx="27">
                  <c:v>0.75319547126859099</c:v>
                </c:pt>
                <c:pt idx="28">
                  <c:v>0.76357092692033568</c:v>
                </c:pt>
                <c:pt idx="29">
                  <c:v>0.77339404943035184</c:v>
                </c:pt>
                <c:pt idx="30">
                  <c:v>0.78318452777364189</c:v>
                </c:pt>
                <c:pt idx="31">
                  <c:v>0.79293081330631698</c:v>
                </c:pt>
                <c:pt idx="32">
                  <c:v>0.80253404963668762</c:v>
                </c:pt>
                <c:pt idx="33">
                  <c:v>0.81128438012038029</c:v>
                </c:pt>
                <c:pt idx="34">
                  <c:v>0.81988688796229447</c:v>
                </c:pt>
                <c:pt idx="35">
                  <c:v>0.82748204609325582</c:v>
                </c:pt>
                <c:pt idx="36">
                  <c:v>0.8348058880837862</c:v>
                </c:pt>
                <c:pt idx="37">
                  <c:v>0.84207306472830157</c:v>
                </c:pt>
                <c:pt idx="38">
                  <c:v>0.84930636535074266</c:v>
                </c:pt>
                <c:pt idx="39">
                  <c:v>0.85637274957350895</c:v>
                </c:pt>
                <c:pt idx="40">
                  <c:v>0.86328422798624482</c:v>
                </c:pt>
                <c:pt idx="41">
                  <c:v>0.86994964329318702</c:v>
                </c:pt>
                <c:pt idx="42">
                  <c:v>0.87560447526888741</c:v>
                </c:pt>
                <c:pt idx="43">
                  <c:v>0.88122265954798029</c:v>
                </c:pt>
                <c:pt idx="44">
                  <c:v>0.88682221201493228</c:v>
                </c:pt>
                <c:pt idx="45">
                  <c:v>0.89186588975602987</c:v>
                </c:pt>
                <c:pt idx="46">
                  <c:v>0.89682995884525296</c:v>
                </c:pt>
                <c:pt idx="47">
                  <c:v>0.90178879254924649</c:v>
                </c:pt>
                <c:pt idx="48">
                  <c:v>0.90670943873744725</c:v>
                </c:pt>
                <c:pt idx="49">
                  <c:v>0.91143114028692107</c:v>
                </c:pt>
                <c:pt idx="50">
                  <c:v>0.91614360292128372</c:v>
                </c:pt>
                <c:pt idx="51">
                  <c:v>0.92047526827114834</c:v>
                </c:pt>
                <c:pt idx="52">
                  <c:v>0.92476628239452385</c:v>
                </c:pt>
                <c:pt idx="53">
                  <c:v>0.92904636380168448</c:v>
                </c:pt>
                <c:pt idx="54">
                  <c:v>0.93328856565688945</c:v>
                </c:pt>
                <c:pt idx="55">
                  <c:v>0.93751629321175356</c:v>
                </c:pt>
                <c:pt idx="56">
                  <c:v>0.94165101568783205</c:v>
                </c:pt>
                <c:pt idx="57">
                  <c:v>0.94568672779030272</c:v>
                </c:pt>
                <c:pt idx="58">
                  <c:v>0.94927065694383794</c:v>
                </c:pt>
                <c:pt idx="59">
                  <c:v>0.95274418106179481</c:v>
                </c:pt>
                <c:pt idx="60">
                  <c:v>0.9561191567518994</c:v>
                </c:pt>
                <c:pt idx="61">
                  <c:v>0.95930781432059575</c:v>
                </c:pt>
                <c:pt idx="62">
                  <c:v>0.96241994287578803</c:v>
                </c:pt>
                <c:pt idx="63">
                  <c:v>0.96541812481127609</c:v>
                </c:pt>
                <c:pt idx="64">
                  <c:v>0.96836179714760828</c:v>
                </c:pt>
                <c:pt idx="65">
                  <c:v>0.97125388554123659</c:v>
                </c:pt>
                <c:pt idx="66">
                  <c:v>0.97395996377729366</c:v>
                </c:pt>
                <c:pt idx="67">
                  <c:v>0.97659952182455045</c:v>
                </c:pt>
                <c:pt idx="68">
                  <c:v>0.97919042158555514</c:v>
                </c:pt>
                <c:pt idx="69">
                  <c:v>0.98119157059863116</c:v>
                </c:pt>
                <c:pt idx="70">
                  <c:v>0.98313128082621792</c:v>
                </c:pt>
                <c:pt idx="71">
                  <c:v>0.98479859703994421</c:v>
                </c:pt>
                <c:pt idx="72">
                  <c:v>0.98629868889015859</c:v>
                </c:pt>
                <c:pt idx="73">
                  <c:v>0.98766004303178712</c:v>
                </c:pt>
                <c:pt idx="74">
                  <c:v>0.98900723083691189</c:v>
                </c:pt>
                <c:pt idx="75">
                  <c:v>0.99023693043820649</c:v>
                </c:pt>
                <c:pt idx="76">
                  <c:v>0.99139379659204152</c:v>
                </c:pt>
                <c:pt idx="77">
                  <c:v>0.9925141690311875</c:v>
                </c:pt>
                <c:pt idx="78">
                  <c:v>0.99359219644274066</c:v>
                </c:pt>
                <c:pt idx="79">
                  <c:v>0.99463619385030111</c:v>
                </c:pt>
                <c:pt idx="80">
                  <c:v>0.99562891527899466</c:v>
                </c:pt>
                <c:pt idx="81">
                  <c:v>0.99660978009996215</c:v>
                </c:pt>
                <c:pt idx="82">
                  <c:v>0.99750918848603298</c:v>
                </c:pt>
                <c:pt idx="83">
                  <c:v>0.99833483953313318</c:v>
                </c:pt>
                <c:pt idx="84">
                  <c:v>0.99891966285966927</c:v>
                </c:pt>
                <c:pt idx="85">
                  <c:v>0.99949848089138305</c:v>
                </c:pt>
                <c:pt idx="86">
                  <c:v>0.99979720581331033</c:v>
                </c:pt>
                <c:pt idx="87">
                  <c:v>0.99994995587648139</c:v>
                </c:pt>
                <c:pt idx="88">
                  <c:v>1.0000000000000002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Cálculos!$G$10:$G$98</c15:f>
                <c15:dlblRangeCache>
                  <c:ptCount val="89"/>
                  <c:pt idx="17">
                    <c:v>62,59%</c:v>
                  </c:pt>
                  <c:pt idx="44">
                    <c:v>26,09%</c:v>
                  </c:pt>
                  <c:pt idx="88">
                    <c:v>11,32%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B2-7DD0-4369-88E5-CEE550E5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95088"/>
        <c:axId val="599490496"/>
      </c:lineChart>
      <c:catAx>
        <c:axId val="552376544"/>
        <c:scaling>
          <c:orientation val="minMax"/>
        </c:scaling>
        <c:delete val="1"/>
        <c:axPos val="l"/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0.00%" sourceLinked="1"/>
        <c:majorTickMark val="out"/>
        <c:minorTickMark val="none"/>
        <c:tickLblPos val="nextTo"/>
        <c:crossAx val="552374576"/>
        <c:crosses val="autoZero"/>
        <c:auto val="1"/>
        <c:lblAlgn val="ctr"/>
        <c:lblOffset val="100"/>
        <c:noMultiLvlLbl val="0"/>
      </c:catAx>
      <c:valAx>
        <c:axId val="552374576"/>
        <c:scaling>
          <c:orientation val="minMax"/>
          <c:max val="89"/>
          <c:min val="0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552376544"/>
        <c:crosses val="autoZero"/>
        <c:crossBetween val="between"/>
      </c:valAx>
      <c:valAx>
        <c:axId val="599490496"/>
        <c:scaling>
          <c:orientation val="minMax"/>
          <c:max val="1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cmpd="sng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599495088"/>
        <c:crosses val="autoZero"/>
        <c:crossBetween val="between"/>
        <c:majorUnit val="0.30000000000000004"/>
      </c:valAx>
      <c:catAx>
        <c:axId val="599495088"/>
        <c:scaling>
          <c:orientation val="minMax"/>
        </c:scaling>
        <c:delete val="0"/>
        <c:axPos val="t"/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9490496"/>
        <c:crosses val="max"/>
        <c:auto val="1"/>
        <c:lblAlgn val="ctr"/>
        <c:lblOffset val="100"/>
        <c:tickLblSkip val="5"/>
        <c:tickMarkSkip val="1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14</xdr:row>
      <xdr:rowOff>0</xdr:rowOff>
    </xdr:from>
    <xdr:to>
      <xdr:col>15</xdr:col>
      <xdr:colOff>19050</xdr:colOff>
      <xdr:row>28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371DD48-2BC5-4D4D-BAB2-B78B58F34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258535</xdr:colOff>
      <xdr:row>1</xdr:row>
      <xdr:rowOff>27214</xdr:rowOff>
    </xdr:from>
    <xdr:to>
      <xdr:col>20</xdr:col>
      <xdr:colOff>380999</xdr:colOff>
      <xdr:row>30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0604D3-FF9E-470C-8753-E0925EDB5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showGridLines="0" tabSelected="1" zoomScale="160" zoomScaleNormal="160" workbookViewId="0">
      <selection activeCell="V17" sqref="V17"/>
    </sheetView>
  </sheetViews>
  <sheetFormatPr defaultRowHeight="15" x14ac:dyDescent="0.25"/>
  <cols>
    <col min="2" max="4" width="11.5703125" style="1" customWidth="1"/>
    <col min="5" max="5" width="8.85546875" style="12" bestFit="1" customWidth="1"/>
    <col min="6" max="7" width="11" style="12" customWidth="1"/>
    <col min="8" max="8" width="5.28515625" style="2" bestFit="1" customWidth="1"/>
    <col min="9" max="9" width="9.140625" style="12"/>
    <col min="12" max="14" width="10.5703125" customWidth="1"/>
    <col min="15" max="16" width="12.42578125" customWidth="1"/>
  </cols>
  <sheetData>
    <row r="1" spans="1:20" x14ac:dyDescent="0.25">
      <c r="B1"/>
      <c r="C1"/>
      <c r="D1"/>
      <c r="E1"/>
      <c r="F1"/>
      <c r="G1"/>
      <c r="H1"/>
      <c r="I1"/>
    </row>
    <row r="2" spans="1:20" x14ac:dyDescent="0.25">
      <c r="B2"/>
      <c r="C2"/>
      <c r="D2"/>
      <c r="E2"/>
      <c r="F2"/>
      <c r="G2"/>
      <c r="H2"/>
      <c r="I2"/>
    </row>
    <row r="3" spans="1:20" x14ac:dyDescent="0.25">
      <c r="B3"/>
      <c r="C3"/>
      <c r="D3"/>
      <c r="E3"/>
      <c r="F3"/>
      <c r="G3"/>
      <c r="H3"/>
      <c r="I3"/>
    </row>
    <row r="4" spans="1:20" x14ac:dyDescent="0.25">
      <c r="B4"/>
      <c r="C4"/>
      <c r="D4"/>
      <c r="E4"/>
      <c r="F4"/>
      <c r="G4"/>
      <c r="H4"/>
      <c r="I4"/>
    </row>
    <row r="5" spans="1:20" x14ac:dyDescent="0.25">
      <c r="B5"/>
      <c r="C5"/>
      <c r="D5"/>
      <c r="E5"/>
      <c r="F5"/>
      <c r="G5"/>
      <c r="H5"/>
      <c r="I5"/>
    </row>
    <row r="6" spans="1:20" x14ac:dyDescent="0.25">
      <c r="A6" s="14" t="s">
        <v>101</v>
      </c>
      <c r="B6" s="15" t="s">
        <v>102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5.75" thickBot="1" x14ac:dyDescent="0.3">
      <c r="A7" s="16" t="s">
        <v>103</v>
      </c>
      <c r="B7" s="17" t="s">
        <v>104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thickTop="1" x14ac:dyDescent="0.25"/>
    <row r="9" spans="1:20" x14ac:dyDescent="0.25">
      <c r="A9" s="3" t="s">
        <v>89</v>
      </c>
      <c r="B9" s="8" t="s">
        <v>90</v>
      </c>
      <c r="C9" s="8" t="s">
        <v>100</v>
      </c>
      <c r="D9" s="8" t="s">
        <v>99</v>
      </c>
      <c r="E9" s="10" t="s">
        <v>106</v>
      </c>
      <c r="F9" s="10" t="s">
        <v>107</v>
      </c>
      <c r="G9" s="10" t="s">
        <v>108</v>
      </c>
      <c r="H9" s="3" t="s">
        <v>105</v>
      </c>
      <c r="K9" s="13" t="s">
        <v>109</v>
      </c>
      <c r="L9" s="13" t="s">
        <v>93</v>
      </c>
      <c r="M9" s="13" t="s">
        <v>91</v>
      </c>
      <c r="N9" s="13" t="s">
        <v>92</v>
      </c>
      <c r="O9" s="13" t="s">
        <v>97</v>
      </c>
      <c r="P9" s="13" t="s">
        <v>98</v>
      </c>
    </row>
    <row r="10" spans="1:20" x14ac:dyDescent="0.25">
      <c r="A10" s="6" t="s">
        <v>68</v>
      </c>
      <c r="B10" s="7">
        <v>6683.7</v>
      </c>
      <c r="C10" s="7" t="str">
        <f>IFERROR(D10,"")</f>
        <v/>
      </c>
      <c r="D10" s="7" t="e">
        <f>IF(H10&lt;&gt;H11,COUNTA($B$10:B10),NA())</f>
        <v>#N/A</v>
      </c>
      <c r="E10" s="11">
        <f>B10/SUM($B$10:$B$98)</f>
        <v>0.10291689488070177</v>
      </c>
      <c r="F10" s="11">
        <f>B10/SUM($B$10:$B$98)</f>
        <v>0.10291689488070177</v>
      </c>
      <c r="G10" s="11" t="str">
        <f>IF(C10&lt;&gt;"",F10-SUM($G$9:G9),"")</f>
        <v/>
      </c>
      <c r="H10" s="3" t="str">
        <f>VLOOKUP(B10,$K$10:$L$12,2,1)</f>
        <v>A</v>
      </c>
      <c r="K10" s="18">
        <f>LARGE($B$10:$B$98,N10)</f>
        <v>3.25</v>
      </c>
      <c r="L10" s="4" t="s">
        <v>96</v>
      </c>
      <c r="M10" s="4">
        <v>0.5</v>
      </c>
      <c r="N10" s="5">
        <f>COUNT($B$10:$B$98)*(M10+M11+M12)</f>
        <v>89</v>
      </c>
      <c r="O10" s="9">
        <f>SUMIF(H:H,L10,B:B)</f>
        <v>7350.07</v>
      </c>
      <c r="P10" s="9">
        <f>P11+O10</f>
        <v>64942.69</v>
      </c>
    </row>
    <row r="11" spans="1:20" x14ac:dyDescent="0.25">
      <c r="A11" s="6" t="s">
        <v>19</v>
      </c>
      <c r="B11" s="7">
        <v>6205.39</v>
      </c>
      <c r="C11" s="7" t="str">
        <f t="shared" ref="C11:C74" si="0">IFERROR(D11,"")</f>
        <v/>
      </c>
      <c r="D11" s="7" t="e">
        <f>IF(H11&lt;&gt;H12,COUNTA($B$10:B11),NA())</f>
        <v>#N/A</v>
      </c>
      <c r="E11" s="11">
        <f t="shared" ref="E11:E74" si="1">B11/SUM($B$10:$B$98)</f>
        <v>9.5551785736008199E-2</v>
      </c>
      <c r="F11" s="11">
        <f t="shared" ref="F11:F42" si="2">B11/SUM($B$10:$B$98)+F10</f>
        <v>0.19846868061670997</v>
      </c>
      <c r="G11" s="11" t="str">
        <f>IF(C11&lt;&gt;"",F11-SUM($G$9:G10),"")</f>
        <v/>
      </c>
      <c r="H11" s="3" t="str">
        <f t="shared" ref="H11:H74" si="3">VLOOKUP(B11,$K$10:$L$12,2,1)</f>
        <v>A</v>
      </c>
      <c r="K11" s="18">
        <f>LARGE($B$10:$B$98,N11)</f>
        <v>363.65</v>
      </c>
      <c r="L11" s="4" t="s">
        <v>95</v>
      </c>
      <c r="M11" s="4">
        <v>0.3</v>
      </c>
      <c r="N11" s="5">
        <f>COUNT($B$10:$B$98)*(M11+M12)</f>
        <v>44.5</v>
      </c>
      <c r="O11" s="9">
        <f>SUMIF(H:H,L11,B:B)</f>
        <v>16944.830000000002</v>
      </c>
      <c r="P11" s="9">
        <f>P12+O11</f>
        <v>57592.62</v>
      </c>
    </row>
    <row r="12" spans="1:20" x14ac:dyDescent="0.25">
      <c r="A12" s="6" t="s">
        <v>60</v>
      </c>
      <c r="B12" s="7">
        <v>5605.63</v>
      </c>
      <c r="C12" s="7" t="str">
        <f t="shared" si="0"/>
        <v/>
      </c>
      <c r="D12" s="7" t="e">
        <f>IF(H12&lt;&gt;H13,COUNTA($B$10:B12),NA())</f>
        <v>#N/A</v>
      </c>
      <c r="E12" s="11">
        <f t="shared" si="1"/>
        <v>8.6316566190898489E-2</v>
      </c>
      <c r="F12" s="11">
        <f t="shared" si="2"/>
        <v>0.28478524680760847</v>
      </c>
      <c r="G12" s="11" t="str">
        <f>IF(C12&lt;&gt;"",F12-SUM($G$9:G11),"")</f>
        <v/>
      </c>
      <c r="H12" s="3" t="str">
        <f t="shared" si="3"/>
        <v>A</v>
      </c>
      <c r="K12" s="18">
        <f>LARGE($B$10:$B$98,N12)</f>
        <v>983.53</v>
      </c>
      <c r="L12" s="4" t="s">
        <v>94</v>
      </c>
      <c r="M12" s="4">
        <v>0.2</v>
      </c>
      <c r="N12" s="5">
        <f>COUNT($B$10:$B$98)*M12</f>
        <v>17.8</v>
      </c>
      <c r="O12" s="9">
        <f>SUMIF(H:H,L12,B:B)</f>
        <v>40647.79</v>
      </c>
      <c r="P12" s="9">
        <f>O12</f>
        <v>40647.79</v>
      </c>
    </row>
    <row r="13" spans="1:20" x14ac:dyDescent="0.25">
      <c r="A13" s="6" t="s">
        <v>35</v>
      </c>
      <c r="B13" s="7">
        <v>2755.24</v>
      </c>
      <c r="C13" s="7" t="str">
        <f t="shared" si="0"/>
        <v/>
      </c>
      <c r="D13" s="7" t="e">
        <f>IF(H13&lt;&gt;H14,COUNTA($B$10:B13),NA())</f>
        <v>#N/A</v>
      </c>
      <c r="E13" s="11">
        <f t="shared" si="1"/>
        <v>4.2425714118093975E-2</v>
      </c>
      <c r="F13" s="11">
        <f t="shared" si="2"/>
        <v>0.32721096092570245</v>
      </c>
      <c r="G13" s="11" t="str">
        <f>IF(C13&lt;&gt;"",F13-SUM($G$9:G12),"")</f>
        <v/>
      </c>
      <c r="H13" s="3" t="str">
        <f t="shared" si="3"/>
        <v>A</v>
      </c>
    </row>
    <row r="14" spans="1:20" x14ac:dyDescent="0.25">
      <c r="A14" s="6" t="s">
        <v>62</v>
      </c>
      <c r="B14" s="7">
        <v>2134.21</v>
      </c>
      <c r="C14" s="7" t="str">
        <f t="shared" si="0"/>
        <v/>
      </c>
      <c r="D14" s="7" t="e">
        <f>IF(H14&lt;&gt;H15,COUNTA($B$10:B14),NA())</f>
        <v>#N/A</v>
      </c>
      <c r="E14" s="11">
        <f t="shared" si="1"/>
        <v>3.2862975032293872E-2</v>
      </c>
      <c r="F14" s="11">
        <f t="shared" si="2"/>
        <v>0.36007393595799631</v>
      </c>
      <c r="G14" s="11" t="str">
        <f>IF(C14&lt;&gt;"",F14-SUM($G$9:G13),"")</f>
        <v/>
      </c>
      <c r="H14" s="3" t="str">
        <f t="shared" si="3"/>
        <v>A</v>
      </c>
    </row>
    <row r="15" spans="1:20" x14ac:dyDescent="0.25">
      <c r="A15" s="6" t="s">
        <v>59</v>
      </c>
      <c r="B15" s="7">
        <v>1982.7</v>
      </c>
      <c r="C15" s="7" t="str">
        <f t="shared" si="0"/>
        <v/>
      </c>
      <c r="D15" s="7" t="e">
        <f>IF(H15&lt;&gt;H16,COUNTA($B$10:B15),NA())</f>
        <v>#N/A</v>
      </c>
      <c r="E15" s="11">
        <f t="shared" si="1"/>
        <v>3.0529994984808923E-2</v>
      </c>
      <c r="F15" s="11">
        <f t="shared" si="2"/>
        <v>0.39060393094280521</v>
      </c>
      <c r="G15" s="11" t="str">
        <f>IF(C15&lt;&gt;"",F15-SUM($G$9:G14),"")</f>
        <v/>
      </c>
      <c r="H15" s="3" t="str">
        <f t="shared" si="3"/>
        <v>A</v>
      </c>
    </row>
    <row r="16" spans="1:20" x14ac:dyDescent="0.25">
      <c r="A16" s="6" t="s">
        <v>22</v>
      </c>
      <c r="B16" s="7">
        <v>1678.08</v>
      </c>
      <c r="C16" s="7" t="str">
        <f t="shared" si="0"/>
        <v/>
      </c>
      <c r="D16" s="7" t="e">
        <f>IF(H16&lt;&gt;H17,COUNTA($B$10:B16),NA())</f>
        <v>#N/A</v>
      </c>
      <c r="E16" s="11">
        <f t="shared" si="1"/>
        <v>2.5839397782875955E-2</v>
      </c>
      <c r="F16" s="11">
        <f t="shared" si="2"/>
        <v>0.41644332872568118</v>
      </c>
      <c r="G16" s="11" t="str">
        <f>IF(C16&lt;&gt;"",F16-SUM($G$9:G15),"")</f>
        <v/>
      </c>
      <c r="H16" s="3" t="str">
        <f t="shared" si="3"/>
        <v>A</v>
      </c>
    </row>
    <row r="17" spans="1:8" x14ac:dyDescent="0.25">
      <c r="A17" s="6" t="s">
        <v>4</v>
      </c>
      <c r="B17" s="7">
        <v>1559.52</v>
      </c>
      <c r="C17" s="7" t="str">
        <f t="shared" si="0"/>
        <v/>
      </c>
      <c r="D17" s="7" t="e">
        <f>IF(H17&lt;&gt;H18,COUNTA($B$10:B17),NA())</f>
        <v>#N/A</v>
      </c>
      <c r="E17" s="11">
        <f t="shared" si="1"/>
        <v>2.4013788156911894E-2</v>
      </c>
      <c r="F17" s="11">
        <f t="shared" si="2"/>
        <v>0.44045711688259309</v>
      </c>
      <c r="G17" s="11" t="str">
        <f>IF(C17&lt;&gt;"",F17-SUM($G$9:G16),"")</f>
        <v/>
      </c>
      <c r="H17" s="3" t="str">
        <f t="shared" si="3"/>
        <v>A</v>
      </c>
    </row>
    <row r="18" spans="1:8" x14ac:dyDescent="0.25">
      <c r="A18" s="6" t="s">
        <v>23</v>
      </c>
      <c r="B18" s="7">
        <v>1403.44</v>
      </c>
      <c r="C18" s="7" t="str">
        <f t="shared" si="0"/>
        <v/>
      </c>
      <c r="D18" s="7" t="e">
        <f>IF(H18&lt;&gt;H19,COUNTA($B$10:B18),NA())</f>
        <v>#N/A</v>
      </c>
      <c r="E18" s="11">
        <f t="shared" si="1"/>
        <v>2.161043837266366E-2</v>
      </c>
      <c r="F18" s="11">
        <f t="shared" si="2"/>
        <v>0.46206755525525678</v>
      </c>
      <c r="G18" s="11" t="str">
        <f>IF(C18&lt;&gt;"",F18-SUM($G$9:G17),"")</f>
        <v/>
      </c>
      <c r="H18" s="3" t="str">
        <f t="shared" si="3"/>
        <v>A</v>
      </c>
    </row>
    <row r="19" spans="1:8" x14ac:dyDescent="0.25">
      <c r="A19" s="6" t="s">
        <v>49</v>
      </c>
      <c r="B19" s="7">
        <v>1394.22</v>
      </c>
      <c r="C19" s="7" t="str">
        <f t="shared" si="0"/>
        <v/>
      </c>
      <c r="D19" s="7" t="e">
        <f>IF(H19&lt;&gt;H20,COUNTA($B$10:B19),NA())</f>
        <v>#N/A</v>
      </c>
      <c r="E19" s="11">
        <f t="shared" si="1"/>
        <v>2.1468467043788922E-2</v>
      </c>
      <c r="F19" s="11">
        <f t="shared" si="2"/>
        <v>0.48353602229904569</v>
      </c>
      <c r="G19" s="11" t="str">
        <f>IF(C19&lt;&gt;"",F19-SUM($G$9:G18),"")</f>
        <v/>
      </c>
      <c r="H19" s="3" t="str">
        <f t="shared" si="3"/>
        <v>A</v>
      </c>
    </row>
    <row r="20" spans="1:8" x14ac:dyDescent="0.25">
      <c r="A20" s="6" t="s">
        <v>8</v>
      </c>
      <c r="B20" s="7">
        <v>1357.87</v>
      </c>
      <c r="C20" s="7" t="str">
        <f t="shared" si="0"/>
        <v/>
      </c>
      <c r="D20" s="7" t="e">
        <f>IF(H20&lt;&gt;H21,COUNTA($B$10:B20),NA())</f>
        <v>#N/A</v>
      </c>
      <c r="E20" s="11">
        <f t="shared" si="1"/>
        <v>2.0908742769971497E-2</v>
      </c>
      <c r="F20" s="11">
        <f t="shared" si="2"/>
        <v>0.50444476506901714</v>
      </c>
      <c r="G20" s="11" t="str">
        <f>IF(C20&lt;&gt;"",F20-SUM($G$9:G19),"")</f>
        <v/>
      </c>
      <c r="H20" s="3" t="str">
        <f t="shared" si="3"/>
        <v>A</v>
      </c>
    </row>
    <row r="21" spans="1:8" x14ac:dyDescent="0.25">
      <c r="A21" s="6" t="s">
        <v>86</v>
      </c>
      <c r="B21" s="7">
        <v>1353.06</v>
      </c>
      <c r="C21" s="7" t="str">
        <f t="shared" si="0"/>
        <v/>
      </c>
      <c r="D21" s="7" t="e">
        <f>IF(H21&lt;&gt;H22,COUNTA($B$10:B21),NA())</f>
        <v>#N/A</v>
      </c>
      <c r="E21" s="11">
        <f t="shared" si="1"/>
        <v>2.0834677467163745E-2</v>
      </c>
      <c r="F21" s="11">
        <f t="shared" si="2"/>
        <v>0.52527944253618086</v>
      </c>
      <c r="G21" s="11" t="str">
        <f>IF(C21&lt;&gt;"",F21-SUM($G$9:G20),"")</f>
        <v/>
      </c>
      <c r="H21" s="3" t="str">
        <f t="shared" si="3"/>
        <v>A</v>
      </c>
    </row>
    <row r="22" spans="1:8" x14ac:dyDescent="0.25">
      <c r="A22" s="6" t="s">
        <v>33</v>
      </c>
      <c r="B22" s="7">
        <v>1259.1600000000001</v>
      </c>
      <c r="C22" s="7" t="str">
        <f t="shared" si="0"/>
        <v/>
      </c>
      <c r="D22" s="7" t="e">
        <f>IF(H22&lt;&gt;H23,COUNTA($B$10:B22),NA())</f>
        <v>#N/A</v>
      </c>
      <c r="E22" s="11">
        <f t="shared" si="1"/>
        <v>1.9388787252268121E-2</v>
      </c>
      <c r="F22" s="11">
        <f t="shared" si="2"/>
        <v>0.54466822978844898</v>
      </c>
      <c r="G22" s="11" t="str">
        <f>IF(C22&lt;&gt;"",F22-SUM($G$9:G21),"")</f>
        <v/>
      </c>
      <c r="H22" s="3" t="str">
        <f t="shared" si="3"/>
        <v>A</v>
      </c>
    </row>
    <row r="23" spans="1:8" x14ac:dyDescent="0.25">
      <c r="A23" s="6" t="s">
        <v>56</v>
      </c>
      <c r="B23" s="7">
        <v>1186.1099999999999</v>
      </c>
      <c r="C23" s="7" t="str">
        <f t="shared" si="0"/>
        <v/>
      </c>
      <c r="D23" s="7" t="e">
        <f>IF(H23&lt;&gt;H24,COUNTA($B$10:B23),NA())</f>
        <v>#N/A</v>
      </c>
      <c r="E23" s="11">
        <f t="shared" si="1"/>
        <v>1.82639493374851E-2</v>
      </c>
      <c r="F23" s="11">
        <f t="shared" si="2"/>
        <v>0.56293217912593407</v>
      </c>
      <c r="G23" s="11" t="str">
        <f>IF(C23&lt;&gt;"",F23-SUM($G$9:G22),"")</f>
        <v/>
      </c>
      <c r="H23" s="3" t="str">
        <f t="shared" si="3"/>
        <v>A</v>
      </c>
    </row>
    <row r="24" spans="1:8" x14ac:dyDescent="0.25">
      <c r="A24" s="6" t="s">
        <v>30</v>
      </c>
      <c r="B24" s="7">
        <v>1087.6099999999999</v>
      </c>
      <c r="C24" s="7" t="str">
        <f t="shared" si="0"/>
        <v/>
      </c>
      <c r="D24" s="7" t="e">
        <f>IF(H24&lt;&gt;H25,COUNTA($B$10:B24),NA())</f>
        <v>#N/A</v>
      </c>
      <c r="E24" s="11">
        <f t="shared" si="1"/>
        <v>1.6747227440070626E-2</v>
      </c>
      <c r="F24" s="11">
        <f t="shared" si="2"/>
        <v>0.5796794065660047</v>
      </c>
      <c r="G24" s="11" t="str">
        <f>IF(C24&lt;&gt;"",F24-SUM($G$9:G23),"")</f>
        <v/>
      </c>
      <c r="H24" s="3" t="str">
        <f t="shared" si="3"/>
        <v>A</v>
      </c>
    </row>
    <row r="25" spans="1:8" x14ac:dyDescent="0.25">
      <c r="A25" s="6" t="s">
        <v>42</v>
      </c>
      <c r="B25" s="7">
        <v>1017.03</v>
      </c>
      <c r="C25" s="7" t="str">
        <f t="shared" si="0"/>
        <v/>
      </c>
      <c r="D25" s="7" t="e">
        <f>IF(H25&lt;&gt;H26,COUNTA($B$10:B25),NA())</f>
        <v>#N/A</v>
      </c>
      <c r="E25" s="11">
        <f t="shared" si="1"/>
        <v>1.5660423059161859E-2</v>
      </c>
      <c r="F25" s="11">
        <f t="shared" si="2"/>
        <v>0.59533982962516652</v>
      </c>
      <c r="G25" s="11" t="str">
        <f>IF(C25&lt;&gt;"",F25-SUM($G$9:G24),"")</f>
        <v/>
      </c>
      <c r="H25" s="3" t="str">
        <f t="shared" si="3"/>
        <v>A</v>
      </c>
    </row>
    <row r="26" spans="1:8" x14ac:dyDescent="0.25">
      <c r="A26" s="6" t="s">
        <v>65</v>
      </c>
      <c r="B26" s="7">
        <v>1001.29</v>
      </c>
      <c r="C26" s="7" t="str">
        <f t="shared" si="0"/>
        <v/>
      </c>
      <c r="D26" s="7" t="e">
        <f>IF(H26&lt;&gt;H27,COUNTA($B$10:B26),NA())</f>
        <v>#N/A</v>
      </c>
      <c r="E26" s="11">
        <f t="shared" si="1"/>
        <v>1.5418055519412582E-2</v>
      </c>
      <c r="F26" s="11">
        <f t="shared" si="2"/>
        <v>0.61075788514457907</v>
      </c>
      <c r="G26" s="11" t="str">
        <f>IF(C26&lt;&gt;"",F26-SUM($G$9:G25),"")</f>
        <v/>
      </c>
      <c r="H26" s="3" t="str">
        <f t="shared" si="3"/>
        <v>A</v>
      </c>
    </row>
    <row r="27" spans="1:8" x14ac:dyDescent="0.25">
      <c r="A27" s="6" t="s">
        <v>53</v>
      </c>
      <c r="B27" s="7">
        <v>983.53</v>
      </c>
      <c r="C27" s="7">
        <f t="shared" si="0"/>
        <v>18</v>
      </c>
      <c r="D27" s="7">
        <f>IF(H27&lt;&gt;H28,COUNTA($B$10:B27)-_xlfn.AGGREGATE(9,6,$D$10:D26),NA())</f>
        <v>18</v>
      </c>
      <c r="E27" s="11">
        <f t="shared" si="1"/>
        <v>1.5144583632122418E-2</v>
      </c>
      <c r="F27" s="11">
        <f t="shared" si="2"/>
        <v>0.62590246877670153</v>
      </c>
      <c r="G27" s="11">
        <f>IF(C27&lt;&gt;"",F27-SUM($G$9:G26),"")</f>
        <v>0.62590246877670153</v>
      </c>
      <c r="H27" s="3" t="str">
        <f t="shared" si="3"/>
        <v>A</v>
      </c>
    </row>
    <row r="28" spans="1:8" x14ac:dyDescent="0.25">
      <c r="A28" s="6" t="s">
        <v>80</v>
      </c>
      <c r="B28" s="7">
        <v>947.34</v>
      </c>
      <c r="C28" s="7" t="str">
        <f t="shared" si="0"/>
        <v/>
      </c>
      <c r="D28" s="7" t="e">
        <f>IF(H28&lt;&gt;H29,COUNTA($B$10:B28)-_xlfn.AGGREGATE(9,6,$D$10:D27),NA())</f>
        <v>#N/A</v>
      </c>
      <c r="E28" s="11">
        <f t="shared" si="1"/>
        <v>1.4587323069001304E-2</v>
      </c>
      <c r="F28" s="11">
        <f t="shared" si="2"/>
        <v>0.64048979184570287</v>
      </c>
      <c r="G28" s="11" t="str">
        <f>IF(C28&lt;&gt;"",F28-SUM($G$9:G27),"")</f>
        <v/>
      </c>
      <c r="H28" s="3" t="str">
        <f t="shared" si="3"/>
        <v>B</v>
      </c>
    </row>
    <row r="29" spans="1:8" x14ac:dyDescent="0.25">
      <c r="A29" s="6" t="s">
        <v>69</v>
      </c>
      <c r="B29" s="7">
        <v>913.81</v>
      </c>
      <c r="C29" s="7" t="str">
        <f t="shared" si="0"/>
        <v/>
      </c>
      <c r="D29" s="7" t="e">
        <f>IF(H29&lt;&gt;H30,COUNTA($B$10:B29)-_xlfn.AGGREGATE(9,6,$D$10:D28),NA())</f>
        <v>#N/A</v>
      </c>
      <c r="E29" s="11">
        <f t="shared" si="1"/>
        <v>1.4071021696206304E-2</v>
      </c>
      <c r="F29" s="11">
        <f t="shared" si="2"/>
        <v>0.6545608135419092</v>
      </c>
      <c r="G29" s="11" t="str">
        <f>IF(C29&lt;&gt;"",F29-SUM($G$9:G28),"")</f>
        <v/>
      </c>
      <c r="H29" s="3" t="str">
        <f t="shared" si="3"/>
        <v>B</v>
      </c>
    </row>
    <row r="30" spans="1:8" x14ac:dyDescent="0.25">
      <c r="A30" s="6" t="s">
        <v>54</v>
      </c>
      <c r="B30" s="7">
        <v>862.74</v>
      </c>
      <c r="C30" s="7" t="str">
        <f t="shared" si="0"/>
        <v/>
      </c>
      <c r="D30" s="7" t="e">
        <f>IF(H30&lt;&gt;H31,COUNTA($B$10:B30)-_xlfn.AGGREGATE(9,6,$D$10:D29),NA())</f>
        <v>#N/A</v>
      </c>
      <c r="E30" s="11">
        <f t="shared" si="1"/>
        <v>1.3284636038328567E-2</v>
      </c>
      <c r="F30" s="11">
        <f t="shared" si="2"/>
        <v>0.66784544958023773</v>
      </c>
      <c r="G30" s="11" t="str">
        <f>IF(C30&lt;&gt;"",F30-SUM($G$9:G29),"")</f>
        <v/>
      </c>
      <c r="H30" s="3" t="str">
        <f t="shared" si="3"/>
        <v>B</v>
      </c>
    </row>
    <row r="31" spans="1:8" x14ac:dyDescent="0.25">
      <c r="A31" s="6" t="s">
        <v>18</v>
      </c>
      <c r="B31" s="7">
        <v>832.34</v>
      </c>
      <c r="C31" s="7" t="str">
        <f t="shared" si="0"/>
        <v/>
      </c>
      <c r="D31" s="7" t="e">
        <f>IF(H31&lt;&gt;H32,COUNTA($B$10:B31)-_xlfn.AGGREGATE(9,6,$D$10:D30),NA())</f>
        <v>#N/A</v>
      </c>
      <c r="E31" s="11">
        <f t="shared" si="1"/>
        <v>1.281653100603009E-2</v>
      </c>
      <c r="F31" s="11">
        <f t="shared" si="2"/>
        <v>0.68066198058626781</v>
      </c>
      <c r="G31" s="11" t="str">
        <f>IF(C31&lt;&gt;"",F31-SUM($G$9:G30),"")</f>
        <v/>
      </c>
      <c r="H31" s="3" t="str">
        <f t="shared" si="3"/>
        <v>B</v>
      </c>
    </row>
    <row r="32" spans="1:8" x14ac:dyDescent="0.25">
      <c r="A32" s="6" t="s">
        <v>84</v>
      </c>
      <c r="B32" s="7">
        <v>822.48</v>
      </c>
      <c r="C32" s="7" t="str">
        <f t="shared" si="0"/>
        <v/>
      </c>
      <c r="D32" s="7" t="e">
        <f>IF(H32&lt;&gt;H33,COUNTA($B$10:B32)-_xlfn.AGGREGATE(9,6,$D$10:D31),NA())</f>
        <v>#N/A</v>
      </c>
      <c r="E32" s="11">
        <f t="shared" si="1"/>
        <v>1.2664704834370124E-2</v>
      </c>
      <c r="F32" s="11">
        <f t="shared" si="2"/>
        <v>0.69332668542063791</v>
      </c>
      <c r="G32" s="11" t="str">
        <f>IF(C32&lt;&gt;"",F32-SUM($G$9:G31),"")</f>
        <v/>
      </c>
      <c r="H32" s="3" t="str">
        <f t="shared" si="3"/>
        <v>B</v>
      </c>
    </row>
    <row r="33" spans="1:8" x14ac:dyDescent="0.25">
      <c r="A33" s="6" t="s">
        <v>73</v>
      </c>
      <c r="B33" s="7">
        <v>821.23</v>
      </c>
      <c r="C33" s="7" t="str">
        <f t="shared" si="0"/>
        <v/>
      </c>
      <c r="D33" s="7" t="e">
        <f>IF(H33&lt;&gt;H34,COUNTA($B$10:B33)-_xlfn.AGGREGATE(9,6,$D$10:D32),NA())</f>
        <v>#N/A</v>
      </c>
      <c r="E33" s="11">
        <f t="shared" si="1"/>
        <v>1.2645457094555218E-2</v>
      </c>
      <c r="F33" s="11">
        <f t="shared" si="2"/>
        <v>0.70597214251519314</v>
      </c>
      <c r="G33" s="11" t="str">
        <f>IF(C33&lt;&gt;"",F33-SUM($G$9:G32),"")</f>
        <v/>
      </c>
      <c r="H33" s="3" t="str">
        <f t="shared" si="3"/>
        <v>B</v>
      </c>
    </row>
    <row r="34" spans="1:8" x14ac:dyDescent="0.25">
      <c r="A34" s="6" t="s">
        <v>37</v>
      </c>
      <c r="B34" s="7">
        <v>813.68</v>
      </c>
      <c r="C34" s="7" t="str">
        <f t="shared" si="0"/>
        <v/>
      </c>
      <c r="D34" s="7" t="e">
        <f>IF(H34&lt;&gt;H35,COUNTA($B$10:B34)-_xlfn.AGGREGATE(9,6,$D$10:D33),NA())</f>
        <v>#N/A</v>
      </c>
      <c r="E34" s="11">
        <f t="shared" si="1"/>
        <v>1.2529200746073195E-2</v>
      </c>
      <c r="F34" s="11">
        <f t="shared" si="2"/>
        <v>0.71850134326126636</v>
      </c>
      <c r="G34" s="11" t="str">
        <f>IF(C34&lt;&gt;"",F34-SUM($G$9:G33),"")</f>
        <v/>
      </c>
      <c r="H34" s="3" t="str">
        <f t="shared" si="3"/>
        <v>B</v>
      </c>
    </row>
    <row r="35" spans="1:8" x14ac:dyDescent="0.25">
      <c r="A35" s="6" t="s">
        <v>9</v>
      </c>
      <c r="B35" s="7">
        <v>793.95</v>
      </c>
      <c r="C35" s="7" t="str">
        <f t="shared" si="0"/>
        <v/>
      </c>
      <c r="D35" s="7" t="e">
        <f>IF(H35&lt;&gt;H36,COUNTA($B$10:B35)-_xlfn.AGGREGATE(9,6,$D$10:D34),NA())</f>
        <v>#N/A</v>
      </c>
      <c r="E35" s="11">
        <f t="shared" si="1"/>
        <v>1.2225394420834743E-2</v>
      </c>
      <c r="F35" s="11">
        <f t="shared" si="2"/>
        <v>0.73072673768210106</v>
      </c>
      <c r="G35" s="11" t="str">
        <f>IF(C35&lt;&gt;"",F35-SUM($G$9:G34),"")</f>
        <v/>
      </c>
      <c r="H35" s="3" t="str">
        <f t="shared" si="3"/>
        <v>B</v>
      </c>
    </row>
    <row r="36" spans="1:8" x14ac:dyDescent="0.25">
      <c r="A36" s="6" t="s">
        <v>44</v>
      </c>
      <c r="B36" s="7">
        <v>734.41</v>
      </c>
      <c r="C36" s="7" t="str">
        <f t="shared" si="0"/>
        <v/>
      </c>
      <c r="D36" s="7" t="e">
        <f>IF(H36&lt;&gt;H37,COUNTA($B$10:B36)-_xlfn.AGGREGATE(9,6,$D$10:D35),NA())</f>
        <v>#N/A</v>
      </c>
      <c r="E36" s="11">
        <f t="shared" si="1"/>
        <v>1.1308586077971212E-2</v>
      </c>
      <c r="F36" s="11">
        <f t="shared" si="2"/>
        <v>0.74203532376007231</v>
      </c>
      <c r="G36" s="11" t="str">
        <f>IF(C36&lt;&gt;"",F36-SUM($G$9:G35),"")</f>
        <v/>
      </c>
      <c r="H36" s="3" t="str">
        <f t="shared" si="3"/>
        <v>B</v>
      </c>
    </row>
    <row r="37" spans="1:8" x14ac:dyDescent="0.25">
      <c r="A37" s="6" t="s">
        <v>32</v>
      </c>
      <c r="B37" s="7">
        <v>724.77</v>
      </c>
      <c r="C37" s="7" t="str">
        <f t="shared" si="0"/>
        <v/>
      </c>
      <c r="D37" s="7" t="e">
        <f>IF(H37&lt;&gt;H38,COUNTA($B$10:B37)-_xlfn.AGGREGATE(9,6,$D$10:D36),NA())</f>
        <v>#N/A</v>
      </c>
      <c r="E37" s="11">
        <f t="shared" si="1"/>
        <v>1.1160147508518669E-2</v>
      </c>
      <c r="F37" s="11">
        <f t="shared" si="2"/>
        <v>0.75319547126859099</v>
      </c>
      <c r="G37" s="11" t="str">
        <f>IF(C37&lt;&gt;"",F37-SUM($G$9:G36),"")</f>
        <v/>
      </c>
      <c r="H37" s="3" t="str">
        <f t="shared" si="3"/>
        <v>B</v>
      </c>
    </row>
    <row r="38" spans="1:8" x14ac:dyDescent="0.25">
      <c r="A38" s="6" t="s">
        <v>45</v>
      </c>
      <c r="B38" s="7">
        <v>673.81</v>
      </c>
      <c r="C38" s="7" t="str">
        <f t="shared" si="0"/>
        <v/>
      </c>
      <c r="D38" s="7" t="e">
        <f>IF(H38&lt;&gt;H39,COUNTA($B$10:B38)-_xlfn.AGGREGATE(9,6,$D$10:D37),NA())</f>
        <v>#N/A</v>
      </c>
      <c r="E38" s="11">
        <f t="shared" si="1"/>
        <v>1.0375455651744641E-2</v>
      </c>
      <c r="F38" s="11">
        <f t="shared" si="2"/>
        <v>0.76357092692033568</v>
      </c>
      <c r="G38" s="11" t="str">
        <f>IF(C38&lt;&gt;"",F38-SUM($G$9:G37),"")</f>
        <v/>
      </c>
      <c r="H38" s="3" t="str">
        <f t="shared" si="3"/>
        <v>B</v>
      </c>
    </row>
    <row r="39" spans="1:8" x14ac:dyDescent="0.25">
      <c r="A39" s="6" t="s">
        <v>21</v>
      </c>
      <c r="B39" s="7">
        <v>637.94000000000005</v>
      </c>
      <c r="C39" s="7" t="str">
        <f t="shared" si="0"/>
        <v/>
      </c>
      <c r="D39" s="7" t="e">
        <f>IF(H39&lt;&gt;H40,COUNTA($B$10:B39)-_xlfn.AGGREGATE(9,6,$D$10:D38),NA())</f>
        <v>#N/A</v>
      </c>
      <c r="E39" s="11">
        <f t="shared" si="1"/>
        <v>9.8231225100161423E-3</v>
      </c>
      <c r="F39" s="11">
        <f t="shared" si="2"/>
        <v>0.77339404943035184</v>
      </c>
      <c r="G39" s="11" t="str">
        <f>IF(C39&lt;&gt;"",F39-SUM($G$9:G38),"")</f>
        <v/>
      </c>
      <c r="H39" s="3" t="str">
        <f t="shared" si="3"/>
        <v>B</v>
      </c>
    </row>
    <row r="40" spans="1:8" x14ac:dyDescent="0.25">
      <c r="A40" s="6" t="s">
        <v>39</v>
      </c>
      <c r="B40" s="7">
        <v>635.82000000000005</v>
      </c>
      <c r="C40" s="7" t="str">
        <f t="shared" si="0"/>
        <v/>
      </c>
      <c r="D40" s="7" t="e">
        <f>IF(H40&lt;&gt;H41,COUNTA($B$10:B40)-_xlfn.AGGREGATE(9,6,$D$10:D39),NA())</f>
        <v>#N/A</v>
      </c>
      <c r="E40" s="11">
        <f t="shared" si="1"/>
        <v>9.7904783432900648E-3</v>
      </c>
      <c r="F40" s="11">
        <f t="shared" si="2"/>
        <v>0.78318452777364189</v>
      </c>
      <c r="G40" s="11" t="str">
        <f>IF(C40&lt;&gt;"",F40-SUM($G$9:G39),"")</f>
        <v/>
      </c>
      <c r="H40" s="3" t="str">
        <f t="shared" si="3"/>
        <v>B</v>
      </c>
    </row>
    <row r="41" spans="1:8" x14ac:dyDescent="0.25">
      <c r="A41" s="6" t="s">
        <v>64</v>
      </c>
      <c r="B41" s="7">
        <v>632.95000000000005</v>
      </c>
      <c r="C41" s="7" t="str">
        <f t="shared" si="0"/>
        <v/>
      </c>
      <c r="D41" s="7" t="e">
        <f>IF(H41&lt;&gt;H42,COUNTA($B$10:B41)-_xlfn.AGGREGATE(9,6,$D$10:D40),NA())</f>
        <v>#N/A</v>
      </c>
      <c r="E41" s="11">
        <f t="shared" si="1"/>
        <v>9.7462855326750433E-3</v>
      </c>
      <c r="F41" s="11">
        <f t="shared" si="2"/>
        <v>0.79293081330631698</v>
      </c>
      <c r="G41" s="11" t="str">
        <f>IF(C41&lt;&gt;"",F41-SUM($G$9:G40),"")</f>
        <v/>
      </c>
      <c r="H41" s="3" t="str">
        <f t="shared" si="3"/>
        <v>B</v>
      </c>
    </row>
    <row r="42" spans="1:8" x14ac:dyDescent="0.25">
      <c r="A42" s="6" t="s">
        <v>6</v>
      </c>
      <c r="B42" s="7">
        <v>623.66</v>
      </c>
      <c r="C42" s="7" t="str">
        <f t="shared" si="0"/>
        <v/>
      </c>
      <c r="D42" s="7" t="e">
        <f>IF(H42&lt;&gt;H43,COUNTA($B$10:B42)-_xlfn.AGGREGATE(9,6,$D$10:D41),NA())</f>
        <v>#N/A</v>
      </c>
      <c r="E42" s="11">
        <f t="shared" si="1"/>
        <v>9.6032363303706729E-3</v>
      </c>
      <c r="F42" s="11">
        <f t="shared" si="2"/>
        <v>0.80253404963668762</v>
      </c>
      <c r="G42" s="11" t="str">
        <f>IF(C42&lt;&gt;"",F42-SUM($G$9:G41),"")</f>
        <v/>
      </c>
      <c r="H42" s="3" t="str">
        <f t="shared" si="3"/>
        <v>B</v>
      </c>
    </row>
    <row r="43" spans="1:8" x14ac:dyDescent="0.25">
      <c r="A43" s="6" t="s">
        <v>28</v>
      </c>
      <c r="B43" s="7">
        <v>568.27</v>
      </c>
      <c r="C43" s="7" t="str">
        <f t="shared" si="0"/>
        <v/>
      </c>
      <c r="D43" s="7" t="e">
        <f>IF(H43&lt;&gt;H44,COUNTA($B$10:B43)-_xlfn.AGGREGATE(9,6,$D$10:D42),NA())</f>
        <v>#N/A</v>
      </c>
      <c r="E43" s="11">
        <f t="shared" si="1"/>
        <v>8.7503304836926248E-3</v>
      </c>
      <c r="F43" s="11">
        <f t="shared" ref="F43:F74" si="4">B43/SUM($B$10:$B$98)+F42</f>
        <v>0.81128438012038029</v>
      </c>
      <c r="G43" s="11" t="str">
        <f>IF(C43&lt;&gt;"",F43-SUM($G$9:G42),"")</f>
        <v/>
      </c>
      <c r="H43" s="3" t="str">
        <f t="shared" si="3"/>
        <v>B</v>
      </c>
    </row>
    <row r="44" spans="1:8" x14ac:dyDescent="0.25">
      <c r="A44" s="6" t="s">
        <v>72</v>
      </c>
      <c r="B44" s="7">
        <v>558.66999999999996</v>
      </c>
      <c r="C44" s="7" t="str">
        <f t="shared" si="0"/>
        <v/>
      </c>
      <c r="D44" s="7" t="e">
        <f>IF(H44&lt;&gt;H45,COUNTA($B$10:B44)-_xlfn.AGGREGATE(9,6,$D$10:D43),NA())</f>
        <v>#N/A</v>
      </c>
      <c r="E44" s="11">
        <f t="shared" si="1"/>
        <v>8.602507841914157E-3</v>
      </c>
      <c r="F44" s="11">
        <f t="shared" si="4"/>
        <v>0.81988688796229447</v>
      </c>
      <c r="G44" s="11" t="str">
        <f>IF(C44&lt;&gt;"",F44-SUM($G$9:G43),"")</f>
        <v/>
      </c>
      <c r="H44" s="3" t="str">
        <f t="shared" si="3"/>
        <v>B</v>
      </c>
    </row>
    <row r="45" spans="1:8" x14ac:dyDescent="0.25">
      <c r="A45" s="6" t="s">
        <v>81</v>
      </c>
      <c r="B45" s="7">
        <v>493.25</v>
      </c>
      <c r="C45" s="7" t="str">
        <f t="shared" si="0"/>
        <v/>
      </c>
      <c r="D45" s="7" t="e">
        <f>IF(H45&lt;&gt;H46,COUNTA($B$10:B45)-_xlfn.AGGREGATE(9,6,$D$10:D44),NA())</f>
        <v>#N/A</v>
      </c>
      <c r="E45" s="11">
        <f t="shared" si="1"/>
        <v>7.5951581309613159E-3</v>
      </c>
      <c r="F45" s="11">
        <f t="shared" si="4"/>
        <v>0.82748204609325582</v>
      </c>
      <c r="G45" s="11" t="str">
        <f>IF(C45&lt;&gt;"",F45-SUM($G$9:G44),"")</f>
        <v/>
      </c>
      <c r="H45" s="3" t="str">
        <f t="shared" si="3"/>
        <v>B</v>
      </c>
    </row>
    <row r="46" spans="1:8" x14ac:dyDescent="0.25">
      <c r="A46" s="6" t="s">
        <v>77</v>
      </c>
      <c r="B46" s="7">
        <v>475.63</v>
      </c>
      <c r="C46" s="7" t="str">
        <f t="shared" si="0"/>
        <v/>
      </c>
      <c r="D46" s="7" t="e">
        <f>IF(H46&lt;&gt;H47,COUNTA($B$10:B46)-_xlfn.AGGREGATE(9,6,$D$10:D45),NA())</f>
        <v>#N/A</v>
      </c>
      <c r="E46" s="11">
        <f t="shared" si="1"/>
        <v>7.3238419905304218E-3</v>
      </c>
      <c r="F46" s="11">
        <f t="shared" si="4"/>
        <v>0.8348058880837862</v>
      </c>
      <c r="G46" s="11" t="str">
        <f>IF(C46&lt;&gt;"",F46-SUM($G$9:G45),"")</f>
        <v/>
      </c>
      <c r="H46" s="3" t="str">
        <f t="shared" si="3"/>
        <v>B</v>
      </c>
    </row>
    <row r="47" spans="1:8" x14ac:dyDescent="0.25">
      <c r="A47" s="6" t="s">
        <v>3</v>
      </c>
      <c r="B47" s="7">
        <v>471.95</v>
      </c>
      <c r="C47" s="7" t="str">
        <f t="shared" si="0"/>
        <v/>
      </c>
      <c r="D47" s="7" t="e">
        <f>IF(H47&lt;&gt;H48,COUNTA($B$10:B47)-_xlfn.AGGREGATE(9,6,$D$10:D46),NA())</f>
        <v>#N/A</v>
      </c>
      <c r="E47" s="11">
        <f t="shared" si="1"/>
        <v>7.2671766445153432E-3</v>
      </c>
      <c r="F47" s="11">
        <f t="shared" si="4"/>
        <v>0.84207306472830157</v>
      </c>
      <c r="G47" s="11" t="str">
        <f>IF(C47&lt;&gt;"",F47-SUM($G$9:G46),"")</f>
        <v/>
      </c>
      <c r="H47" s="3" t="str">
        <f t="shared" si="3"/>
        <v>B</v>
      </c>
    </row>
    <row r="48" spans="1:8" x14ac:dyDescent="0.25">
      <c r="A48" s="6" t="s">
        <v>47</v>
      </c>
      <c r="B48" s="7">
        <v>469.75</v>
      </c>
      <c r="C48" s="7" t="str">
        <f t="shared" si="0"/>
        <v/>
      </c>
      <c r="D48" s="7" t="e">
        <f>IF(H48&lt;&gt;H49,COUNTA($B$10:B48)-_xlfn.AGGREGATE(9,6,$D$10:D47),NA())</f>
        <v>#N/A</v>
      </c>
      <c r="E48" s="11">
        <f t="shared" si="1"/>
        <v>7.2333006224411115E-3</v>
      </c>
      <c r="F48" s="11">
        <f t="shared" si="4"/>
        <v>0.84930636535074266</v>
      </c>
      <c r="G48" s="11" t="str">
        <f>IF(C48&lt;&gt;"",F48-SUM($G$9:G47),"")</f>
        <v/>
      </c>
      <c r="H48" s="3" t="str">
        <f t="shared" si="3"/>
        <v>B</v>
      </c>
    </row>
    <row r="49" spans="1:8" x14ac:dyDescent="0.25">
      <c r="A49" s="6" t="s">
        <v>48</v>
      </c>
      <c r="B49" s="7">
        <v>458.91</v>
      </c>
      <c r="C49" s="7" t="str">
        <f t="shared" si="0"/>
        <v/>
      </c>
      <c r="D49" s="7" t="e">
        <f>IF(H49&lt;&gt;H50,COUNTA($B$10:B49)-_xlfn.AGGREGATE(9,6,$D$10:D48),NA())</f>
        <v>#N/A</v>
      </c>
      <c r="E49" s="11">
        <f t="shared" si="1"/>
        <v>7.0663842227662596E-3</v>
      </c>
      <c r="F49" s="11">
        <f t="shared" si="4"/>
        <v>0.85637274957350895</v>
      </c>
      <c r="G49" s="11" t="str">
        <f>IF(C49&lt;&gt;"",F49-SUM($G$9:G48),"")</f>
        <v/>
      </c>
      <c r="H49" s="3" t="str">
        <f t="shared" si="3"/>
        <v>B</v>
      </c>
    </row>
    <row r="50" spans="1:8" x14ac:dyDescent="0.25">
      <c r="A50" s="6" t="s">
        <v>70</v>
      </c>
      <c r="B50" s="7">
        <v>448.85</v>
      </c>
      <c r="C50" s="7" t="str">
        <f t="shared" si="0"/>
        <v/>
      </c>
      <c r="D50" s="7" t="e">
        <f>IF(H50&lt;&gt;H51,COUNTA($B$10:B50)-_xlfn.AGGREGATE(9,6,$D$10:D49),NA())</f>
        <v>#N/A</v>
      </c>
      <c r="E50" s="11">
        <f t="shared" si="1"/>
        <v>6.9114784127359084E-3</v>
      </c>
      <c r="F50" s="11">
        <f t="shared" si="4"/>
        <v>0.86328422798624482</v>
      </c>
      <c r="G50" s="11" t="str">
        <f>IF(C50&lt;&gt;"",F50-SUM($G$9:G49),"")</f>
        <v/>
      </c>
      <c r="H50" s="3" t="str">
        <f t="shared" si="3"/>
        <v>B</v>
      </c>
    </row>
    <row r="51" spans="1:8" x14ac:dyDescent="0.25">
      <c r="A51" s="6" t="s">
        <v>83</v>
      </c>
      <c r="B51" s="7">
        <v>432.87</v>
      </c>
      <c r="C51" s="7" t="str">
        <f t="shared" si="0"/>
        <v/>
      </c>
      <c r="D51" s="7" t="e">
        <f>IF(H51&lt;&gt;H52,COUNTA($B$10:B51)-_xlfn.AGGREGATE(9,6,$D$10:D50),NA())</f>
        <v>#N/A</v>
      </c>
      <c r="E51" s="11">
        <f t="shared" si="1"/>
        <v>6.6654153069421688E-3</v>
      </c>
      <c r="F51" s="11">
        <f t="shared" si="4"/>
        <v>0.86994964329318702</v>
      </c>
      <c r="G51" s="11" t="str">
        <f>IF(C51&lt;&gt;"",F51-SUM($G$9:G50),"")</f>
        <v/>
      </c>
      <c r="H51" s="3" t="str">
        <f t="shared" si="3"/>
        <v>B</v>
      </c>
    </row>
    <row r="52" spans="1:8" x14ac:dyDescent="0.25">
      <c r="A52" s="6" t="s">
        <v>13</v>
      </c>
      <c r="B52" s="7">
        <v>367.24</v>
      </c>
      <c r="C52" s="7" t="str">
        <f t="shared" si="0"/>
        <v/>
      </c>
      <c r="D52" s="7" t="e">
        <f>IF(H52&lt;&gt;H53,COUNTA($B$10:B52)-_xlfn.AGGREGATE(9,6,$D$10:D51),NA())</f>
        <v>#N/A</v>
      </c>
      <c r="E52" s="11">
        <f t="shared" si="1"/>
        <v>5.6548319757004232E-3</v>
      </c>
      <c r="F52" s="11">
        <f t="shared" si="4"/>
        <v>0.87560447526888741</v>
      </c>
      <c r="G52" s="11" t="str">
        <f>IF(C52&lt;&gt;"",F52-SUM($G$9:G51),"")</f>
        <v/>
      </c>
      <c r="H52" s="3" t="str">
        <f t="shared" si="3"/>
        <v>B</v>
      </c>
    </row>
    <row r="53" spans="1:8" x14ac:dyDescent="0.25">
      <c r="A53" s="6" t="s">
        <v>57</v>
      </c>
      <c r="B53" s="7">
        <v>364.86</v>
      </c>
      <c r="C53" s="7" t="str">
        <f t="shared" si="0"/>
        <v/>
      </c>
      <c r="D53" s="7" t="e">
        <f>IF(H53&lt;&gt;H54,COUNTA($B$10:B53)-_xlfn.AGGREGATE(9,6,$D$10:D52),NA())</f>
        <v>#N/A</v>
      </c>
      <c r="E53" s="11">
        <f t="shared" si="1"/>
        <v>5.6181842790928452E-3</v>
      </c>
      <c r="F53" s="11">
        <f t="shared" si="4"/>
        <v>0.88122265954798029</v>
      </c>
      <c r="G53" s="11" t="str">
        <f>IF(C53&lt;&gt;"",F53-SUM($G$9:G52),"")</f>
        <v/>
      </c>
      <c r="H53" s="3" t="str">
        <f t="shared" si="3"/>
        <v>B</v>
      </c>
    </row>
    <row r="54" spans="1:8" x14ac:dyDescent="0.25">
      <c r="A54" s="6" t="s">
        <v>36</v>
      </c>
      <c r="B54" s="7">
        <v>363.65</v>
      </c>
      <c r="C54" s="7">
        <f t="shared" si="0"/>
        <v>27</v>
      </c>
      <c r="D54" s="7">
        <f>IF(H54&lt;&gt;H55,COUNTA($B$10:B54)-_xlfn.AGGREGATE(9,6,$D$10:D53),NA())</f>
        <v>27</v>
      </c>
      <c r="E54" s="11">
        <f t="shared" si="1"/>
        <v>5.5995524669520168E-3</v>
      </c>
      <c r="F54" s="11">
        <f t="shared" si="4"/>
        <v>0.88682221201493228</v>
      </c>
      <c r="G54" s="11">
        <f>IF(C54&lt;&gt;"",F54-SUM($G$9:G53),"")</f>
        <v>0.26091974323823075</v>
      </c>
      <c r="H54" s="3" t="str">
        <f t="shared" si="3"/>
        <v>B</v>
      </c>
    </row>
    <row r="55" spans="1:8" x14ac:dyDescent="0.25">
      <c r="A55" s="6" t="s">
        <v>58</v>
      </c>
      <c r="B55" s="7">
        <v>327.55</v>
      </c>
      <c r="C55" s="7" t="str">
        <f t="shared" si="0"/>
        <v/>
      </c>
      <c r="D55" s="7" t="e">
        <f>IF(H55&lt;&gt;H56,COUNTA($B$10:B55)-_xlfn.AGGREGATE(9,6,$D$10:D54),NA())</f>
        <v>#N/A</v>
      </c>
      <c r="E55" s="11">
        <f t="shared" si="1"/>
        <v>5.0436777410975756E-3</v>
      </c>
      <c r="F55" s="11">
        <f t="shared" si="4"/>
        <v>0.89186588975602987</v>
      </c>
      <c r="G55" s="11" t="str">
        <f>IF(C55&lt;&gt;"",F55-SUM($G$9:G54),"")</f>
        <v/>
      </c>
      <c r="H55" s="3" t="str">
        <f t="shared" si="3"/>
        <v>C</v>
      </c>
    </row>
    <row r="56" spans="1:8" x14ac:dyDescent="0.25">
      <c r="A56" s="6" t="s">
        <v>29</v>
      </c>
      <c r="B56" s="7">
        <v>322.38</v>
      </c>
      <c r="C56" s="7" t="str">
        <f t="shared" si="0"/>
        <v/>
      </c>
      <c r="D56" s="7" t="e">
        <f>IF(H56&lt;&gt;H57,COUNTA($B$10:B56)-_xlfn.AGGREGATE(9,6,$D$10:D55),NA())</f>
        <v>#N/A</v>
      </c>
      <c r="E56" s="11">
        <f t="shared" si="1"/>
        <v>4.9640690892231304E-3</v>
      </c>
      <c r="F56" s="11">
        <f t="shared" si="4"/>
        <v>0.89682995884525296</v>
      </c>
      <c r="G56" s="11" t="str">
        <f>IF(C56&lt;&gt;"",F56-SUM($G$9:G55),"")</f>
        <v/>
      </c>
      <c r="H56" s="3" t="str">
        <f t="shared" si="3"/>
        <v>C</v>
      </c>
    </row>
    <row r="57" spans="1:8" x14ac:dyDescent="0.25">
      <c r="A57" s="6" t="s">
        <v>50</v>
      </c>
      <c r="B57" s="7">
        <v>322.04000000000002</v>
      </c>
      <c r="C57" s="7" t="str">
        <f t="shared" si="0"/>
        <v/>
      </c>
      <c r="D57" s="7" t="e">
        <f>IF(H57&lt;&gt;H58,COUNTA($B$10:B57)-_xlfn.AGGREGATE(9,6,$D$10:D56),NA())</f>
        <v>#N/A</v>
      </c>
      <c r="E57" s="11">
        <f t="shared" si="1"/>
        <v>4.9588337039934765E-3</v>
      </c>
      <c r="F57" s="11">
        <f t="shared" si="4"/>
        <v>0.90178879254924649</v>
      </c>
      <c r="G57" s="11" t="str">
        <f>IF(C57&lt;&gt;"",F57-SUM($G$9:G56),"")</f>
        <v/>
      </c>
      <c r="H57" s="3" t="str">
        <f t="shared" si="3"/>
        <v>C</v>
      </c>
    </row>
    <row r="58" spans="1:8" x14ac:dyDescent="0.25">
      <c r="A58" s="6" t="s">
        <v>63</v>
      </c>
      <c r="B58" s="7">
        <v>319.56</v>
      </c>
      <c r="C58" s="7" t="str">
        <f t="shared" si="0"/>
        <v/>
      </c>
      <c r="D58" s="7" t="e">
        <f>IF(H58&lt;&gt;H59,COUNTA($B$10:B58)-_xlfn.AGGREGATE(9,6,$D$10:D57),NA())</f>
        <v>#N/A</v>
      </c>
      <c r="E58" s="11">
        <f t="shared" si="1"/>
        <v>4.9206461882007058E-3</v>
      </c>
      <c r="F58" s="11">
        <f t="shared" si="4"/>
        <v>0.90670943873744725</v>
      </c>
      <c r="G58" s="11" t="str">
        <f>IF(C58&lt;&gt;"",F58-SUM($G$9:G57),"")</f>
        <v/>
      </c>
      <c r="H58" s="3" t="str">
        <f t="shared" si="3"/>
        <v>C</v>
      </c>
    </row>
    <row r="59" spans="1:8" x14ac:dyDescent="0.25">
      <c r="A59" s="6" t="s">
        <v>52</v>
      </c>
      <c r="B59" s="7">
        <v>306.64</v>
      </c>
      <c r="C59" s="7" t="str">
        <f t="shared" si="0"/>
        <v/>
      </c>
      <c r="D59" s="7" t="e">
        <f>IF(H59&lt;&gt;H60,COUNTA($B$10:B59)-_xlfn.AGGREGATE(9,6,$D$10:D58),NA())</f>
        <v>#N/A</v>
      </c>
      <c r="E59" s="11">
        <f t="shared" si="1"/>
        <v>4.7217015494738527E-3</v>
      </c>
      <c r="F59" s="11">
        <f t="shared" si="4"/>
        <v>0.91143114028692107</v>
      </c>
      <c r="G59" s="11" t="str">
        <f>IF(C59&lt;&gt;"",F59-SUM($G$9:G58),"")</f>
        <v/>
      </c>
      <c r="H59" s="3" t="str">
        <f t="shared" si="3"/>
        <v>C</v>
      </c>
    </row>
    <row r="60" spans="1:8" x14ac:dyDescent="0.25">
      <c r="A60" s="6" t="s">
        <v>16</v>
      </c>
      <c r="B60" s="7">
        <v>306.04000000000002</v>
      </c>
      <c r="C60" s="7" t="str">
        <f t="shared" si="0"/>
        <v/>
      </c>
      <c r="D60" s="7" t="e">
        <f>IF(H60&lt;&gt;H61,COUNTA($B$10:B60)-_xlfn.AGGREGATE(9,6,$D$10:D59),NA())</f>
        <v>#N/A</v>
      </c>
      <c r="E60" s="11">
        <f t="shared" si="1"/>
        <v>4.7124626343626993E-3</v>
      </c>
      <c r="F60" s="11">
        <f t="shared" si="4"/>
        <v>0.91614360292128372</v>
      </c>
      <c r="G60" s="11" t="str">
        <f>IF(C60&lt;&gt;"",F60-SUM($G$9:G59),"")</f>
        <v/>
      </c>
      <c r="H60" s="3" t="str">
        <f t="shared" si="3"/>
        <v>C</v>
      </c>
    </row>
    <row r="61" spans="1:8" x14ac:dyDescent="0.25">
      <c r="A61" s="6" t="s">
        <v>10</v>
      </c>
      <c r="B61" s="7">
        <v>281.31</v>
      </c>
      <c r="C61" s="7" t="str">
        <f t="shared" si="0"/>
        <v/>
      </c>
      <c r="D61" s="7" t="e">
        <f>IF(H61&lt;&gt;H62,COUNTA($B$10:B61)-_xlfn.AGGREGATE(9,6,$D$10:D60),NA())</f>
        <v>#N/A</v>
      </c>
      <c r="E61" s="11">
        <f t="shared" si="1"/>
        <v>4.3316653498646279E-3</v>
      </c>
      <c r="F61" s="11">
        <f t="shared" si="4"/>
        <v>0.92047526827114834</v>
      </c>
      <c r="G61" s="11" t="str">
        <f>IF(C61&lt;&gt;"",F61-SUM($G$9:G60),"")</f>
        <v/>
      </c>
      <c r="H61" s="3" t="str">
        <f t="shared" si="3"/>
        <v>C</v>
      </c>
    </row>
    <row r="62" spans="1:8" x14ac:dyDescent="0.25">
      <c r="A62" s="6" t="s">
        <v>26</v>
      </c>
      <c r="B62" s="7">
        <v>278.67</v>
      </c>
      <c r="C62" s="7" t="str">
        <f t="shared" si="0"/>
        <v/>
      </c>
      <c r="D62" s="7" t="e">
        <f>IF(H62&lt;&gt;H63,COUNTA($B$10:B62)-_xlfn.AGGREGATE(9,6,$D$10:D61),NA())</f>
        <v>#N/A</v>
      </c>
      <c r="E62" s="11">
        <f t="shared" si="1"/>
        <v>4.2910141233755503E-3</v>
      </c>
      <c r="F62" s="11">
        <f t="shared" si="4"/>
        <v>0.92476628239452385</v>
      </c>
      <c r="G62" s="11" t="str">
        <f>IF(C62&lt;&gt;"",F62-SUM($G$9:G61),"")</f>
        <v/>
      </c>
      <c r="H62" s="3" t="str">
        <f t="shared" si="3"/>
        <v>C</v>
      </c>
    </row>
    <row r="63" spans="1:8" x14ac:dyDescent="0.25">
      <c r="A63" s="6" t="s">
        <v>55</v>
      </c>
      <c r="B63" s="7">
        <v>277.95999999999998</v>
      </c>
      <c r="C63" s="7" t="str">
        <f t="shared" si="0"/>
        <v/>
      </c>
      <c r="D63" s="7" t="e">
        <f>IF(H63&lt;&gt;H64,COUNTA($B$10:B63)-_xlfn.AGGREGATE(9,6,$D$10:D62),NA())</f>
        <v>#N/A</v>
      </c>
      <c r="E63" s="11">
        <f t="shared" si="1"/>
        <v>4.2800814071606835E-3</v>
      </c>
      <c r="F63" s="11">
        <f t="shared" si="4"/>
        <v>0.92904636380168448</v>
      </c>
      <c r="G63" s="11" t="str">
        <f>IF(C63&lt;&gt;"",F63-SUM($G$9:G62),"")</f>
        <v/>
      </c>
      <c r="H63" s="3" t="str">
        <f t="shared" si="3"/>
        <v>C</v>
      </c>
    </row>
    <row r="64" spans="1:8" x14ac:dyDescent="0.25">
      <c r="A64" s="6" t="s">
        <v>67</v>
      </c>
      <c r="B64" s="7">
        <v>275.5</v>
      </c>
      <c r="C64" s="7" t="str">
        <f t="shared" si="0"/>
        <v/>
      </c>
      <c r="D64" s="7" t="e">
        <f>IF(H64&lt;&gt;H65,COUNTA($B$10:B64)-_xlfn.AGGREGATE(9,6,$D$10:D63),NA())</f>
        <v>#N/A</v>
      </c>
      <c r="E64" s="11">
        <f t="shared" si="1"/>
        <v>4.2422018552049521E-3</v>
      </c>
      <c r="F64" s="11">
        <f t="shared" si="4"/>
        <v>0.93328856565688945</v>
      </c>
      <c r="G64" s="11" t="str">
        <f>IF(C64&lt;&gt;"",F64-SUM($G$9:G63),"")</f>
        <v/>
      </c>
      <c r="H64" s="3" t="str">
        <f t="shared" si="3"/>
        <v>C</v>
      </c>
    </row>
    <row r="65" spans="1:8" x14ac:dyDescent="0.25">
      <c r="A65" s="6" t="s">
        <v>78</v>
      </c>
      <c r="B65" s="7">
        <v>274.56</v>
      </c>
      <c r="C65" s="7" t="str">
        <f t="shared" si="0"/>
        <v/>
      </c>
      <c r="D65" s="7" t="e">
        <f>IF(H65&lt;&gt;H66,COUNTA($B$10:B65)-_xlfn.AGGREGATE(9,6,$D$10:D64),NA())</f>
        <v>#N/A</v>
      </c>
      <c r="E65" s="11">
        <f t="shared" si="1"/>
        <v>4.2277275548641439E-3</v>
      </c>
      <c r="F65" s="11">
        <f t="shared" si="4"/>
        <v>0.93751629321175356</v>
      </c>
      <c r="G65" s="11" t="str">
        <f>IF(C65&lt;&gt;"",F65-SUM($G$9:G64),"")</f>
        <v/>
      </c>
      <c r="H65" s="3" t="str">
        <f t="shared" si="3"/>
        <v>C</v>
      </c>
    </row>
    <row r="66" spans="1:8" x14ac:dyDescent="0.25">
      <c r="A66" s="6" t="s">
        <v>2</v>
      </c>
      <c r="B66" s="7">
        <v>268.52</v>
      </c>
      <c r="C66" s="7" t="str">
        <f t="shared" si="0"/>
        <v/>
      </c>
      <c r="D66" s="7" t="e">
        <f>IF(H66&lt;&gt;H67,COUNTA($B$10:B66)-_xlfn.AGGREGATE(9,6,$D$10:D65),NA())</f>
        <v>#N/A</v>
      </c>
      <c r="E66" s="11">
        <f t="shared" si="1"/>
        <v>4.1347224760785251E-3</v>
      </c>
      <c r="F66" s="11">
        <f t="shared" si="4"/>
        <v>0.94165101568783205</v>
      </c>
      <c r="G66" s="11" t="str">
        <f>IF(C66&lt;&gt;"",F66-SUM($G$9:G65),"")</f>
        <v/>
      </c>
      <c r="H66" s="3" t="str">
        <f t="shared" si="3"/>
        <v>C</v>
      </c>
    </row>
    <row r="67" spans="1:8" x14ac:dyDescent="0.25">
      <c r="A67" s="6" t="s">
        <v>74</v>
      </c>
      <c r="B67" s="7">
        <v>262.08999999999997</v>
      </c>
      <c r="C67" s="7" t="str">
        <f t="shared" si="0"/>
        <v/>
      </c>
      <c r="D67" s="7" t="e">
        <f>IF(H67&lt;&gt;H68,COUNTA($B$10:B67)-_xlfn.AGGREGATE(9,6,$D$10:D66),NA())</f>
        <v>#N/A</v>
      </c>
      <c r="E67" s="11">
        <f t="shared" si="1"/>
        <v>4.0357121024706564E-3</v>
      </c>
      <c r="F67" s="11">
        <f t="shared" si="4"/>
        <v>0.94568672779030272</v>
      </c>
      <c r="G67" s="11" t="str">
        <f>IF(C67&lt;&gt;"",F67-SUM($G$9:G66),"")</f>
        <v/>
      </c>
      <c r="H67" s="3" t="str">
        <f t="shared" si="3"/>
        <v>C</v>
      </c>
    </row>
    <row r="68" spans="1:8" x14ac:dyDescent="0.25">
      <c r="A68" s="6" t="s">
        <v>20</v>
      </c>
      <c r="B68" s="7">
        <v>232.75</v>
      </c>
      <c r="C68" s="7" t="str">
        <f t="shared" si="0"/>
        <v/>
      </c>
      <c r="D68" s="7" t="e">
        <f>IF(H68&lt;&gt;H69,COUNTA($B$10:B68)-_xlfn.AGGREGATE(9,6,$D$10:D67),NA())</f>
        <v>#N/A</v>
      </c>
      <c r="E68" s="11">
        <f t="shared" si="1"/>
        <v>3.583929153535218E-3</v>
      </c>
      <c r="F68" s="11">
        <f t="shared" si="4"/>
        <v>0.94927065694383794</v>
      </c>
      <c r="G68" s="11" t="str">
        <f>IF(C68&lt;&gt;"",F68-SUM($G$9:G67),"")</f>
        <v/>
      </c>
      <c r="H68" s="3" t="str">
        <f t="shared" si="3"/>
        <v>C</v>
      </c>
    </row>
    <row r="69" spans="1:8" x14ac:dyDescent="0.25">
      <c r="A69" s="6" t="s">
        <v>0</v>
      </c>
      <c r="B69" s="7">
        <v>225.58</v>
      </c>
      <c r="C69" s="7" t="str">
        <f t="shared" si="0"/>
        <v/>
      </c>
      <c r="D69" s="7" t="e">
        <f>IF(H69&lt;&gt;H70,COUNTA($B$10:B69)-_xlfn.AGGREGATE(9,6,$D$10:D68),NA())</f>
        <v>#N/A</v>
      </c>
      <c r="E69" s="11">
        <f t="shared" si="1"/>
        <v>3.4735241179569259E-3</v>
      </c>
      <c r="F69" s="11">
        <f t="shared" si="4"/>
        <v>0.95274418106179481</v>
      </c>
      <c r="G69" s="11" t="str">
        <f>IF(C69&lt;&gt;"",F69-SUM($G$9:G68),"")</f>
        <v/>
      </c>
      <c r="H69" s="3" t="str">
        <f t="shared" si="3"/>
        <v>C</v>
      </c>
    </row>
    <row r="70" spans="1:8" x14ac:dyDescent="0.25">
      <c r="A70" s="6" t="s">
        <v>61</v>
      </c>
      <c r="B70" s="7">
        <v>219.18</v>
      </c>
      <c r="C70" s="7" t="str">
        <f t="shared" si="0"/>
        <v/>
      </c>
      <c r="D70" s="7" t="e">
        <f>IF(H70&lt;&gt;H71,COUNTA($B$10:B70)-_xlfn.AGGREGATE(9,6,$D$10:D69),NA())</f>
        <v>#N/A</v>
      </c>
      <c r="E70" s="11">
        <f t="shared" si="1"/>
        <v>3.3749756901046151E-3</v>
      </c>
      <c r="F70" s="11">
        <f t="shared" si="4"/>
        <v>0.9561191567518994</v>
      </c>
      <c r="G70" s="11" t="str">
        <f>IF(C70&lt;&gt;"",F70-SUM($G$9:G69),"")</f>
        <v/>
      </c>
      <c r="H70" s="3" t="str">
        <f t="shared" si="3"/>
        <v>C</v>
      </c>
    </row>
    <row r="71" spans="1:8" x14ac:dyDescent="0.25">
      <c r="A71" s="6" t="s">
        <v>34</v>
      </c>
      <c r="B71" s="7">
        <v>207.08</v>
      </c>
      <c r="C71" s="7" t="str">
        <f t="shared" si="0"/>
        <v/>
      </c>
      <c r="D71" s="7" t="e">
        <f>IF(H71&lt;&gt;H72,COUNTA($B$10:B71)-_xlfn.AGGREGATE(9,6,$D$10:D70),NA())</f>
        <v>#N/A</v>
      </c>
      <c r="E71" s="11">
        <f t="shared" si="1"/>
        <v>3.1886575686963393E-3</v>
      </c>
      <c r="F71" s="11">
        <f t="shared" si="4"/>
        <v>0.95930781432059575</v>
      </c>
      <c r="G71" s="11" t="str">
        <f>IF(C71&lt;&gt;"",F71-SUM($G$9:G70),"")</f>
        <v/>
      </c>
      <c r="H71" s="3" t="str">
        <f t="shared" si="3"/>
        <v>C</v>
      </c>
    </row>
    <row r="72" spans="1:8" x14ac:dyDescent="0.25">
      <c r="A72" s="6" t="s">
        <v>43</v>
      </c>
      <c r="B72" s="7">
        <v>202.11</v>
      </c>
      <c r="C72" s="7" t="str">
        <f t="shared" si="0"/>
        <v/>
      </c>
      <c r="D72" s="7" t="e">
        <f>IF(H72&lt;&gt;H73,COUNTA($B$10:B72)-_xlfn.AGGREGATE(9,6,$D$10:D71),NA())</f>
        <v>#N/A</v>
      </c>
      <c r="E72" s="11">
        <f t="shared" si="1"/>
        <v>3.1121285551922793E-3</v>
      </c>
      <c r="F72" s="11">
        <f t="shared" si="4"/>
        <v>0.96241994287578803</v>
      </c>
      <c r="G72" s="11" t="str">
        <f>IF(C72&lt;&gt;"",F72-SUM($G$9:G71),"")</f>
        <v/>
      </c>
      <c r="H72" s="3" t="str">
        <f t="shared" si="3"/>
        <v>C</v>
      </c>
    </row>
    <row r="73" spans="1:8" x14ac:dyDescent="0.25">
      <c r="A73" s="6" t="s">
        <v>85</v>
      </c>
      <c r="B73" s="7">
        <v>194.71</v>
      </c>
      <c r="C73" s="7" t="str">
        <f t="shared" si="0"/>
        <v/>
      </c>
      <c r="D73" s="7" t="e">
        <f>IF(H73&lt;&gt;H74,COUNTA($B$10:B73)-_xlfn.AGGREGATE(9,6,$D$10:D72),NA())</f>
        <v>#N/A</v>
      </c>
      <c r="E73" s="11">
        <f t="shared" si="1"/>
        <v>2.9981819354880446E-3</v>
      </c>
      <c r="F73" s="11">
        <f t="shared" si="4"/>
        <v>0.96541812481127609</v>
      </c>
      <c r="G73" s="11" t="str">
        <f>IF(C73&lt;&gt;"",F73-SUM($G$9:G72),"")</f>
        <v/>
      </c>
      <c r="H73" s="3" t="str">
        <f t="shared" si="3"/>
        <v>C</v>
      </c>
    </row>
    <row r="74" spans="1:8" x14ac:dyDescent="0.25">
      <c r="A74" s="6" t="s">
        <v>7</v>
      </c>
      <c r="B74" s="7">
        <v>191.17</v>
      </c>
      <c r="C74" s="7" t="str">
        <f t="shared" si="0"/>
        <v/>
      </c>
      <c r="D74" s="7" t="e">
        <f>IF(H74&lt;&gt;H75,COUNTA($B$10:B74)-_xlfn.AGGREGATE(9,6,$D$10:D73),NA())</f>
        <v>#N/A</v>
      </c>
      <c r="E74" s="11">
        <f t="shared" si="1"/>
        <v>2.9436723363322347E-3</v>
      </c>
      <c r="F74" s="11">
        <f t="shared" si="4"/>
        <v>0.96836179714760828</v>
      </c>
      <c r="G74" s="11" t="str">
        <f>IF(C74&lt;&gt;"",F74-SUM($G$9:G73),"")</f>
        <v/>
      </c>
      <c r="H74" s="3" t="str">
        <f t="shared" si="3"/>
        <v>C</v>
      </c>
    </row>
    <row r="75" spans="1:8" x14ac:dyDescent="0.25">
      <c r="A75" s="6" t="s">
        <v>14</v>
      </c>
      <c r="B75" s="7">
        <v>187.82</v>
      </c>
      <c r="C75" s="7" t="str">
        <f t="shared" ref="C75:C98" si="5">IFERROR(D75,"")</f>
        <v/>
      </c>
      <c r="D75" s="7" t="e">
        <f>IF(H75&lt;&gt;H76,COUNTA($B$10:B75)-_xlfn.AGGREGATE(9,6,$D$10:D74),NA())</f>
        <v>#N/A</v>
      </c>
      <c r="E75" s="11">
        <f t="shared" ref="E75:E98" si="6">B75/SUM($B$10:$B$98)</f>
        <v>2.8920883936282907E-3</v>
      </c>
      <c r="F75" s="11">
        <f t="shared" ref="F75:F98" si="7">B75/SUM($B$10:$B$98)+F74</f>
        <v>0.97125388554123659</v>
      </c>
      <c r="G75" s="11" t="str">
        <f>IF(C75&lt;&gt;"",F75-SUM($G$9:G74),"")</f>
        <v/>
      </c>
      <c r="H75" s="3" t="str">
        <f t="shared" ref="H75:H97" si="8">VLOOKUP(B75,$K$10:$L$12,2,1)</f>
        <v>C</v>
      </c>
    </row>
    <row r="76" spans="1:8" x14ac:dyDescent="0.25">
      <c r="A76" s="6" t="s">
        <v>88</v>
      </c>
      <c r="B76" s="7">
        <v>175.74</v>
      </c>
      <c r="C76" s="7" t="str">
        <f t="shared" si="5"/>
        <v/>
      </c>
      <c r="D76" s="7" t="e">
        <f>IF(H76&lt;&gt;H77,COUNTA($B$10:B76)-_xlfn.AGGREGATE(9,6,$D$10:D75),NA())</f>
        <v>#N/A</v>
      </c>
      <c r="E76" s="11">
        <f t="shared" si="6"/>
        <v>2.7060782360570539E-3</v>
      </c>
      <c r="F76" s="11">
        <f t="shared" si="7"/>
        <v>0.97395996377729366</v>
      </c>
      <c r="G76" s="11" t="str">
        <f>IF(C76&lt;&gt;"",F76-SUM($G$9:G75),"")</f>
        <v/>
      </c>
      <c r="H76" s="3" t="str">
        <f t="shared" si="8"/>
        <v>C</v>
      </c>
    </row>
    <row r="77" spans="1:8" x14ac:dyDescent="0.25">
      <c r="A77" s="6" t="s">
        <v>24</v>
      </c>
      <c r="B77" s="7">
        <v>171.42</v>
      </c>
      <c r="C77" s="7" t="str">
        <f t="shared" si="5"/>
        <v/>
      </c>
      <c r="D77" s="7" t="e">
        <f>IF(H77&lt;&gt;H78,COUNTA($B$10:B77)-_xlfn.AGGREGATE(9,6,$D$10:D76),NA())</f>
        <v>#N/A</v>
      </c>
      <c r="E77" s="11">
        <f t="shared" si="6"/>
        <v>2.6395580472567434E-3</v>
      </c>
      <c r="F77" s="11">
        <f t="shared" si="7"/>
        <v>0.97659952182455045</v>
      </c>
      <c r="G77" s="11" t="str">
        <f>IF(C77&lt;&gt;"",F77-SUM($G$9:G76),"")</f>
        <v/>
      </c>
      <c r="H77" s="3" t="str">
        <f t="shared" si="8"/>
        <v>C</v>
      </c>
    </row>
    <row r="78" spans="1:8" x14ac:dyDescent="0.25">
      <c r="A78" s="6" t="s">
        <v>5</v>
      </c>
      <c r="B78" s="7">
        <v>168.26</v>
      </c>
      <c r="C78" s="7" t="str">
        <f t="shared" si="5"/>
        <v/>
      </c>
      <c r="D78" s="7" t="e">
        <f>IF(H78&lt;&gt;H79,COUNTA($B$10:B78)-_xlfn.AGGREGATE(9,6,$D$10:D77),NA())</f>
        <v>#N/A</v>
      </c>
      <c r="E78" s="11">
        <f t="shared" si="6"/>
        <v>2.5908997610046649E-3</v>
      </c>
      <c r="F78" s="11">
        <f t="shared" si="7"/>
        <v>0.97919042158555514</v>
      </c>
      <c r="G78" s="11" t="str">
        <f>IF(C78&lt;&gt;"",F78-SUM($G$9:G77),"")</f>
        <v/>
      </c>
      <c r="H78" s="3" t="str">
        <f t="shared" si="8"/>
        <v>C</v>
      </c>
    </row>
    <row r="79" spans="1:8" x14ac:dyDescent="0.25">
      <c r="A79" s="6" t="s">
        <v>75</v>
      </c>
      <c r="B79" s="7">
        <v>129.96</v>
      </c>
      <c r="C79" s="7" t="str">
        <f t="shared" si="5"/>
        <v/>
      </c>
      <c r="D79" s="7" t="e">
        <f>IF(H79&lt;&gt;H80,COUNTA($B$10:B79)-_xlfn.AGGREGATE(9,6,$D$10:D78),NA())</f>
        <v>#N/A</v>
      </c>
      <c r="E79" s="11">
        <f t="shared" si="6"/>
        <v>2.0011490130759911E-3</v>
      </c>
      <c r="F79" s="11">
        <f t="shared" si="7"/>
        <v>0.98119157059863116</v>
      </c>
      <c r="G79" s="11" t="str">
        <f>IF(C79&lt;&gt;"",F79-SUM($G$9:G78),"")</f>
        <v/>
      </c>
      <c r="H79" s="3" t="str">
        <f t="shared" si="8"/>
        <v>C</v>
      </c>
    </row>
    <row r="80" spans="1:8" x14ac:dyDescent="0.25">
      <c r="A80" s="6" t="s">
        <v>76</v>
      </c>
      <c r="B80" s="7">
        <v>125.97</v>
      </c>
      <c r="C80" s="7" t="str">
        <f t="shared" si="5"/>
        <v/>
      </c>
      <c r="D80" s="7" t="e">
        <f>IF(H80&lt;&gt;H81,COUNTA($B$10:B80)-_xlfn.AGGREGATE(9,6,$D$10:D79),NA())</f>
        <v>#N/A</v>
      </c>
      <c r="E80" s="11">
        <f t="shared" si="6"/>
        <v>1.939710227586816E-3</v>
      </c>
      <c r="F80" s="11">
        <f t="shared" si="7"/>
        <v>0.98313128082621792</v>
      </c>
      <c r="G80" s="11" t="str">
        <f>IF(C80&lt;&gt;"",F80-SUM($G$9:G79),"")</f>
        <v/>
      </c>
      <c r="H80" s="3" t="str">
        <f t="shared" si="8"/>
        <v>C</v>
      </c>
    </row>
    <row r="81" spans="1:8" x14ac:dyDescent="0.25">
      <c r="A81" s="6" t="s">
        <v>71</v>
      </c>
      <c r="B81" s="7">
        <v>108.28</v>
      </c>
      <c r="C81" s="7" t="str">
        <f t="shared" si="5"/>
        <v/>
      </c>
      <c r="D81" s="7" t="e">
        <f>IF(H81&lt;&gt;H82,COUNTA($B$10:B81)-_xlfn.AGGREGATE(9,6,$D$10:D80),NA())</f>
        <v>#N/A</v>
      </c>
      <c r="E81" s="11">
        <f t="shared" si="6"/>
        <v>1.6673162137262876E-3</v>
      </c>
      <c r="F81" s="11">
        <f t="shared" si="7"/>
        <v>0.98479859703994421</v>
      </c>
      <c r="G81" s="11" t="str">
        <f>IF(C81&lt;&gt;"",F81-SUM($G$9:G80),"")</f>
        <v/>
      </c>
      <c r="H81" s="3" t="str">
        <f t="shared" si="8"/>
        <v>C</v>
      </c>
    </row>
    <row r="82" spans="1:8" x14ac:dyDescent="0.25">
      <c r="A82" s="6" t="s">
        <v>1</v>
      </c>
      <c r="B82" s="7">
        <v>97.42</v>
      </c>
      <c r="C82" s="7" t="str">
        <f t="shared" si="5"/>
        <v/>
      </c>
      <c r="D82" s="7" t="e">
        <f>IF(H82&lt;&gt;H83,COUNTA($B$10:B82)-_xlfn.AGGREGATE(9,6,$D$10:D81),NA())</f>
        <v>#N/A</v>
      </c>
      <c r="E82" s="11">
        <f t="shared" si="6"/>
        <v>1.5000918502143972E-3</v>
      </c>
      <c r="F82" s="11">
        <f t="shared" si="7"/>
        <v>0.98629868889015859</v>
      </c>
      <c r="G82" s="11" t="str">
        <f>IF(C82&lt;&gt;"",F82-SUM($G$9:G81),"")</f>
        <v/>
      </c>
      <c r="H82" s="3" t="str">
        <f t="shared" si="8"/>
        <v>C</v>
      </c>
    </row>
    <row r="83" spans="1:8" x14ac:dyDescent="0.25">
      <c r="A83" s="6" t="s">
        <v>87</v>
      </c>
      <c r="B83" s="7">
        <v>88.41</v>
      </c>
      <c r="C83" s="7" t="str">
        <f t="shared" si="5"/>
        <v/>
      </c>
      <c r="D83" s="7" t="e">
        <f>IF(H83&lt;&gt;H84,COUNTA($B$10:B83)-_xlfn.AGGREGATE(9,6,$D$10:D82),NA())</f>
        <v>#N/A</v>
      </c>
      <c r="E83" s="11">
        <f t="shared" si="6"/>
        <v>1.3613541416285654E-3</v>
      </c>
      <c r="F83" s="11">
        <f t="shared" si="7"/>
        <v>0.98766004303178712</v>
      </c>
      <c r="G83" s="11" t="str">
        <f>IF(C83&lt;&gt;"",F83-SUM($G$9:G82),"")</f>
        <v/>
      </c>
      <c r="H83" s="3" t="str">
        <f t="shared" si="8"/>
        <v>C</v>
      </c>
    </row>
    <row r="84" spans="1:8" x14ac:dyDescent="0.25">
      <c r="A84" s="6" t="s">
        <v>38</v>
      </c>
      <c r="B84" s="7">
        <v>87.49</v>
      </c>
      <c r="C84" s="7" t="str">
        <f t="shared" si="5"/>
        <v/>
      </c>
      <c r="D84" s="7" t="e">
        <f>IF(H84&lt;&gt;H85,COUNTA($B$10:B84)-_xlfn.AGGREGATE(9,6,$D$10:D83),NA())</f>
        <v>#N/A</v>
      </c>
      <c r="E84" s="11">
        <f t="shared" si="6"/>
        <v>1.3471878051247957E-3</v>
      </c>
      <c r="F84" s="11">
        <f t="shared" si="7"/>
        <v>0.98900723083691189</v>
      </c>
      <c r="G84" s="11" t="str">
        <f>IF(C84&lt;&gt;"",F84-SUM($G$9:G83),"")</f>
        <v/>
      </c>
      <c r="H84" s="3" t="str">
        <f t="shared" si="8"/>
        <v>C</v>
      </c>
    </row>
    <row r="85" spans="1:8" x14ac:dyDescent="0.25">
      <c r="A85" s="6" t="s">
        <v>46</v>
      </c>
      <c r="B85" s="7">
        <v>79.86</v>
      </c>
      <c r="C85" s="7" t="str">
        <f t="shared" si="5"/>
        <v/>
      </c>
      <c r="D85" s="7" t="e">
        <f>IF(H85&lt;&gt;H86,COUNTA($B$10:B85)-_xlfn.AGGREGATE(9,6,$D$10:D84),NA())</f>
        <v>#N/A</v>
      </c>
      <c r="E85" s="11">
        <f t="shared" si="6"/>
        <v>1.2296996012946188E-3</v>
      </c>
      <c r="F85" s="11">
        <f t="shared" si="7"/>
        <v>0.99023693043820649</v>
      </c>
      <c r="G85" s="11" t="str">
        <f>IF(C85&lt;&gt;"",F85-SUM($G$9:G84),"")</f>
        <v/>
      </c>
      <c r="H85" s="3" t="str">
        <f t="shared" si="8"/>
        <v>C</v>
      </c>
    </row>
    <row r="86" spans="1:8" x14ac:dyDescent="0.25">
      <c r="A86" s="6" t="s">
        <v>25</v>
      </c>
      <c r="B86" s="7">
        <v>75.13</v>
      </c>
      <c r="C86" s="7" t="str">
        <f t="shared" si="5"/>
        <v/>
      </c>
      <c r="D86" s="7" t="e">
        <f>IF(H86&lt;&gt;H87,COUNTA($B$10:B86)-_xlfn.AGGREGATE(9,6,$D$10:D85),NA())</f>
        <v>#N/A</v>
      </c>
      <c r="E86" s="11">
        <f t="shared" si="6"/>
        <v>1.1568661538350201E-3</v>
      </c>
      <c r="F86" s="11">
        <f t="shared" si="7"/>
        <v>0.99139379659204152</v>
      </c>
      <c r="G86" s="11" t="str">
        <f>IF(C86&lt;&gt;"",F86-SUM($G$9:G85),"")</f>
        <v/>
      </c>
      <c r="H86" s="3" t="str">
        <f t="shared" si="8"/>
        <v>C</v>
      </c>
    </row>
    <row r="87" spans="1:8" x14ac:dyDescent="0.25">
      <c r="A87" s="6" t="s">
        <v>11</v>
      </c>
      <c r="B87" s="7">
        <v>72.760000000000005</v>
      </c>
      <c r="C87" s="7" t="str">
        <f t="shared" si="5"/>
        <v/>
      </c>
      <c r="D87" s="7" t="e">
        <f>IF(H87&lt;&gt;H88,COUNTA($B$10:B87)-_xlfn.AGGREGATE(9,6,$D$10:D86),NA())</f>
        <v>#N/A</v>
      </c>
      <c r="E87" s="11">
        <f t="shared" si="6"/>
        <v>1.1203724391459613E-3</v>
      </c>
      <c r="F87" s="11">
        <f t="shared" si="7"/>
        <v>0.9925141690311875</v>
      </c>
      <c r="G87" s="11" t="str">
        <f>IF(C87&lt;&gt;"",F87-SUM($G$9:G86),"")</f>
        <v/>
      </c>
      <c r="H87" s="3" t="str">
        <f t="shared" si="8"/>
        <v>C</v>
      </c>
    </row>
    <row r="88" spans="1:8" x14ac:dyDescent="0.25">
      <c r="A88" s="6" t="s">
        <v>79</v>
      </c>
      <c r="B88" s="7">
        <v>70.010000000000005</v>
      </c>
      <c r="C88" s="7" t="str">
        <f t="shared" si="5"/>
        <v/>
      </c>
      <c r="D88" s="7" t="e">
        <f>IF(H88&lt;&gt;H89,COUNTA($B$10:B88)-_xlfn.AGGREGATE(9,6,$D$10:D87),NA())</f>
        <v>#N/A</v>
      </c>
      <c r="E88" s="11">
        <f t="shared" si="6"/>
        <v>1.0780274115531714E-3</v>
      </c>
      <c r="F88" s="11">
        <f t="shared" si="7"/>
        <v>0.99359219644274066</v>
      </c>
      <c r="G88" s="11" t="str">
        <f>IF(C88&lt;&gt;"",F88-SUM($G$9:G87),"")</f>
        <v/>
      </c>
      <c r="H88" s="3" t="str">
        <f t="shared" si="8"/>
        <v>C</v>
      </c>
    </row>
    <row r="89" spans="1:8" x14ac:dyDescent="0.25">
      <c r="A89" s="6" t="s">
        <v>31</v>
      </c>
      <c r="B89" s="7">
        <v>67.8</v>
      </c>
      <c r="C89" s="7" t="str">
        <f t="shared" si="5"/>
        <v/>
      </c>
      <c r="D89" s="7" t="e">
        <f>IF(H89&lt;&gt;H90,COUNTA($B$10:B89)-_xlfn.AGGREGATE(9,6,$D$10:D88),NA())</f>
        <v>#N/A</v>
      </c>
      <c r="E89" s="11">
        <f t="shared" si="6"/>
        <v>1.0439974075604202E-3</v>
      </c>
      <c r="F89" s="11">
        <f t="shared" si="7"/>
        <v>0.99463619385030111</v>
      </c>
      <c r="G89" s="11" t="str">
        <f>IF(C89&lt;&gt;"",F89-SUM($G$9:G88),"")</f>
        <v/>
      </c>
      <c r="H89" s="3" t="str">
        <f t="shared" si="8"/>
        <v>C</v>
      </c>
    </row>
    <row r="90" spans="1:8" x14ac:dyDescent="0.25">
      <c r="A90" s="6" t="s">
        <v>66</v>
      </c>
      <c r="B90" s="7">
        <v>64.47</v>
      </c>
      <c r="C90" s="7" t="str">
        <f t="shared" si="5"/>
        <v/>
      </c>
      <c r="D90" s="7" t="e">
        <f>IF(H90&lt;&gt;H91,COUNTA($B$10:B90)-_xlfn.AGGREGATE(9,6,$D$10:D89),NA())</f>
        <v>#N/A</v>
      </c>
      <c r="E90" s="11">
        <f t="shared" si="6"/>
        <v>9.9272142869351451E-4</v>
      </c>
      <c r="F90" s="11">
        <f t="shared" si="7"/>
        <v>0.99562891527899466</v>
      </c>
      <c r="G90" s="11" t="str">
        <f>IF(C90&lt;&gt;"",F90-SUM($G$9:G89),"")</f>
        <v/>
      </c>
      <c r="H90" s="3" t="str">
        <f t="shared" si="8"/>
        <v>C</v>
      </c>
    </row>
    <row r="91" spans="1:8" x14ac:dyDescent="0.25">
      <c r="A91" s="6" t="s">
        <v>17</v>
      </c>
      <c r="B91" s="7">
        <v>63.7</v>
      </c>
      <c r="C91" s="7" t="str">
        <f t="shared" si="5"/>
        <v/>
      </c>
      <c r="D91" s="7" t="e">
        <f>IF(H91&lt;&gt;H92,COUNTA($B$10:B91)-_xlfn.AGGREGATE(9,6,$D$10:D90),NA())</f>
        <v>#N/A</v>
      </c>
      <c r="E91" s="11">
        <f t="shared" si="6"/>
        <v>9.8086482096753345E-4</v>
      </c>
      <c r="F91" s="11">
        <f t="shared" si="7"/>
        <v>0.99660978009996215</v>
      </c>
      <c r="G91" s="11" t="str">
        <f>IF(C91&lt;&gt;"",F91-SUM($G$9:G90),"")</f>
        <v/>
      </c>
      <c r="H91" s="3" t="str">
        <f t="shared" si="8"/>
        <v>C</v>
      </c>
    </row>
    <row r="92" spans="1:8" x14ac:dyDescent="0.25">
      <c r="A92" s="6" t="s">
        <v>82</v>
      </c>
      <c r="B92" s="7">
        <v>58.41</v>
      </c>
      <c r="C92" s="7" t="str">
        <f t="shared" si="5"/>
        <v/>
      </c>
      <c r="D92" s="7" t="e">
        <f>IF(H92&lt;&gt;H93,COUNTA($B$10:B92)-_xlfn.AGGREGATE(9,6,$D$10:D91),NA())</f>
        <v>#N/A</v>
      </c>
      <c r="E92" s="11">
        <f t="shared" si="6"/>
        <v>8.9940838607085744E-4</v>
      </c>
      <c r="F92" s="11">
        <f t="shared" si="7"/>
        <v>0.99750918848603298</v>
      </c>
      <c r="G92" s="11" t="str">
        <f>IF(C92&lt;&gt;"",F92-SUM($G$9:G91),"")</f>
        <v/>
      </c>
      <c r="H92" s="3" t="str">
        <f t="shared" si="8"/>
        <v>C</v>
      </c>
    </row>
    <row r="93" spans="1:8" x14ac:dyDescent="0.25">
      <c r="A93" s="6" t="s">
        <v>15</v>
      </c>
      <c r="B93" s="7">
        <v>53.62</v>
      </c>
      <c r="C93" s="7" t="str">
        <f t="shared" si="5"/>
        <v/>
      </c>
      <c r="D93" s="7" t="e">
        <f>IF(H93&lt;&gt;H94,COUNTA($B$10:B93)-_xlfn.AGGREGATE(9,6,$D$10:D92),NA())</f>
        <v>#N/A</v>
      </c>
      <c r="E93" s="11">
        <f t="shared" si="6"/>
        <v>8.2565104710014339E-4</v>
      </c>
      <c r="F93" s="11">
        <f t="shared" si="7"/>
        <v>0.99833483953313318</v>
      </c>
      <c r="G93" s="11" t="str">
        <f>IF(C93&lt;&gt;"",F93-SUM($G$9:G92),"")</f>
        <v/>
      </c>
      <c r="H93" s="3" t="str">
        <f t="shared" si="8"/>
        <v>C</v>
      </c>
    </row>
    <row r="94" spans="1:8" x14ac:dyDescent="0.25">
      <c r="A94" s="6" t="s">
        <v>27</v>
      </c>
      <c r="B94" s="7">
        <v>37.979999999999997</v>
      </c>
      <c r="C94" s="7" t="str">
        <f t="shared" si="5"/>
        <v/>
      </c>
      <c r="D94" s="7" t="e">
        <f>IF(H94&lt;&gt;H95,COUNTA($B$10:B94)-_xlfn.AGGREGATE(9,6,$D$10:D93),NA())</f>
        <v>#N/A</v>
      </c>
      <c r="E94" s="11">
        <f t="shared" si="6"/>
        <v>5.8482332653605833E-4</v>
      </c>
      <c r="F94" s="11">
        <f t="shared" si="7"/>
        <v>0.99891966285966927</v>
      </c>
      <c r="G94" s="11" t="str">
        <f>IF(C94&lt;&gt;"",F94-SUM($G$9:G93),"")</f>
        <v/>
      </c>
      <c r="H94" s="3" t="str">
        <f t="shared" si="8"/>
        <v>C</v>
      </c>
    </row>
    <row r="95" spans="1:8" x14ac:dyDescent="0.25">
      <c r="A95" s="6" t="s">
        <v>51</v>
      </c>
      <c r="B95" s="7">
        <v>37.590000000000003</v>
      </c>
      <c r="C95" s="7" t="str">
        <f t="shared" si="5"/>
        <v/>
      </c>
      <c r="D95" s="7" t="e">
        <f>IF(H95&lt;&gt;H96,COUNTA($B$10:B95)-_xlfn.AGGREGATE(9,6,$D$10:D94),NA())</f>
        <v>#N/A</v>
      </c>
      <c r="E95" s="11">
        <f t="shared" si="6"/>
        <v>5.7881803171380816E-4</v>
      </c>
      <c r="F95" s="11">
        <f t="shared" si="7"/>
        <v>0.99949848089138305</v>
      </c>
      <c r="G95" s="11" t="str">
        <f>IF(C95&lt;&gt;"",F95-SUM($G$9:G94),"")</f>
        <v/>
      </c>
      <c r="H95" s="3" t="str">
        <f t="shared" si="8"/>
        <v>C</v>
      </c>
    </row>
    <row r="96" spans="1:8" x14ac:dyDescent="0.25">
      <c r="A96" s="6" t="s">
        <v>41</v>
      </c>
      <c r="B96" s="7">
        <v>19.399999999999999</v>
      </c>
      <c r="C96" s="7" t="str">
        <f t="shared" si="5"/>
        <v/>
      </c>
      <c r="D96" s="7" t="e">
        <f>IF(H96&lt;&gt;H97,COUNTA($B$10:B96)-_xlfn.AGGREGATE(9,6,$D$10:D95),NA())</f>
        <v>#N/A</v>
      </c>
      <c r="E96" s="11">
        <f t="shared" si="6"/>
        <v>2.9872492192731785E-4</v>
      </c>
      <c r="F96" s="11">
        <f t="shared" si="7"/>
        <v>0.99979720581331033</v>
      </c>
      <c r="G96" s="11" t="str">
        <f>IF(C96&lt;&gt;"",F96-SUM($G$9:G95),"")</f>
        <v/>
      </c>
      <c r="H96" s="3" t="str">
        <f t="shared" si="8"/>
        <v>C</v>
      </c>
    </row>
    <row r="97" spans="1:8" x14ac:dyDescent="0.25">
      <c r="A97" s="6" t="s">
        <v>40</v>
      </c>
      <c r="B97" s="7">
        <v>9.92</v>
      </c>
      <c r="C97" s="7" t="str">
        <f t="shared" si="5"/>
        <v/>
      </c>
      <c r="D97" s="7" t="e">
        <f>IF(H97&lt;&gt;H98,COUNTA($B$10:B97)-_xlfn.AGGREGATE(9,6,$D$10:D96),NA())</f>
        <v>#N/A</v>
      </c>
      <c r="E97" s="11">
        <f t="shared" si="6"/>
        <v>1.5275006317108211E-4</v>
      </c>
      <c r="F97" s="11">
        <f t="shared" si="7"/>
        <v>0.99994995587648139</v>
      </c>
      <c r="G97" s="11" t="str">
        <f>IF(C97&lt;&gt;"",F97-SUM($G$9:G96),"")</f>
        <v/>
      </c>
      <c r="H97" s="3" t="str">
        <f t="shared" si="8"/>
        <v>C</v>
      </c>
    </row>
    <row r="98" spans="1:8" x14ac:dyDescent="0.25">
      <c r="A98" s="6" t="s">
        <v>12</v>
      </c>
      <c r="B98" s="7">
        <v>3.25</v>
      </c>
      <c r="C98" s="7">
        <f t="shared" si="5"/>
        <v>44</v>
      </c>
      <c r="D98" s="7">
        <f>IF(H98&lt;&gt;H99,COUNTA($B$10:B98)-_xlfn.AGGREGATE(9,6,$D$10:D97),NA())</f>
        <v>44</v>
      </c>
      <c r="E98" s="11">
        <f t="shared" si="6"/>
        <v>5.0044123518751702E-5</v>
      </c>
      <c r="F98" s="11">
        <f t="shared" si="7"/>
        <v>1.0000000000000002</v>
      </c>
      <c r="G98" s="11">
        <f>IF(C98&lt;&gt;"",F98-SUM($G$9:G97),"")</f>
        <v>0.11317778798506795</v>
      </c>
      <c r="H98" s="3" t="str">
        <f>IF(B98&gt;=LARGE($B$10:$B$98,$N$12),$L$12,IF(B98&gt;=LARGE($B$10:$B$98,$N$11),$L$11,$L$10))</f>
        <v>C</v>
      </c>
    </row>
  </sheetData>
  <dataConsolidate/>
  <conditionalFormatting sqref="H10:H98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V14" sqref="V14"/>
    </sheetView>
  </sheetViews>
  <sheetFormatPr defaultRowHeight="15" x14ac:dyDescent="0.25"/>
  <cols>
    <col min="1" max="1" width="2.7109375" customWidth="1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Cálculos</vt:lpstr>
      <vt:lpstr>Gráfico</vt:lpstr>
    </vt:vector>
  </TitlesOfParts>
  <Company>Rieper Sistemas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Rieper</dc:creator>
  <cp:lastModifiedBy>D33_06</cp:lastModifiedBy>
  <dcterms:created xsi:type="dcterms:W3CDTF">2010-08-27T01:23:38Z</dcterms:created>
  <dcterms:modified xsi:type="dcterms:W3CDTF">2022-05-03T22:40:37Z</dcterms:modified>
</cp:coreProperties>
</file>