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tables/table1.xml" ContentType="application/vnd.openxmlformats-officedocument.spreadsheetml.table+xml"/>
  <Override PartName="/xl/pivotTables/pivotTable1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dgar\Downloads\OneDrive_1_2-25-2023\"/>
    </mc:Choice>
  </mc:AlternateContent>
  <xr:revisionPtr revIDLastSave="0" documentId="13_ncr:1_{8B348C53-95DB-4A4B-ADBB-3921A66D37F5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Auxiliar" sheetId="5" state="hidden" r:id="rId1"/>
    <sheet name="Banco de Dados" sheetId="1" r:id="rId2"/>
    <sheet name="Tabela Dinâmica" sheetId="6" r:id="rId3"/>
    <sheet name="Dashboard" sheetId="3" r:id="rId4"/>
  </sheets>
  <definedNames>
    <definedName name="_xlnm._FilterDatabase" localSheetId="1" hidden="1">'Banco de Dados'!$A$1:$AE$105</definedName>
    <definedName name="_xlnm.Print_Area" localSheetId="3">Dashboard!$A$1:$T$47</definedName>
    <definedName name="SegmentaçãodeDados_Ano">#N/A</definedName>
    <definedName name="SegmentaçãodeDados_ÁREA">#N/A</definedName>
    <definedName name="SegmentaçãodeDados_Mês">#N/A</definedName>
    <definedName name="SegmentaçãodeDados_MODALIDADE">#N/A</definedName>
    <definedName name="SegmentaçãodeDados_Oc._Descaracterizada">#N/A</definedName>
    <definedName name="SegmentaçãodeDados_SEXO">#N/A</definedName>
    <definedName name="SegmentaçãodeDados_TIPO_COLAB.">#N/A</definedName>
    <definedName name="SegmentaçãodeDados_TURNO">#N/A</definedName>
  </definedNames>
  <calcPr calcId="191029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3" i="1"/>
  <c r="F8" i="3"/>
  <c r="E8" i="3"/>
  <c r="G8" i="3"/>
  <c r="A103" i="1" l="1"/>
  <c r="A104" i="1"/>
  <c r="A105" i="1"/>
  <c r="B103" i="1"/>
  <c r="B104" i="1"/>
  <c r="B105" i="1"/>
  <c r="B91" i="1"/>
  <c r="B92" i="1"/>
  <c r="B93" i="1"/>
  <c r="B94" i="1"/>
  <c r="B95" i="1"/>
  <c r="B96" i="1"/>
  <c r="B97" i="1"/>
  <c r="B98" i="1"/>
  <c r="B99" i="1"/>
  <c r="B100" i="1"/>
  <c r="B101" i="1"/>
  <c r="B102" i="1"/>
  <c r="A91" i="1"/>
  <c r="A92" i="1"/>
  <c r="A93" i="1"/>
  <c r="A94" i="1"/>
  <c r="A95" i="1"/>
  <c r="A96" i="1"/>
  <c r="A97" i="1"/>
  <c r="A98" i="1"/>
  <c r="A99" i="1"/>
  <c r="A100" i="1"/>
  <c r="A101" i="1"/>
  <c r="A10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B2" i="1"/>
  <c r="A2" i="1"/>
  <c r="B6" i="3"/>
  <c r="AH121" i="3"/>
  <c r="AH117" i="3"/>
  <c r="AH115" i="3"/>
  <c r="AH118" i="3"/>
  <c r="C12" i="3"/>
  <c r="B12" i="3"/>
  <c r="AH119" i="3"/>
  <c r="AH114" i="3"/>
  <c r="AH116" i="3"/>
  <c r="AH113" i="3"/>
  <c r="AH120" i="3"/>
  <c r="E6" i="3" l="1"/>
  <c r="G6" i="3"/>
  <c r="F6" i="3"/>
  <c r="AJ113" i="3"/>
  <c r="AG113" i="3"/>
  <c r="AJ114" i="3"/>
  <c r="AG114" i="3"/>
  <c r="AG115" i="3"/>
  <c r="AJ115" i="3"/>
  <c r="AG116" i="3"/>
  <c r="AJ116" i="3"/>
  <c r="AG117" i="3"/>
  <c r="AJ117" i="3"/>
  <c r="AG118" i="3"/>
  <c r="AJ118" i="3"/>
  <c r="AJ119" i="3"/>
  <c r="AG119" i="3"/>
  <c r="AG120" i="3"/>
  <c r="AJ120" i="3"/>
  <c r="AG121" i="3"/>
  <c r="AJ121" i="3"/>
  <c r="B9" i="3"/>
  <c r="C9" i="3"/>
</calcChain>
</file>

<file path=xl/sharedStrings.xml><?xml version="1.0" encoding="utf-8"?>
<sst xmlns="http://schemas.openxmlformats.org/spreadsheetml/2006/main" count="2239" uniqueCount="463">
  <si>
    <t>Ano</t>
  </si>
  <si>
    <t>Mês</t>
  </si>
  <si>
    <t>Nº</t>
  </si>
  <si>
    <t>DATA DO ACIDENTE</t>
  </si>
  <si>
    <t>HORA DO ACIDENTE</t>
  </si>
  <si>
    <t>ID</t>
  </si>
  <si>
    <t>NOME</t>
  </si>
  <si>
    <t>TIPO</t>
  </si>
  <si>
    <t>MODALIDADE</t>
  </si>
  <si>
    <t>DIAS AFASTADOS</t>
  </si>
  <si>
    <t>IDADE</t>
  </si>
  <si>
    <t>SEXO</t>
  </si>
  <si>
    <t>TURNO</t>
  </si>
  <si>
    <t>ÁREA</t>
  </si>
  <si>
    <t>SETOR</t>
  </si>
  <si>
    <t>SUB SETOR</t>
  </si>
  <si>
    <t>SUPERVISOR</t>
  </si>
  <si>
    <t>INVESTIGAÇÃO REALIZADA</t>
  </si>
  <si>
    <t>AÇÕES LANÇADAS SGE</t>
  </si>
  <si>
    <t>AGENTE CAUSADOR</t>
  </si>
  <si>
    <t>PARTE DO CORPO ATINGIDA</t>
  </si>
  <si>
    <t>NATUREZA DA LESÃO</t>
  </si>
  <si>
    <t>DATA DE ADMISSÃO</t>
  </si>
  <si>
    <t>TEMPO NA EMPRESA</t>
  </si>
  <si>
    <t>HORAS DE TRABALHO</t>
  </si>
  <si>
    <t>TEMPO NA FUNÇÃO</t>
  </si>
  <si>
    <t>DESCRIÇÃO DO ACIDENTE</t>
  </si>
  <si>
    <t>TST RESPONÁVEL</t>
  </si>
  <si>
    <t>06:01 às 12:00h</t>
  </si>
  <si>
    <t>TÍPICO</t>
  </si>
  <si>
    <t>INCIDENTE</t>
  </si>
  <si>
    <t>F</t>
  </si>
  <si>
    <t>1º</t>
  </si>
  <si>
    <t>-</t>
  </si>
  <si>
    <t>OUTROS</t>
  </si>
  <si>
    <t>PERNA/JOELHO</t>
  </si>
  <si>
    <t>DOR</t>
  </si>
  <si>
    <t>1º ANO</t>
  </si>
  <si>
    <t>ATÉ A 5° H</t>
  </si>
  <si>
    <t>12:01 às 18:00h</t>
  </si>
  <si>
    <t>M</t>
  </si>
  <si>
    <t>2º</t>
  </si>
  <si>
    <t>MÁQUINA</t>
  </si>
  <si>
    <t>DEDO/MÃO</t>
  </si>
  <si>
    <t>ATÉ A 4° H</t>
  </si>
  <si>
    <t>18:01 às 00:00h</t>
  </si>
  <si>
    <t>SALA DE CORTE</t>
  </si>
  <si>
    <t>PULSO/BRAÇO/COTOVELO</t>
  </si>
  <si>
    <t>DOR CONTUSAO</t>
  </si>
  <si>
    <t>TORAX</t>
  </si>
  <si>
    <t>ESCORIAÇÕES/DOR</t>
  </si>
  <si>
    <t>ATÉ A 1° H</t>
  </si>
  <si>
    <t>PCP</t>
  </si>
  <si>
    <t>OLHO</t>
  </si>
  <si>
    <t>SEM LESÃO</t>
  </si>
  <si>
    <t>NÃO HOUVE</t>
  </si>
  <si>
    <t>NA</t>
  </si>
  <si>
    <t>FACA</t>
  </si>
  <si>
    <t>CORTE</t>
  </si>
  <si>
    <t>ATÉ A 3° H</t>
  </si>
  <si>
    <t>CONTUSAO</t>
  </si>
  <si>
    <t>00:01 às 06:00h</t>
  </si>
  <si>
    <t>TRAJETO</t>
  </si>
  <si>
    <t>IRRITAÇÃO/DOR</t>
  </si>
  <si>
    <t>ATÉ A 2° H</t>
  </si>
  <si>
    <t>ASA</t>
  </si>
  <si>
    <t>ESCORIAÇ̃OES</t>
  </si>
  <si>
    <t>ESCORIAÇÕES</t>
  </si>
  <si>
    <t>CABEÇA/FACE</t>
  </si>
  <si>
    <t>EDEMA/DOR</t>
  </si>
  <si>
    <t>ATÉ A 7° H</t>
  </si>
  <si>
    <t>X</t>
  </si>
  <si>
    <t>ESCORIAÇAO</t>
  </si>
  <si>
    <t>DOR/IRRITAÇÃO</t>
  </si>
  <si>
    <t>DOR/SEM LESAO</t>
  </si>
  <si>
    <t>3º</t>
  </si>
  <si>
    <t>DOR / SEM LESÃO</t>
  </si>
  <si>
    <t>PÉ/TORNOZELO</t>
  </si>
  <si>
    <t>ATÉ A 6° H</t>
  </si>
  <si>
    <t>ATÉ A 8° H</t>
  </si>
  <si>
    <t>IRRITAÇAO</t>
  </si>
  <si>
    <t>DOR/EDEMA</t>
  </si>
  <si>
    <t>LESAO</t>
  </si>
  <si>
    <t>ACA</t>
  </si>
  <si>
    <t>QUEIMADURA</t>
  </si>
  <si>
    <t>COSTA</t>
  </si>
  <si>
    <t>ENTORSE</t>
  </si>
  <si>
    <t>DOR E INCHACO</t>
  </si>
  <si>
    <t>SEM LESÃO</t>
  </si>
  <si>
    <t>FERIMENTO</t>
  </si>
  <si>
    <t>FRATURA</t>
  </si>
  <si>
    <t>INTOXICAÇAO</t>
  </si>
  <si>
    <t>IRRITACAO</t>
  </si>
  <si>
    <t>ACIMA DA 9° H</t>
  </si>
  <si>
    <t>Oc. Descaracterizada</t>
  </si>
  <si>
    <t>NÃO</t>
  </si>
  <si>
    <t>PRÓPRIO</t>
  </si>
  <si>
    <t>ALMOXARIFADO</t>
  </si>
  <si>
    <t>***</t>
  </si>
  <si>
    <t>TERCEIRO</t>
  </si>
  <si>
    <t>QUEDA/VOMITO</t>
  </si>
  <si>
    <t>SIM</t>
  </si>
  <si>
    <t>Acidentes por sexo</t>
  </si>
  <si>
    <t>TIPO COLAB.</t>
  </si>
  <si>
    <t>Top setores</t>
  </si>
  <si>
    <t>top agente causador</t>
  </si>
  <si>
    <t>top parte do corpo</t>
  </si>
  <si>
    <t>Y</t>
  </si>
  <si>
    <t>%</t>
  </si>
  <si>
    <t>Contagem de DATA DO ACIDENTE</t>
  </si>
  <si>
    <t>Rótulos de Linha</t>
  </si>
  <si>
    <t>Total Geral</t>
  </si>
  <si>
    <t>Rótulos de Coluna</t>
  </si>
  <si>
    <t>Tipo</t>
  </si>
  <si>
    <t>Contagem de PARTE DO CORPO ATINGIDA</t>
  </si>
  <si>
    <t>Contagem de PARTE DO CORPO ATINGIDA2</t>
  </si>
  <si>
    <t>Quantidade de Acidentes</t>
  </si>
  <si>
    <t>Acidente por Diretoria</t>
  </si>
  <si>
    <t>Acidente por Modalidade</t>
  </si>
  <si>
    <t>Acidentes por Turno</t>
  </si>
  <si>
    <t>Acidentes por Horário</t>
  </si>
  <si>
    <t>Acidentes por Parte do Corpo</t>
  </si>
  <si>
    <t>Quantidade de Acidentes por Mês</t>
  </si>
  <si>
    <t>Dashboard - Controle de Acidentes</t>
  </si>
  <si>
    <t>Principais Setores com Acidente</t>
  </si>
  <si>
    <t>Concluído</t>
  </si>
  <si>
    <t>Status Investigação</t>
  </si>
  <si>
    <t>Acidentes por Natureza da Lesão</t>
  </si>
  <si>
    <t>Tempo na Função</t>
  </si>
  <si>
    <t>Tempo na Empresa</t>
  </si>
  <si>
    <t>(Tudo)</t>
  </si>
  <si>
    <t>Tabela Dinâmica</t>
  </si>
  <si>
    <t>Registo</t>
  </si>
  <si>
    <t>nome 1</t>
  </si>
  <si>
    <t>nome 2</t>
  </si>
  <si>
    <t>nome 3</t>
  </si>
  <si>
    <t>nome 4</t>
  </si>
  <si>
    <t>nome 5</t>
  </si>
  <si>
    <t>nome 6</t>
  </si>
  <si>
    <t>nome 7</t>
  </si>
  <si>
    <t>nome 8</t>
  </si>
  <si>
    <t>nome 9</t>
  </si>
  <si>
    <t>nome 10</t>
  </si>
  <si>
    <t>nome 11</t>
  </si>
  <si>
    <t>nome 12</t>
  </si>
  <si>
    <t>nome 13</t>
  </si>
  <si>
    <t>nome 14</t>
  </si>
  <si>
    <t>nome 15</t>
  </si>
  <si>
    <t>nome 16</t>
  </si>
  <si>
    <t>nome 17</t>
  </si>
  <si>
    <t>nome 18</t>
  </si>
  <si>
    <t>nome 19</t>
  </si>
  <si>
    <t>nome 20</t>
  </si>
  <si>
    <t>nome 21</t>
  </si>
  <si>
    <t>nome 22</t>
  </si>
  <si>
    <t>nome 23</t>
  </si>
  <si>
    <t>nome 24</t>
  </si>
  <si>
    <t>nome 25</t>
  </si>
  <si>
    <t>nome 26</t>
  </si>
  <si>
    <t>nome 27</t>
  </si>
  <si>
    <t>nome 28</t>
  </si>
  <si>
    <t>nome 29</t>
  </si>
  <si>
    <t>nome 30</t>
  </si>
  <si>
    <t>nome 31</t>
  </si>
  <si>
    <t>nome 32</t>
  </si>
  <si>
    <t>nome 33</t>
  </si>
  <si>
    <t>nome 34</t>
  </si>
  <si>
    <t>nome 35</t>
  </si>
  <si>
    <t>nome 36</t>
  </si>
  <si>
    <t>nome 37</t>
  </si>
  <si>
    <t>nome 38</t>
  </si>
  <si>
    <t>nome 39</t>
  </si>
  <si>
    <t>nome 40</t>
  </si>
  <si>
    <t>nome 41</t>
  </si>
  <si>
    <t>nome 42</t>
  </si>
  <si>
    <t>nome 43</t>
  </si>
  <si>
    <t>nome 44</t>
  </si>
  <si>
    <t>nome 45</t>
  </si>
  <si>
    <t>nome 46</t>
  </si>
  <si>
    <t>nome 47</t>
  </si>
  <si>
    <t>nome 48</t>
  </si>
  <si>
    <t>nome 49</t>
  </si>
  <si>
    <t>nome 50</t>
  </si>
  <si>
    <t>nome 51</t>
  </si>
  <si>
    <t>nome 52</t>
  </si>
  <si>
    <t>nome 53</t>
  </si>
  <si>
    <t>nome 54</t>
  </si>
  <si>
    <t>nome 55</t>
  </si>
  <si>
    <t>nome 56</t>
  </si>
  <si>
    <t>nome 57</t>
  </si>
  <si>
    <t>nome 58</t>
  </si>
  <si>
    <t>nome 59</t>
  </si>
  <si>
    <t>nome 60</t>
  </si>
  <si>
    <t>nome 61</t>
  </si>
  <si>
    <t>nome 62</t>
  </si>
  <si>
    <t>nome 63</t>
  </si>
  <si>
    <t>nome 64</t>
  </si>
  <si>
    <t>nome 65</t>
  </si>
  <si>
    <t>nome 66</t>
  </si>
  <si>
    <t>nome 67</t>
  </si>
  <si>
    <t>nome 68</t>
  </si>
  <si>
    <t>nome 69</t>
  </si>
  <si>
    <t>nome 70</t>
  </si>
  <si>
    <t>nome 71</t>
  </si>
  <si>
    <t>nome 72</t>
  </si>
  <si>
    <t>nome 73</t>
  </si>
  <si>
    <t>nome 74</t>
  </si>
  <si>
    <t>nome 75</t>
  </si>
  <si>
    <t>nome 76</t>
  </si>
  <si>
    <t>nome 77</t>
  </si>
  <si>
    <t>nome 78</t>
  </si>
  <si>
    <t>nome 79</t>
  </si>
  <si>
    <t>nome 80</t>
  </si>
  <si>
    <t>nome 81</t>
  </si>
  <si>
    <t>nome 82</t>
  </si>
  <si>
    <t>nome 83</t>
  </si>
  <si>
    <t>nome 84</t>
  </si>
  <si>
    <t>nome 85</t>
  </si>
  <si>
    <t>nome 86</t>
  </si>
  <si>
    <t>nome 87</t>
  </si>
  <si>
    <t>nome 88</t>
  </si>
  <si>
    <t>nome 89</t>
  </si>
  <si>
    <t>nome 90</t>
  </si>
  <si>
    <t>nome 91</t>
  </si>
  <si>
    <t>nome 92</t>
  </si>
  <si>
    <t>nome 93</t>
  </si>
  <si>
    <t>nome 94</t>
  </si>
  <si>
    <t>nome 95</t>
  </si>
  <si>
    <t>nome 96</t>
  </si>
  <si>
    <t>nome 97</t>
  </si>
  <si>
    <t>nome 98</t>
  </si>
  <si>
    <t>nome 99</t>
  </si>
  <si>
    <t>nome 100</t>
  </si>
  <si>
    <t>nome 101</t>
  </si>
  <si>
    <t>nome 102</t>
  </si>
  <si>
    <t>nome 103</t>
  </si>
  <si>
    <t>nome 104</t>
  </si>
  <si>
    <t>id_1</t>
  </si>
  <si>
    <t>id_6</t>
  </si>
  <si>
    <t>id_7</t>
  </si>
  <si>
    <t>id_2</t>
  </si>
  <si>
    <t>id_3</t>
  </si>
  <si>
    <t>id_4</t>
  </si>
  <si>
    <t>id_5</t>
  </si>
  <si>
    <t>id_8</t>
  </si>
  <si>
    <t>id_9</t>
  </si>
  <si>
    <t>id_10</t>
  </si>
  <si>
    <t>id_11</t>
  </si>
  <si>
    <t>id_12</t>
  </si>
  <si>
    <t>id_13</t>
  </si>
  <si>
    <t>id_14</t>
  </si>
  <si>
    <t>id_15</t>
  </si>
  <si>
    <t>id_16</t>
  </si>
  <si>
    <t>id_17</t>
  </si>
  <si>
    <t>id_18</t>
  </si>
  <si>
    <t>id_19</t>
  </si>
  <si>
    <t>id_20</t>
  </si>
  <si>
    <t>id_21</t>
  </si>
  <si>
    <t>id_22</t>
  </si>
  <si>
    <t>id_23</t>
  </si>
  <si>
    <t>id_24</t>
  </si>
  <si>
    <t>id_25</t>
  </si>
  <si>
    <t>id_26</t>
  </si>
  <si>
    <t>id_27</t>
  </si>
  <si>
    <t>id_28</t>
  </si>
  <si>
    <t>id_29</t>
  </si>
  <si>
    <t>id_30</t>
  </si>
  <si>
    <t>id_31</t>
  </si>
  <si>
    <t>id_32</t>
  </si>
  <si>
    <t>id_33</t>
  </si>
  <si>
    <t>id_34</t>
  </si>
  <si>
    <t>id_35</t>
  </si>
  <si>
    <t>id_36</t>
  </si>
  <si>
    <t>id_37</t>
  </si>
  <si>
    <t>id_38</t>
  </si>
  <si>
    <t>id_39</t>
  </si>
  <si>
    <t>id_40</t>
  </si>
  <si>
    <t>id_41</t>
  </si>
  <si>
    <t>id_42</t>
  </si>
  <si>
    <t>id_43</t>
  </si>
  <si>
    <t>id_44</t>
  </si>
  <si>
    <t>id_45</t>
  </si>
  <si>
    <t>id_46</t>
  </si>
  <si>
    <t>id_47</t>
  </si>
  <si>
    <t>id_48</t>
  </si>
  <si>
    <t>id_49</t>
  </si>
  <si>
    <t>id_50</t>
  </si>
  <si>
    <t>id_51</t>
  </si>
  <si>
    <t>id_52</t>
  </si>
  <si>
    <t>id_53</t>
  </si>
  <si>
    <t>id_54</t>
  </si>
  <si>
    <t>id_55</t>
  </si>
  <si>
    <t>id_56</t>
  </si>
  <si>
    <t>id_57</t>
  </si>
  <si>
    <t>id_58</t>
  </si>
  <si>
    <t>id_59</t>
  </si>
  <si>
    <t>id_60</t>
  </si>
  <si>
    <t>id_61</t>
  </si>
  <si>
    <t>id_62</t>
  </si>
  <si>
    <t>id_63</t>
  </si>
  <si>
    <t>id_64</t>
  </si>
  <si>
    <t>id_65</t>
  </si>
  <si>
    <t>id_66</t>
  </si>
  <si>
    <t>id_67</t>
  </si>
  <si>
    <t>id_68</t>
  </si>
  <si>
    <t>id_69</t>
  </si>
  <si>
    <t>id_70</t>
  </si>
  <si>
    <t>id_71</t>
  </si>
  <si>
    <t>id_72</t>
  </si>
  <si>
    <t>id_73</t>
  </si>
  <si>
    <t>id_74</t>
  </si>
  <si>
    <t>id_75</t>
  </si>
  <si>
    <t>id_76</t>
  </si>
  <si>
    <t>id_77</t>
  </si>
  <si>
    <t>id_78</t>
  </si>
  <si>
    <t>id_79</t>
  </si>
  <si>
    <t>id_80</t>
  </si>
  <si>
    <t>id_81</t>
  </si>
  <si>
    <t>id_82</t>
  </si>
  <si>
    <t>id_83</t>
  </si>
  <si>
    <t>id_84</t>
  </si>
  <si>
    <t>id_85</t>
  </si>
  <si>
    <t>id_86</t>
  </si>
  <si>
    <t>id_87</t>
  </si>
  <si>
    <t>id_88</t>
  </si>
  <si>
    <t>id_89</t>
  </si>
  <si>
    <t>id_90</t>
  </si>
  <si>
    <t>id_91</t>
  </si>
  <si>
    <t>id_92</t>
  </si>
  <si>
    <t>id_93</t>
  </si>
  <si>
    <t>id_94</t>
  </si>
  <si>
    <t>id_95</t>
  </si>
  <si>
    <t>id_96</t>
  </si>
  <si>
    <t>id_97</t>
  </si>
  <si>
    <t>id_98</t>
  </si>
  <si>
    <t>id_99</t>
  </si>
  <si>
    <t>id_100</t>
  </si>
  <si>
    <t>id_101</t>
  </si>
  <si>
    <t>id_102</t>
  </si>
  <si>
    <t>id_103</t>
  </si>
  <si>
    <t>id_104</t>
  </si>
  <si>
    <t>aLMOXARIFADO</t>
  </si>
  <si>
    <t>Supervisor 1</t>
  </si>
  <si>
    <t>Supervisor 2</t>
  </si>
  <si>
    <t>Supervisor 3</t>
  </si>
  <si>
    <t>supervisor 2</t>
  </si>
  <si>
    <t>ÁGUA QUENTE</t>
  </si>
  <si>
    <t>Descrição 1</t>
  </si>
  <si>
    <t>Descrição 2</t>
  </si>
  <si>
    <t>Descrição 3</t>
  </si>
  <si>
    <t>Descrição 4</t>
  </si>
  <si>
    <t>Descrição 5</t>
  </si>
  <si>
    <t>Descrição 6</t>
  </si>
  <si>
    <t>Descrição 7</t>
  </si>
  <si>
    <t>Descrição 8</t>
  </si>
  <si>
    <t>Descrição 9</t>
  </si>
  <si>
    <t>Descrição 10</t>
  </si>
  <si>
    <t>Descrição 11</t>
  </si>
  <si>
    <t>Descrição 12</t>
  </si>
  <si>
    <t>Descrição 13</t>
  </si>
  <si>
    <t>Descrição 14</t>
  </si>
  <si>
    <t>Descrição 15</t>
  </si>
  <si>
    <t>Descrição 16</t>
  </si>
  <si>
    <t>Descrição 17</t>
  </si>
  <si>
    <t>Descrição 18</t>
  </si>
  <si>
    <t>Descrição 19</t>
  </si>
  <si>
    <t>Descrição 20</t>
  </si>
  <si>
    <t>Descrição 21</t>
  </si>
  <si>
    <t>Descrição 22</t>
  </si>
  <si>
    <t>Descrição 23</t>
  </si>
  <si>
    <t>Descrição 24</t>
  </si>
  <si>
    <t>Descrição 25</t>
  </si>
  <si>
    <t>Descrição 26</t>
  </si>
  <si>
    <t>Descrição 27</t>
  </si>
  <si>
    <t>Descrição 28</t>
  </si>
  <si>
    <t>Descrição 29</t>
  </si>
  <si>
    <t>Descrição 30</t>
  </si>
  <si>
    <t>Descrição 31</t>
  </si>
  <si>
    <t>Descrição 32</t>
  </si>
  <si>
    <t>Descrição 33</t>
  </si>
  <si>
    <t>Descrição 34</t>
  </si>
  <si>
    <t>Descrição 35</t>
  </si>
  <si>
    <t>Descrição 36</t>
  </si>
  <si>
    <t>Descrição 37</t>
  </si>
  <si>
    <t>Descrição 38</t>
  </si>
  <si>
    <t>Descrição 39</t>
  </si>
  <si>
    <t>Descrição 40</t>
  </si>
  <si>
    <t>Descrição 41</t>
  </si>
  <si>
    <t>Descrição 42</t>
  </si>
  <si>
    <t>Descrição 43</t>
  </si>
  <si>
    <t>Descrição 44</t>
  </si>
  <si>
    <t>Descrição 45</t>
  </si>
  <si>
    <t>Descrição 46</t>
  </si>
  <si>
    <t>Descrição 47</t>
  </si>
  <si>
    <t>Descrição 48</t>
  </si>
  <si>
    <t>Descrição 49</t>
  </si>
  <si>
    <t>Descrição 50</t>
  </si>
  <si>
    <t>Descrição 51</t>
  </si>
  <si>
    <t>Descrição 52</t>
  </si>
  <si>
    <t>Descrição 53</t>
  </si>
  <si>
    <t>Descrição 54</t>
  </si>
  <si>
    <t>Descrição 55</t>
  </si>
  <si>
    <t>Descrição 56</t>
  </si>
  <si>
    <t>Descrição 57</t>
  </si>
  <si>
    <t>Descrição 58</t>
  </si>
  <si>
    <t>Descrição 59</t>
  </si>
  <si>
    <t>Descrição 60</t>
  </si>
  <si>
    <t>Descrição 61</t>
  </si>
  <si>
    <t>Descrição 62</t>
  </si>
  <si>
    <t>Descrição 63</t>
  </si>
  <si>
    <t>Descrição 64</t>
  </si>
  <si>
    <t>Descrição 65</t>
  </si>
  <si>
    <t>Descrição 66</t>
  </si>
  <si>
    <t>Descrição 67</t>
  </si>
  <si>
    <t>Descrição 68</t>
  </si>
  <si>
    <t>Descrição 69</t>
  </si>
  <si>
    <t>Descrição 70</t>
  </si>
  <si>
    <t>Descrição 71</t>
  </si>
  <si>
    <t>Descrição 72</t>
  </si>
  <si>
    <t>Descrição 73</t>
  </si>
  <si>
    <t>Descrição 74</t>
  </si>
  <si>
    <t>Descrição 75</t>
  </si>
  <si>
    <t>Descrição 76</t>
  </si>
  <si>
    <t>Descrição 77</t>
  </si>
  <si>
    <t>Descrição 78</t>
  </si>
  <si>
    <t>Descrição 79</t>
  </si>
  <si>
    <t>Descrição 80</t>
  </si>
  <si>
    <t>Descrição 81</t>
  </si>
  <si>
    <t>Descrição 82</t>
  </si>
  <si>
    <t>Descrição 83</t>
  </si>
  <si>
    <t>Descrição 84</t>
  </si>
  <si>
    <t>Descrição 85</t>
  </si>
  <si>
    <t>Descrição 86</t>
  </si>
  <si>
    <t>Descrição 87</t>
  </si>
  <si>
    <t>Descrição 88</t>
  </si>
  <si>
    <t>Descrição 89</t>
  </si>
  <si>
    <t>Descrição 90</t>
  </si>
  <si>
    <t>Descrição 91</t>
  </si>
  <si>
    <t>Descrição 92</t>
  </si>
  <si>
    <t>Descrição 93</t>
  </si>
  <si>
    <t>Descrição 94</t>
  </si>
  <si>
    <t>Descrição 95</t>
  </si>
  <si>
    <t>Descrição 96</t>
  </si>
  <si>
    <t>Descrição 97</t>
  </si>
  <si>
    <t>Descrição 98</t>
  </si>
  <si>
    <t>Descrição 99</t>
  </si>
  <si>
    <t>Descrição 100</t>
  </si>
  <si>
    <t>Descrição 101</t>
  </si>
  <si>
    <t>Descrição 102</t>
  </si>
  <si>
    <t>Descrição 103</t>
  </si>
  <si>
    <t>Descrição 104</t>
  </si>
  <si>
    <t>Filtros</t>
  </si>
  <si>
    <t>2-3º ANO</t>
  </si>
  <si>
    <t>4-6º ANO</t>
  </si>
  <si>
    <t>7-10º ANO</t>
  </si>
  <si>
    <t>ACIMA DO 10º ANO</t>
  </si>
  <si>
    <t>Área 1</t>
  </si>
  <si>
    <t>Área 2</t>
  </si>
  <si>
    <t>Área 3</t>
  </si>
  <si>
    <t>ABRIL</t>
  </si>
  <si>
    <t>(Vários itens)</t>
  </si>
  <si>
    <t>FEVEREIRO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</si>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</sst>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_-;\-&quot;R$&quot;\ * #,##0_-;_-&quot;R$&quot;\ * &quot;-&quot;_-;_-@_-"/>
    <numFmt numFmtId="165" formatCode="_-&quot;R$&quot;\ * #,##0.00_-;\-&quot;R$&quot;\ * #,##0.00_-;_-&quot;R$&quot;\ * &quot;-&quot;??_-;_-@_-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A40E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59999389629810485"/>
      </left>
      <right/>
      <top/>
      <bottom/>
      <diagonal/>
    </border>
    <border>
      <left style="thin">
        <color theme="3" tint="0.59999389629810485"/>
      </left>
      <right/>
      <top/>
      <bottom style="thin">
        <color rgb="FF002060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 applyNumberFormat="0"/>
    <xf numFmtId="0" fontId="10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 wrapText="1" readingOrder="1"/>
    </xf>
    <xf numFmtId="0" fontId="9" fillId="0" borderId="1" xfId="15" applyFont="1" applyBorder="1" applyAlignment="1">
      <alignment horizontal="center" vertical="center" wrapText="1" readingOrder="1"/>
    </xf>
    <xf numFmtId="0" fontId="9" fillId="3" borderId="1" xfId="15" applyFont="1" applyFill="1" applyBorder="1" applyAlignment="1">
      <alignment horizontal="center" vertical="center" wrapText="1" readingOrder="1"/>
    </xf>
    <xf numFmtId="0" fontId="9" fillId="4" borderId="1" xfId="15" applyFont="1" applyFill="1" applyBorder="1" applyAlignment="1">
      <alignment horizontal="center" vertical="center" wrapText="1" readingOrder="1"/>
    </xf>
    <xf numFmtId="0" fontId="9" fillId="2" borderId="1" xfId="15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9" fontId="0" fillId="0" borderId="0" xfId="2" applyFont="1"/>
    <xf numFmtId="10" fontId="0" fillId="0" borderId="0" xfId="0" applyNumberFormat="1"/>
    <xf numFmtId="0" fontId="2" fillId="0" borderId="0" xfId="0" applyFont="1" applyAlignment="1">
      <alignment horizontal="center" vertical="center"/>
    </xf>
    <xf numFmtId="9" fontId="12" fillId="0" borderId="0" xfId="2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9" fontId="0" fillId="0" borderId="0" xfId="0" applyNumberFormat="1"/>
    <xf numFmtId="0" fontId="0" fillId="6" borderId="0" xfId="0" applyFill="1" applyAlignment="1">
      <alignment horizontal="center"/>
    </xf>
    <xf numFmtId="0" fontId="0" fillId="6" borderId="0" xfId="0" applyFill="1"/>
    <xf numFmtId="0" fontId="17" fillId="6" borderId="0" xfId="0" applyFont="1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top"/>
    </xf>
    <xf numFmtId="9" fontId="0" fillId="7" borderId="0" xfId="2" applyFont="1" applyFill="1" applyAlignment="1">
      <alignment horizontal="center"/>
    </xf>
    <xf numFmtId="0" fontId="0" fillId="7" borderId="0" xfId="0" applyFill="1"/>
    <xf numFmtId="0" fontId="16" fillId="7" borderId="0" xfId="0" applyFont="1" applyFill="1" applyAlignment="1">
      <alignment horizontal="center"/>
    </xf>
    <xf numFmtId="0" fontId="2" fillId="7" borderId="0" xfId="1" applyNumberFormat="1" applyFont="1" applyFill="1" applyBorder="1" applyAlignment="1">
      <alignment horizontal="left" indent="3"/>
    </xf>
    <xf numFmtId="0" fontId="16" fillId="7" borderId="0" xfId="0" applyFont="1" applyFill="1" applyAlignment="1">
      <alignment horizontal="left" indent="4"/>
    </xf>
    <xf numFmtId="0" fontId="2" fillId="0" borderId="2" xfId="0" applyFont="1" applyBorder="1"/>
    <xf numFmtId="0" fontId="15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top"/>
    </xf>
    <xf numFmtId="9" fontId="12" fillId="7" borderId="0" xfId="2" applyFont="1" applyFill="1" applyAlignment="1">
      <alignment horizontal="center"/>
    </xf>
    <xf numFmtId="0" fontId="14" fillId="7" borderId="0" xfId="0" applyFont="1" applyFill="1" applyAlignment="1">
      <alignment horizontal="right"/>
    </xf>
    <xf numFmtId="0" fontId="2" fillId="7" borderId="9" xfId="0" applyFont="1" applyFill="1" applyBorder="1" applyAlignment="1">
      <alignment horizontal="center" vertical="top"/>
    </xf>
    <xf numFmtId="0" fontId="0" fillId="0" borderId="10" xfId="0" applyBorder="1"/>
    <xf numFmtId="0" fontId="2" fillId="0" borderId="11" xfId="0" applyFont="1" applyBorder="1"/>
    <xf numFmtId="0" fontId="0" fillId="0" borderId="12" xfId="0" applyBorder="1"/>
    <xf numFmtId="0" fontId="0" fillId="5" borderId="0" xfId="0" applyFill="1" applyAlignment="1">
      <alignment horizontal="center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9" fontId="15" fillId="0" borderId="3" xfId="2" applyFont="1" applyBorder="1" applyAlignment="1">
      <alignment horizontal="center" vertical="center"/>
    </xf>
    <xf numFmtId="9" fontId="15" fillId="0" borderId="0" xfId="2" applyFont="1" applyAlignment="1">
      <alignment horizontal="center" vertical="center"/>
    </xf>
    <xf numFmtId="9" fontId="20" fillId="6" borderId="3" xfId="2" applyFont="1" applyFill="1" applyBorder="1" applyAlignment="1">
      <alignment horizontal="center" vertical="center"/>
    </xf>
    <xf numFmtId="9" fontId="20" fillId="6" borderId="0" xfId="2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2" fillId="7" borderId="2" xfId="1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left" indent="3"/>
    </xf>
    <xf numFmtId="0" fontId="2" fillId="0" borderId="0" xfId="0" applyFont="1" applyAlignment="1">
      <alignment horizontal="right" vertical="top"/>
    </xf>
  </cellXfs>
  <cellStyles count="42">
    <cellStyle name="Moeda" xfId="1" builtinId="4"/>
    <cellStyle name="Moeda [0] 2" xfId="4" xr:uid="{9432303C-9FB0-4347-857B-AD967070C29B}"/>
    <cellStyle name="Normal" xfId="0" builtinId="0"/>
    <cellStyle name="Normal 10" xfId="5" xr:uid="{2E8127D4-E1A4-4DE4-9E06-1352B66E75A4}"/>
    <cellStyle name="Normal 11" xfId="6" xr:uid="{674F464B-3C30-4D5E-9107-2D67F6CF55C6}"/>
    <cellStyle name="Normal 12" xfId="7" xr:uid="{7B2CB2D0-4C26-4541-9B7C-6991250FD71D}"/>
    <cellStyle name="Normal 13" xfId="8" xr:uid="{015A9ADB-E6E7-4CD9-B27E-1F0A34BA3C6A}"/>
    <cellStyle name="Normal 14" xfId="9" xr:uid="{481F02EC-F4FD-48ED-B5B1-C9A950857FF4}"/>
    <cellStyle name="Normal 15" xfId="10" xr:uid="{120F1477-E8AD-42FB-8451-8783EF6A7803}"/>
    <cellStyle name="Normal 16" xfId="11" xr:uid="{CA57388E-F1F3-44FF-A370-B2011B9272D5}"/>
    <cellStyle name="Normal 17" xfId="12" xr:uid="{A3BD2919-5E25-4FA8-B46C-F47392269C9C}"/>
    <cellStyle name="Normal 18" xfId="13" xr:uid="{BB11D62D-B90D-44A7-B019-96998F049D74}"/>
    <cellStyle name="Normal 19" xfId="14" xr:uid="{6E60363B-52E9-4AA0-8828-5A7F1257B9F6}"/>
    <cellStyle name="Normal 2" xfId="15" xr:uid="{F5124452-E5AA-4640-BAAC-924D21BDDF98}"/>
    <cellStyle name="Normal 2 2" xfId="16" xr:uid="{1C57ECA0-1139-4E58-8CF0-F6671F6EA57D}"/>
    <cellStyle name="Normal 2 3" xfId="17" xr:uid="{3BB96907-C968-41C7-9941-C7E007E8ADEA}"/>
    <cellStyle name="Normal 2_Outubro" xfId="18" xr:uid="{9599ED76-CEBE-4230-B34B-173A2CAFC8DD}"/>
    <cellStyle name="Normal 20" xfId="19" xr:uid="{636EABFB-1357-40A5-BD90-2273639A360E}"/>
    <cellStyle name="Normal 21" xfId="20" xr:uid="{FD291787-7A4C-4F32-9759-E7300E787F9E}"/>
    <cellStyle name="Normal 22" xfId="21" xr:uid="{EF3C08A4-28DE-4F7A-814D-ED12B6A96730}"/>
    <cellStyle name="Normal 23" xfId="22" xr:uid="{9417A07E-6ACF-47A3-9F20-A190C4164574}"/>
    <cellStyle name="Normal 24" xfId="23" xr:uid="{F7ABAC01-9720-40B7-97EA-DAAA55EA85D7}"/>
    <cellStyle name="Normal 25" xfId="3" xr:uid="{1867639F-13BE-475E-BD6A-D5E17DA3EE8F}"/>
    <cellStyle name="Normal 26" xfId="41" xr:uid="{E1974DF2-48AE-42B0-A1B0-861E1C99FDF6}"/>
    <cellStyle name="Normal 3" xfId="24" xr:uid="{35248076-814B-4019-A1E9-328753E357F8}"/>
    <cellStyle name="Normal 3 2" xfId="25" xr:uid="{261B8797-5159-4DDD-A42A-BDD20707FB98}"/>
    <cellStyle name="Normal 3_Outubro" xfId="26" xr:uid="{3809718C-4D95-450E-B8B2-A5D8DC0D8D6B}"/>
    <cellStyle name="Normal 4" xfId="27" xr:uid="{C009E301-1CEC-454B-80BC-0407B96C4C5A}"/>
    <cellStyle name="Normal 5" xfId="28" xr:uid="{C10B216C-15ED-41A2-94B3-3BA47D2D814A}"/>
    <cellStyle name="Normal 6" xfId="29" xr:uid="{A82BEB7D-4EFD-468E-8B4E-F6E2AB8E83E7}"/>
    <cellStyle name="Normal 7" xfId="30" xr:uid="{8D5D8520-846F-47C6-9C92-1A5A242310B1}"/>
    <cellStyle name="Normal 8" xfId="31" xr:uid="{A93636D9-0B08-47A0-919C-CDC604282972}"/>
    <cellStyle name="Normal 9" xfId="32" xr:uid="{396B8A46-FE9F-488E-B776-669ABC3E20BF}"/>
    <cellStyle name="Porcentagem" xfId="2" builtinId="5"/>
    <cellStyle name="Porcentagem 2" xfId="34" xr:uid="{7A8A3170-2BBE-4A7A-A8BF-1EBEC6E9D96C}"/>
    <cellStyle name="Porcentagem 2 2" xfId="35" xr:uid="{EC7D5484-0530-4C9E-9321-7BD5CFBC0AB6}"/>
    <cellStyle name="Porcentagem 2 3" xfId="36" xr:uid="{DC88EA64-A700-46C1-A78C-131829770ACC}"/>
    <cellStyle name="Porcentagem 3" xfId="37" xr:uid="{6BC1E851-6D62-4F64-94AF-78816DA9F1EA}"/>
    <cellStyle name="Porcentagem 4" xfId="38" xr:uid="{38FF8DCB-079F-4B5E-B565-132996F28613}"/>
    <cellStyle name="Porcentagem 5" xfId="33" xr:uid="{2A85D7E2-47C5-4463-89D5-597D55579785}"/>
    <cellStyle name="Vírgula 2" xfId="40" xr:uid="{EB6FFB1D-CA57-431C-8816-5C0F97D4BD6B}"/>
    <cellStyle name="Vírgula 3" xfId="39" xr:uid="{24F99D60-F0A9-4ABA-AC22-E77874A4A22B}"/>
  </cellStyles>
  <dxfs count="147"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B65E9"/>
      <color rgb="FFFA40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microsoft.com/office/2007/relationships/slicerCache" Target="slicerCaches/slicerCache8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microsoft.com/office/2007/relationships/slicerCache" Target="slicerCaches/slicerCache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1.xml"/><Relationship Id="rId15" Type="http://schemas.openxmlformats.org/officeDocument/2006/relationships/styles" Target="styles.xml"/><Relationship Id="rId10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11111111111109E-2"/>
          <c:y val="2.5428331875182269E-2"/>
          <c:w val="0.93888888888888888"/>
          <c:h val="0.91227545749474126"/>
        </c:manualLayout>
      </c:layout>
      <c:bubbleChart>
        <c:varyColors val="0"/>
        <c:ser>
          <c:idx val="0"/>
          <c:order val="0"/>
          <c:tx>
            <c:strRef>
              <c:f>Dashboard!$AF$112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rgbClr val="FFFF00">
                <a:alpha val="20000"/>
              </a:srgbClr>
            </a:solidFill>
            <a:ln w="19050">
              <a:solidFill>
                <a:srgbClr val="002060"/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Dashboard!$AE$113:$AE$122</c:f>
              <c:numCache>
                <c:formatCode>General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2</c:v>
                </c:pt>
                <c:pt idx="3">
                  <c:v>3</c:v>
                </c:pt>
                <c:pt idx="4">
                  <c:v>7.5</c:v>
                </c:pt>
                <c:pt idx="5">
                  <c:v>5.9</c:v>
                </c:pt>
                <c:pt idx="6">
                  <c:v>3.4</c:v>
                </c:pt>
                <c:pt idx="7">
                  <c:v>6.3</c:v>
                </c:pt>
                <c:pt idx="8">
                  <c:v>3</c:v>
                </c:pt>
                <c:pt idx="9">
                  <c:v>7.5</c:v>
                </c:pt>
              </c:numCache>
            </c:numRef>
          </c:xVal>
          <c:yVal>
            <c:numRef>
              <c:f>Dashboard!$AF$113:$AF$122</c:f>
              <c:numCache>
                <c:formatCode>General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25</c:v>
                </c:pt>
                <c:pt idx="3">
                  <c:v>45</c:v>
                </c:pt>
                <c:pt idx="4">
                  <c:v>5</c:v>
                </c:pt>
                <c:pt idx="5">
                  <c:v>4.5</c:v>
                </c:pt>
                <c:pt idx="6">
                  <c:v>15</c:v>
                </c:pt>
                <c:pt idx="7">
                  <c:v>30</c:v>
                </c:pt>
                <c:pt idx="8">
                  <c:v>35</c:v>
                </c:pt>
                <c:pt idx="9">
                  <c:v>2</c:v>
                </c:pt>
              </c:numCache>
            </c:numRef>
          </c:yVal>
          <c:bubbleSize>
            <c:numRef>
              <c:f>Dashboard!$AG$113:$AG$122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EEA-4942-A6A1-086EC6DDB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70"/>
        <c:showNegBubbles val="0"/>
        <c:axId val="1005830432"/>
        <c:axId val="1170709360"/>
      </c:bubbleChart>
      <c:valAx>
        <c:axId val="10058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0709360"/>
        <c:crosses val="autoZero"/>
        <c:crossBetween val="midCat"/>
      </c:valAx>
      <c:valAx>
        <c:axId val="1170709360"/>
        <c:scaling>
          <c:orientation val="minMax"/>
          <c:max val="50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00583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[Dashboard Controle de Acidentes-1.xlsx]Auxiliar!Tabela dinâmica15</c:name>
    <c:fmtId val="4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Auxiliar!$S$54:$S$55</c:f>
              <c:strCache>
                <c:ptCount val="1"/>
                <c:pt idx="0">
                  <c:v>1º ANO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Auxiliar!$R$56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Auxiliar!$S$56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4-4011-AF98-1797AB3D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9398735"/>
        <c:axId val="1428967663"/>
      </c:barChart>
      <c:catAx>
        <c:axId val="609398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967663"/>
        <c:crosses val="autoZero"/>
        <c:auto val="1"/>
        <c:lblAlgn val="ctr"/>
        <c:lblOffset val="100"/>
        <c:noMultiLvlLbl val="0"/>
      </c:catAx>
      <c:valAx>
        <c:axId val="142896766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[Dashboard Controle de Acidentes-1.xlsx]Auxiliar!Tabela dinâmica14</c:name>
    <c:fmtId val="4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Auxiliar!$S$33:$S$34</c:f>
              <c:strCache>
                <c:ptCount val="1"/>
                <c:pt idx="0">
                  <c:v>1º ANO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Auxiliar!$R$35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Auxiliar!$S$35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8-46BA-BD3E-809FB1C2A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529933887"/>
        <c:axId val="59510895"/>
      </c:barChart>
      <c:catAx>
        <c:axId val="52993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10895"/>
        <c:crosses val="autoZero"/>
        <c:auto val="1"/>
        <c:lblAlgn val="ctr"/>
        <c:lblOffset val="100"/>
        <c:noMultiLvlLbl val="0"/>
      </c:catAx>
      <c:valAx>
        <c:axId val="5951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93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Controle de Acidentes-1.xlsx]Auxiliar!Tabela dinâmica5</c:name>
    <c:fmtId val="6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19050" cap="rnd" cmpd="sng" algn="ctr">
            <a:solidFill>
              <a:schemeClr val="tx1"/>
            </a:solidFill>
            <a:round/>
          </a:ln>
          <a:effectLst/>
        </c:spPr>
        <c:marker>
          <c:symbol val="circle"/>
          <c:size val="17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757015742642025E-3"/>
          <c:y val="9.90990990990991E-2"/>
          <c:w val="0.99178644763860369"/>
          <c:h val="0.70863304249131021"/>
        </c:manualLayout>
      </c:layout>
      <c:lineChart>
        <c:grouping val="standard"/>
        <c:varyColors val="0"/>
        <c:ser>
          <c:idx val="0"/>
          <c:order val="0"/>
          <c:tx>
            <c:strRef>
              <c:f>Auxiliar!$G$34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Auxiliar!$F$35:$F$38</c:f>
              <c:strCache>
                <c:ptCount val="3"/>
                <c:pt idx="0">
                  <c:v>FEVEREIRO</c:v>
                </c:pt>
                <c:pt idx="1">
                  <c:v>ABRIL</c:v>
                </c:pt>
                <c:pt idx="2">
                  <c:v>MAIO</c:v>
                </c:pt>
              </c:strCache>
            </c:strRef>
          </c:cat>
          <c:val>
            <c:numRef>
              <c:f>Auxiliar!$G$35:$G$38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E-4203-9567-DBAAC4035D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7068623"/>
        <c:axId val="358238303"/>
      </c:lineChart>
      <c:catAx>
        <c:axId val="56706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238303"/>
        <c:crosses val="autoZero"/>
        <c:auto val="1"/>
        <c:lblAlgn val="ctr"/>
        <c:lblOffset val="100"/>
        <c:noMultiLvlLbl val="0"/>
      </c:catAx>
      <c:valAx>
        <c:axId val="358238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7068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[Dashboard Controle de Acidentes-1.xlsx]Auxiliar!Tabela dinâmica8</c:name>
    <c:fmtId val="9"/>
  </c:pivotSource>
  <c:chart>
    <c:autoTitleDeleted val="1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864636920384952"/>
          <c:y val="0.12482275080035776"/>
          <c:w val="0.8064825896762905"/>
          <c:h val="0.438881974147305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Auxiliar!$L$3:$L$4</c:f>
              <c:strCache>
                <c:ptCount val="1"/>
                <c:pt idx="0">
                  <c:v>00:01 às 06:00h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Auxiliar!$K$5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Auxiliar!$L$5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E-403A-A979-38B3450F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71148815"/>
        <c:axId val="542141439"/>
      </c:barChart>
      <c:catAx>
        <c:axId val="571148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1439"/>
        <c:crosses val="autoZero"/>
        <c:auto val="1"/>
        <c:lblAlgn val="ctr"/>
        <c:lblOffset val="100"/>
        <c:noMultiLvlLbl val="0"/>
      </c:catAx>
      <c:valAx>
        <c:axId val="54214143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4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59588729094815"/>
          <c:y val="0.76853562323157465"/>
          <c:w val="0.20056160339624909"/>
          <c:h val="0.2283032983071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[Dashboard Controle de Acidentes-1.xlsx]Auxiliar!Tabela dinâmica9</c:name>
    <c:fmtId val="22"/>
  </c:pivotSource>
  <c:chart>
    <c:autoTitleDeleted val="1"/>
    <c:pivotFmts>
      <c:pivotFmt>
        <c:idx val="0"/>
        <c:spPr>
          <a:pattFill prst="narVert">
            <a:fgClr>
              <a:schemeClr val="accent5"/>
            </a:fgClr>
            <a:bgClr>
              <a:schemeClr val="accent5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5"/>
            </a:innerShdw>
          </a:effectLst>
        </c:spPr>
        <c:marker>
          <c:symbol val="circle"/>
          <c:size val="6"/>
          <c:spPr>
            <a:solidFill>
              <a:schemeClr val="accent5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Vert">
            <a:fgClr>
              <a:schemeClr val="accent5"/>
            </a:fgClr>
            <a:bgClr>
              <a:schemeClr val="accent5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5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tx2">
              <a:lumMod val="60000"/>
              <a:lumOff val="40000"/>
            </a:schemeClr>
          </a:solidFill>
          <a:ln>
            <a:solidFill>
              <a:schemeClr val="tx2">
                <a:lumMod val="60000"/>
                <a:lumOff val="40000"/>
              </a:schemeClr>
            </a:solidFill>
          </a:ln>
          <a:effectLst>
            <a:innerShdw blurRad="114300">
              <a:schemeClr val="accent5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124235444603911"/>
          <c:y val="7.9208560468402942E-3"/>
          <c:w val="0.77232269276837129"/>
          <c:h val="0.80425331448953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Auxiliar!$L$10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Auxiliar!$K$11:$K$12</c:f>
              <c:strCache>
                <c:ptCount val="1"/>
                <c:pt idx="0">
                  <c:v>ASA</c:v>
                </c:pt>
              </c:strCache>
            </c:strRef>
          </c:cat>
          <c:val>
            <c:numRef>
              <c:f>Auxiliar!$L$11:$L$12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9-4E71-B47D-B35795B5C3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71192015"/>
        <c:axId val="562370527"/>
      </c:barChart>
      <c:catAx>
        <c:axId val="5711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370527"/>
        <c:crosses val="autoZero"/>
        <c:auto val="1"/>
        <c:lblAlgn val="ctr"/>
        <c:lblOffset val="100"/>
        <c:noMultiLvlLbl val="0"/>
      </c:catAx>
      <c:valAx>
        <c:axId val="56237052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9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888185305508"/>
          <c:y val="1.0308566542700296E-2"/>
          <c:w val="0.74854101279298124"/>
          <c:h val="0.9643357079892098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37-434C-9594-51A053E2ADFE}"/>
              </c:ext>
            </c:extLst>
          </c:dPt>
          <c:dPt>
            <c:idx val="1"/>
            <c:bubble3D val="0"/>
            <c:spPr>
              <a:solidFill>
                <a:srgbClr val="FB65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4-4A1E-BC95-856F4D6C2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Dashboard!$B$9:$C$9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cat>
          <c:val>
            <c:numRef>
              <c:f>Dashboard!$B$9:$C$9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4-4A1E-BC95-856F4D6C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6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[Dashboard Controle de Acidentes-1.xlsx]Auxiliar!Tabela dinâmica4</c:name>
    <c:fmtId val="5"/>
  </c:pivotSource>
  <c:chart>
    <c:autoTitleDeleted val="1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122723136561837"/>
          <c:y val="0.16168981481481481"/>
          <c:w val="0.80328846669717391"/>
          <c:h val="0.421393518518518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Auxiliar!$G$22:$G$23</c:f>
              <c:strCache>
                <c:ptCount val="1"/>
                <c:pt idx="0">
                  <c:v>1º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Auxiliar!$F$24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Auxiliar!$G$24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6-434C-ACE1-1E4F600F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86747247"/>
        <c:axId val="564920559"/>
      </c:barChart>
      <c:catAx>
        <c:axId val="128674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0559"/>
        <c:crosses val="autoZero"/>
        <c:auto val="1"/>
        <c:lblAlgn val="ctr"/>
        <c:lblOffset val="100"/>
        <c:noMultiLvlLbl val="0"/>
      </c:catAx>
      <c:valAx>
        <c:axId val="56492055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7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56308178868947"/>
          <c:y val="0.76970486111111114"/>
          <c:w val="5.3742412633203451E-2"/>
          <c:h val="0.23029513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Controle de Acidentes-1.xlsx]Auxiliar!Tabela dinâmica10</c:name>
    <c:fmtId val="28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tx2">
              <a:lumMod val="60000"/>
              <a:lumOff val="40000"/>
            </a:schemeClr>
          </a:solidFill>
          <a:ln>
            <a:solidFill>
              <a:schemeClr val="tx2">
                <a:lumMod val="60000"/>
                <a:lumOff val="40000"/>
              </a:schemeClr>
            </a:solidFill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Auxiliar!$L$60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Auxiliar!$K$61:$K$62</c:f>
              <c:strCache>
                <c:ptCount val="1"/>
                <c:pt idx="0">
                  <c:v>PCP</c:v>
                </c:pt>
              </c:strCache>
            </c:strRef>
          </c:cat>
          <c:val>
            <c:numRef>
              <c:f>Auxiliar!$L$61:$L$62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7-4E4D-A61B-A224D4943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8"/>
        <c:axId val="738987071"/>
        <c:axId val="363009711"/>
      </c:barChart>
      <c:catAx>
        <c:axId val="738987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009711"/>
        <c:crosses val="autoZero"/>
        <c:auto val="1"/>
        <c:lblAlgn val="ctr"/>
        <c:lblOffset val="100"/>
        <c:noMultiLvlLbl val="0"/>
      </c:catAx>
      <c:valAx>
        <c:axId val="36300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98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Controle de Acidentes-1.xlsx]Auxiliar!Tabela dinâmica11</c:name>
    <c:fmtId val="33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111040515849597E-17"/>
              <c:y val="8.92829077485392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B050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rgbClr val="FFFF00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5726299212598421"/>
          <c:y val="1.1684587813620065E-2"/>
          <c:w val="0.68547401574803146"/>
          <c:h val="0.73706883413766833"/>
        </c:manualLayout>
      </c:layout>
      <c:doughnutChart>
        <c:varyColors val="1"/>
        <c:ser>
          <c:idx val="0"/>
          <c:order val="0"/>
          <c:tx>
            <c:strRef>
              <c:f>Auxiliar!$S$9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AF-40C1-91F1-2E139C1CE2B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AF-40C1-91F1-2E139C1CE2BF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AF-40C1-91F1-2E139C1CE2B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AF-40C1-91F1-2E139C1CE2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Auxiliar!$R$10:$R$11</c:f>
              <c:strCache>
                <c:ptCount val="1"/>
                <c:pt idx="0">
                  <c:v>Concluído</c:v>
                </c:pt>
              </c:strCache>
            </c:strRef>
          </c:cat>
          <c:val>
            <c:numRef>
              <c:f>Auxiliar!$S$10:$S$11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F-40C1-91F1-2E139C1CE2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502362204724411E-2"/>
          <c:y val="0.72353731814312672"/>
          <c:w val="0.98032860892388474"/>
          <c:h val="0.22855846012445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Controle de Acidentes-1.xlsx]Auxiliar!Tabela dinâmica13</c:name>
    <c:fmtId val="37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tx2">
              <a:lumMod val="60000"/>
              <a:lumOff val="40000"/>
            </a:schemeClr>
          </a:solidFill>
          <a:ln>
            <a:solidFill>
              <a:schemeClr val="tx2">
                <a:lumMod val="60000"/>
                <a:lumOff val="40000"/>
              </a:schemeClr>
            </a:solidFill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Auxiliar!$S$61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Auxiliar!$R$62:$R$63</c:f>
              <c:strCache>
                <c:ptCount val="1"/>
                <c:pt idx="0">
                  <c:v>CONTUSAO</c:v>
                </c:pt>
              </c:strCache>
            </c:strRef>
          </c:cat>
          <c:val>
            <c:numRef>
              <c:f>Auxiliar!$S$62:$S$63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4-481B-9F62-3B4A458BD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09399135"/>
        <c:axId val="1428970575"/>
      </c:barChart>
      <c:catAx>
        <c:axId val="609399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970575"/>
        <c:crosses val="autoZero"/>
        <c:auto val="1"/>
        <c:lblAlgn val="ctr"/>
        <c:lblOffset val="100"/>
        <c:noMultiLvlLbl val="0"/>
      </c:catAx>
      <c:valAx>
        <c:axId val="142897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9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svg"/><Relationship Id="rId18" Type="http://schemas.openxmlformats.org/officeDocument/2006/relationships/image" Target="../media/image11.svg"/><Relationship Id="rId26" Type="http://schemas.openxmlformats.org/officeDocument/2006/relationships/image" Target="../media/image19.svg"/><Relationship Id="rId3" Type="http://schemas.openxmlformats.org/officeDocument/2006/relationships/chart" Target="../charts/chart1.xml"/><Relationship Id="rId21" Type="http://schemas.openxmlformats.org/officeDocument/2006/relationships/image" Target="../media/image14.png"/><Relationship Id="rId34" Type="http://schemas.openxmlformats.org/officeDocument/2006/relationships/chart" Target="../charts/chart9.xml"/><Relationship Id="rId7" Type="http://schemas.openxmlformats.org/officeDocument/2006/relationships/chart" Target="../charts/chart5.xml"/><Relationship Id="rId12" Type="http://schemas.openxmlformats.org/officeDocument/2006/relationships/image" Target="../media/image6.png"/><Relationship Id="rId17" Type="http://schemas.openxmlformats.org/officeDocument/2006/relationships/image" Target="../media/image10.png"/><Relationship Id="rId25" Type="http://schemas.openxmlformats.org/officeDocument/2006/relationships/image" Target="../media/image18.png"/><Relationship Id="rId33" Type="http://schemas.openxmlformats.org/officeDocument/2006/relationships/chart" Target="../charts/chart8.xml"/><Relationship Id="rId2" Type="http://schemas.microsoft.com/office/2007/relationships/hdphoto" Target="../media/hdphoto1.wdp"/><Relationship Id="rId16" Type="http://schemas.openxmlformats.org/officeDocument/2006/relationships/image" Target="../media/image9.svg"/><Relationship Id="rId20" Type="http://schemas.openxmlformats.org/officeDocument/2006/relationships/image" Target="../media/image13.svg"/><Relationship Id="rId29" Type="http://schemas.openxmlformats.org/officeDocument/2006/relationships/image" Target="../media/image2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image" Target="../media/image5.svg"/><Relationship Id="rId24" Type="http://schemas.openxmlformats.org/officeDocument/2006/relationships/image" Target="../media/image17.svg"/><Relationship Id="rId32" Type="http://schemas.openxmlformats.org/officeDocument/2006/relationships/image" Target="../media/image24.svg"/><Relationship Id="rId5" Type="http://schemas.openxmlformats.org/officeDocument/2006/relationships/chart" Target="../charts/chart3.xml"/><Relationship Id="rId15" Type="http://schemas.openxmlformats.org/officeDocument/2006/relationships/image" Target="../media/image8.png"/><Relationship Id="rId23" Type="http://schemas.openxmlformats.org/officeDocument/2006/relationships/image" Target="../media/image16.png"/><Relationship Id="rId28" Type="http://schemas.openxmlformats.org/officeDocument/2006/relationships/image" Target="../media/image21.png"/><Relationship Id="rId36" Type="http://schemas.openxmlformats.org/officeDocument/2006/relationships/chart" Target="../charts/chart11.xml"/><Relationship Id="rId10" Type="http://schemas.openxmlformats.org/officeDocument/2006/relationships/image" Target="../media/image4.png"/><Relationship Id="rId19" Type="http://schemas.openxmlformats.org/officeDocument/2006/relationships/image" Target="../media/image12.png"/><Relationship Id="rId31" Type="http://schemas.openxmlformats.org/officeDocument/2006/relationships/image" Target="../media/image23.png"/><Relationship Id="rId4" Type="http://schemas.openxmlformats.org/officeDocument/2006/relationships/chart" Target="../charts/chart2.xml"/><Relationship Id="rId9" Type="http://schemas.openxmlformats.org/officeDocument/2006/relationships/image" Target="../media/image3.svg"/><Relationship Id="rId14" Type="http://schemas.openxmlformats.org/officeDocument/2006/relationships/chart" Target="../charts/chart6.xml"/><Relationship Id="rId22" Type="http://schemas.openxmlformats.org/officeDocument/2006/relationships/image" Target="../media/image15.svg"/><Relationship Id="rId27" Type="http://schemas.openxmlformats.org/officeDocument/2006/relationships/image" Target="../media/image20.png"/><Relationship Id="rId30" Type="http://schemas.openxmlformats.org/officeDocument/2006/relationships/chart" Target="../charts/chart7.xml"/><Relationship Id="rId35" Type="http://schemas.openxmlformats.org/officeDocument/2006/relationships/chart" Target="../charts/chart10.xml"/><Relationship Id="rId8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25</xdr:row>
      <xdr:rowOff>85725</xdr:rowOff>
    </xdr:from>
    <xdr:to>
      <xdr:col>6</xdr:col>
      <xdr:colOff>523460</xdr:colOff>
      <xdr:row>45</xdr:row>
      <xdr:rowOff>85062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63BC7564-FE2D-45B3-B361-922181611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04950" y="2114550"/>
          <a:ext cx="3857210" cy="3809337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25</xdr:row>
      <xdr:rowOff>9525</xdr:rowOff>
    </xdr:from>
    <xdr:to>
      <xdr:col>8</xdr:col>
      <xdr:colOff>276225</xdr:colOff>
      <xdr:row>46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490435-1527-46B0-9927-A9659BF03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1314450</xdr:colOff>
      <xdr:row>5</xdr:row>
      <xdr:rowOff>19050</xdr:rowOff>
    </xdr:from>
    <xdr:to>
      <xdr:col>15</xdr:col>
      <xdr:colOff>295275</xdr:colOff>
      <xdr:row>11</xdr:row>
      <xdr:rowOff>152400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B3844EE-550D-4580-A134-3CF475F86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971550</xdr:colOff>
      <xdr:row>40</xdr:row>
      <xdr:rowOff>152400</xdr:rowOff>
    </xdr:from>
    <xdr:ext cx="825803" cy="264560"/>
    <xdr:sp macro="" textlink="$AJ$117">
      <xdr:nvSpPr>
        <xdr:cNvPr id="14" name="CaixaDeTexto 13">
          <a:extLst>
            <a:ext uri="{FF2B5EF4-FFF2-40B4-BE49-F238E27FC236}">
              <a16:creationId xmlns:a16="http://schemas.microsoft.com/office/drawing/2014/main" id="{4F353B52-C4B2-492B-98F5-BE5EA16376EE}"/>
            </a:ext>
          </a:extLst>
        </xdr:cNvPr>
        <xdr:cNvSpPr txBox="1"/>
      </xdr:nvSpPr>
      <xdr:spPr>
        <a:xfrm>
          <a:off x="4810125" y="7858125"/>
          <a:ext cx="8258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FC2F97AE-D9F5-4A55-9711-8539B03993A3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OUTROS: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5</xdr:col>
      <xdr:colOff>771525</xdr:colOff>
      <xdr:row>37</xdr:row>
      <xdr:rowOff>104775</xdr:rowOff>
    </xdr:from>
    <xdr:ext cx="1255728" cy="264560"/>
    <xdr:sp macro="" textlink="$AJ$118">
      <xdr:nvSpPr>
        <xdr:cNvPr id="15" name="CaixaDeTexto 14">
          <a:extLst>
            <a:ext uri="{FF2B5EF4-FFF2-40B4-BE49-F238E27FC236}">
              <a16:creationId xmlns:a16="http://schemas.microsoft.com/office/drawing/2014/main" id="{16C03822-86C5-48CF-ACEA-07809264540A}"/>
            </a:ext>
          </a:extLst>
        </xdr:cNvPr>
        <xdr:cNvSpPr txBox="1"/>
      </xdr:nvSpPr>
      <xdr:spPr>
        <a:xfrm>
          <a:off x="4610100" y="7239000"/>
          <a:ext cx="12557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226538E5-1600-485A-B71A-79262AB8EF19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PÉ/TORNOZELO: 1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6</xdr:col>
      <xdr:colOff>0</xdr:colOff>
      <xdr:row>32</xdr:row>
      <xdr:rowOff>171450</xdr:rowOff>
    </xdr:from>
    <xdr:ext cx="1114425" cy="436786"/>
    <xdr:sp macro="" textlink="$AJ$120">
      <xdr:nvSpPr>
        <xdr:cNvPr id="16" name="CaixaDeTexto 15">
          <a:extLst>
            <a:ext uri="{FF2B5EF4-FFF2-40B4-BE49-F238E27FC236}">
              <a16:creationId xmlns:a16="http://schemas.microsoft.com/office/drawing/2014/main" id="{EB56771A-D021-4581-86AF-1ED61FC0ED42}"/>
            </a:ext>
          </a:extLst>
        </xdr:cNvPr>
        <xdr:cNvSpPr txBox="1"/>
      </xdr:nvSpPr>
      <xdr:spPr>
        <a:xfrm>
          <a:off x="4838700" y="6353175"/>
          <a:ext cx="11144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311F5F50-10C2-4F22-975C-0D646A20C3C0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PULSO/BRAÇO/COTOVELO: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5</xdr:col>
      <xdr:colOff>742950</xdr:colOff>
      <xdr:row>27</xdr:row>
      <xdr:rowOff>66675</xdr:rowOff>
    </xdr:from>
    <xdr:ext cx="1276350" cy="264560"/>
    <xdr:sp macro="" textlink="$AJ$113">
      <xdr:nvSpPr>
        <xdr:cNvPr id="17" name="CaixaDeTexto 16">
          <a:extLst>
            <a:ext uri="{FF2B5EF4-FFF2-40B4-BE49-F238E27FC236}">
              <a16:creationId xmlns:a16="http://schemas.microsoft.com/office/drawing/2014/main" id="{97BA1123-0DAE-4C20-B9C0-F2CDF305A122}"/>
            </a:ext>
          </a:extLst>
        </xdr:cNvPr>
        <xdr:cNvSpPr txBox="1"/>
      </xdr:nvSpPr>
      <xdr:spPr>
        <a:xfrm>
          <a:off x="4581525" y="5295900"/>
          <a:ext cx="1276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3222FA7C-EE58-46AE-80DA-68A958CE19E8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CABEÇA/FACE: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1</xdr:col>
      <xdr:colOff>352425</xdr:colOff>
      <xdr:row>26</xdr:row>
      <xdr:rowOff>161925</xdr:rowOff>
    </xdr:from>
    <xdr:ext cx="1276350" cy="264560"/>
    <xdr:sp macro="" textlink="$AJ$116">
      <xdr:nvSpPr>
        <xdr:cNvPr id="18" name="CaixaDeTexto 17">
          <a:extLst>
            <a:ext uri="{FF2B5EF4-FFF2-40B4-BE49-F238E27FC236}">
              <a16:creationId xmlns:a16="http://schemas.microsoft.com/office/drawing/2014/main" id="{68B07FC1-EF94-401A-ABFB-674D86CB4761}"/>
            </a:ext>
          </a:extLst>
        </xdr:cNvPr>
        <xdr:cNvSpPr txBox="1"/>
      </xdr:nvSpPr>
      <xdr:spPr>
        <a:xfrm>
          <a:off x="1581150" y="2371725"/>
          <a:ext cx="1276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85AE5EC1-2A5F-4D89-963E-D90B0B741B23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OLHO: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0</xdr:col>
      <xdr:colOff>1190625</xdr:colOff>
      <xdr:row>37</xdr:row>
      <xdr:rowOff>123825</xdr:rowOff>
    </xdr:from>
    <xdr:ext cx="1276350" cy="264560"/>
    <xdr:sp macro="" textlink="$AJ$115">
      <xdr:nvSpPr>
        <xdr:cNvPr id="19" name="CaixaDeTexto 18">
          <a:extLst>
            <a:ext uri="{FF2B5EF4-FFF2-40B4-BE49-F238E27FC236}">
              <a16:creationId xmlns:a16="http://schemas.microsoft.com/office/drawing/2014/main" id="{438D5831-7164-40CE-B42B-44E97CD44AE9}"/>
            </a:ext>
          </a:extLst>
        </xdr:cNvPr>
        <xdr:cNvSpPr txBox="1"/>
      </xdr:nvSpPr>
      <xdr:spPr>
        <a:xfrm>
          <a:off x="1190625" y="4429125"/>
          <a:ext cx="1276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B3B49EEB-9D54-4185-958B-2E7ECF7BC8CD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DEDO/MÃO: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0</xdr:col>
      <xdr:colOff>1209675</xdr:colOff>
      <xdr:row>30</xdr:row>
      <xdr:rowOff>28575</xdr:rowOff>
    </xdr:from>
    <xdr:ext cx="1276350" cy="264560"/>
    <xdr:sp macro="" textlink="$AJ$121">
      <xdr:nvSpPr>
        <xdr:cNvPr id="20" name="CaixaDeTexto 19">
          <a:extLst>
            <a:ext uri="{FF2B5EF4-FFF2-40B4-BE49-F238E27FC236}">
              <a16:creationId xmlns:a16="http://schemas.microsoft.com/office/drawing/2014/main" id="{57C6188A-9412-4098-99B6-FB57BA11A815}"/>
            </a:ext>
          </a:extLst>
        </xdr:cNvPr>
        <xdr:cNvSpPr txBox="1"/>
      </xdr:nvSpPr>
      <xdr:spPr>
        <a:xfrm>
          <a:off x="1209675" y="3000375"/>
          <a:ext cx="1276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25F204C9-AF3D-4879-B55F-0753367A581A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TORAX: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6</xdr:col>
      <xdr:colOff>266700</xdr:colOff>
      <xdr:row>30</xdr:row>
      <xdr:rowOff>47625</xdr:rowOff>
    </xdr:from>
    <xdr:ext cx="1114425" cy="264560"/>
    <xdr:sp macro="" textlink="$AJ$114">
      <xdr:nvSpPr>
        <xdr:cNvPr id="21" name="CaixaDeTexto 20">
          <a:extLst>
            <a:ext uri="{FF2B5EF4-FFF2-40B4-BE49-F238E27FC236}">
              <a16:creationId xmlns:a16="http://schemas.microsoft.com/office/drawing/2014/main" id="{FC4593E1-FA22-4609-9EFC-E62C5C1CE8EB}"/>
            </a:ext>
          </a:extLst>
        </xdr:cNvPr>
        <xdr:cNvSpPr txBox="1"/>
      </xdr:nvSpPr>
      <xdr:spPr>
        <a:xfrm>
          <a:off x="5105400" y="5848350"/>
          <a:ext cx="1114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38E8E213-6935-4FF5-9662-73E4A039B991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COSTA: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oneCellAnchor>
    <xdr:from>
      <xdr:col>0</xdr:col>
      <xdr:colOff>1171575</xdr:colOff>
      <xdr:row>41</xdr:row>
      <xdr:rowOff>123825</xdr:rowOff>
    </xdr:from>
    <xdr:ext cx="1409700" cy="264560"/>
    <xdr:sp macro="" textlink="$AJ$119">
      <xdr:nvSpPr>
        <xdr:cNvPr id="22" name="CaixaDeTexto 21">
          <a:extLst>
            <a:ext uri="{FF2B5EF4-FFF2-40B4-BE49-F238E27FC236}">
              <a16:creationId xmlns:a16="http://schemas.microsoft.com/office/drawing/2014/main" id="{5797BF56-AFA9-4BA0-8779-BC920C684BC2}"/>
            </a:ext>
          </a:extLst>
        </xdr:cNvPr>
        <xdr:cNvSpPr txBox="1"/>
      </xdr:nvSpPr>
      <xdr:spPr>
        <a:xfrm>
          <a:off x="1171575" y="5191125"/>
          <a:ext cx="1409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7EE9342-3A13-49D1-B358-8C10AA5DB46A}" type="TxLink">
            <a:rPr lang="en-US" sz="11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PERNA/JOELHO: 0</a:t>
          </a:fld>
          <a:endParaRPr lang="pt-BR" sz="1100" b="1">
            <a:solidFill>
              <a:srgbClr val="002060"/>
            </a:solidFill>
          </a:endParaRPr>
        </a:p>
      </xdr:txBody>
    </xdr:sp>
    <xdr:clientData/>
  </xdr:oneCellAnchor>
  <xdr:twoCellAnchor>
    <xdr:from>
      <xdr:col>1</xdr:col>
      <xdr:colOff>9525</xdr:colOff>
      <xdr:row>13</xdr:row>
      <xdr:rowOff>9525</xdr:rowOff>
    </xdr:from>
    <xdr:to>
      <xdr:col>6</xdr:col>
      <xdr:colOff>981075</xdr:colOff>
      <xdr:row>17</xdr:row>
      <xdr:rowOff>119063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315A896B-BDF0-463A-8162-A202B4587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9524</xdr:colOff>
      <xdr:row>13</xdr:row>
      <xdr:rowOff>28575</xdr:rowOff>
    </xdr:from>
    <xdr:to>
      <xdr:col>15</xdr:col>
      <xdr:colOff>266699</xdr:colOff>
      <xdr:row>23</xdr:row>
      <xdr:rowOff>171450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848F5FE5-CB43-4317-8D33-95FD75FCE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209550</xdr:colOff>
      <xdr:row>7</xdr:row>
      <xdr:rowOff>114299</xdr:rowOff>
    </xdr:from>
    <xdr:to>
      <xdr:col>2</xdr:col>
      <xdr:colOff>619125</xdr:colOff>
      <xdr:row>12</xdr:row>
      <xdr:rowOff>76200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A941538-1881-4146-B665-471E322D1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571500</xdr:colOff>
      <xdr:row>9</xdr:row>
      <xdr:rowOff>47625</xdr:rowOff>
    </xdr:from>
    <xdr:to>
      <xdr:col>3</xdr:col>
      <xdr:colOff>49877</xdr:colOff>
      <xdr:row>10</xdr:row>
      <xdr:rowOff>157472</xdr:rowOff>
    </xdr:to>
    <xdr:pic>
      <xdr:nvPicPr>
        <xdr:cNvPr id="29" name="Gráfico 28" descr="Mulher">
          <a:extLst>
            <a:ext uri="{FF2B5EF4-FFF2-40B4-BE49-F238E27FC236}">
              <a16:creationId xmlns:a16="http://schemas.microsoft.com/office/drawing/2014/main" id="{1EC7E794-6C5D-41DC-A450-D955577A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524125" y="1609725"/>
          <a:ext cx="288002" cy="300347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9</xdr:row>
      <xdr:rowOff>76200</xdr:rowOff>
    </xdr:from>
    <xdr:to>
      <xdr:col>1</xdr:col>
      <xdr:colOff>243553</xdr:colOff>
      <xdr:row>10</xdr:row>
      <xdr:rowOff>182519</xdr:rowOff>
    </xdr:to>
    <xdr:pic>
      <xdr:nvPicPr>
        <xdr:cNvPr id="30" name="Gráfico 29" descr="Homem">
          <a:extLst>
            <a:ext uri="{FF2B5EF4-FFF2-40B4-BE49-F238E27FC236}">
              <a16:creationId xmlns:a16="http://schemas.microsoft.com/office/drawing/2014/main" id="{E1836E44-7CD4-41EA-88E8-5781F4BE5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190625" y="1638300"/>
          <a:ext cx="281653" cy="296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314055</xdr:colOff>
      <xdr:row>8</xdr:row>
      <xdr:rowOff>19556</xdr:rowOff>
    </xdr:to>
    <xdr:pic>
      <xdr:nvPicPr>
        <xdr:cNvPr id="31" name="Gráfico 30" descr="Usuários">
          <a:extLst>
            <a:ext uri="{FF2B5EF4-FFF2-40B4-BE49-F238E27FC236}">
              <a16:creationId xmlns:a16="http://schemas.microsoft.com/office/drawing/2014/main" id="{45D77108-93A1-4E8A-B630-C0A8A9C2D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228725" y="1181100"/>
          <a:ext cx="314055" cy="295781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19</xdr:row>
      <xdr:rowOff>9524</xdr:rowOff>
    </xdr:from>
    <xdr:to>
      <xdr:col>6</xdr:col>
      <xdr:colOff>1304924</xdr:colOff>
      <xdr:row>23</xdr:row>
      <xdr:rowOff>111524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A1C702C8-0B76-4C3A-AABD-C03815AB3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20161</xdr:colOff>
      <xdr:row>11</xdr:row>
      <xdr:rowOff>161926</xdr:rowOff>
    </xdr:from>
    <xdr:to>
      <xdr:col>8</xdr:col>
      <xdr:colOff>272161</xdr:colOff>
      <xdr:row>13</xdr:row>
      <xdr:rowOff>4422</xdr:rowOff>
    </xdr:to>
    <xdr:pic>
      <xdr:nvPicPr>
        <xdr:cNvPr id="33" name="Gráfico 32" descr="Crachá de Funcionário">
          <a:extLst>
            <a:ext uri="{FF2B5EF4-FFF2-40B4-BE49-F238E27FC236}">
              <a16:creationId xmlns:a16="http://schemas.microsoft.com/office/drawing/2014/main" id="{E78A023E-3870-4BD9-B055-118A6B08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5935186" y="2343151"/>
          <a:ext cx="252000" cy="223496"/>
        </a:xfrm>
        <a:prstGeom prst="rect">
          <a:avLst/>
        </a:prstGeom>
      </xdr:spPr>
    </xdr:pic>
    <xdr:clientData/>
  </xdr:twoCellAnchor>
  <xdr:twoCellAnchor>
    <xdr:from>
      <xdr:col>8</xdr:col>
      <xdr:colOff>9524</xdr:colOff>
      <xdr:row>3</xdr:row>
      <xdr:rowOff>95250</xdr:rowOff>
    </xdr:from>
    <xdr:to>
      <xdr:col>8</xdr:col>
      <xdr:colOff>261525</xdr:colOff>
      <xdr:row>4</xdr:row>
      <xdr:rowOff>179187</xdr:rowOff>
    </xdr:to>
    <xdr:pic>
      <xdr:nvPicPr>
        <xdr:cNvPr id="34" name="Gráfico 33" descr="Lápis">
          <a:extLst>
            <a:ext uri="{FF2B5EF4-FFF2-40B4-BE49-F238E27FC236}">
              <a16:creationId xmlns:a16="http://schemas.microsoft.com/office/drawing/2014/main" id="{159566E1-A67D-4ED9-9C79-3FB808F2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5924549" y="495300"/>
          <a:ext cx="252001" cy="188712"/>
        </a:xfrm>
        <a:prstGeom prst="rect">
          <a:avLst/>
        </a:prstGeom>
      </xdr:spPr>
    </xdr:pic>
    <xdr:clientData/>
  </xdr:twoCellAnchor>
  <xdr:twoCellAnchor>
    <xdr:from>
      <xdr:col>0</xdr:col>
      <xdr:colOff>1219200</xdr:colOff>
      <xdr:row>23</xdr:row>
      <xdr:rowOff>152402</xdr:rowOff>
    </xdr:from>
    <xdr:to>
      <xdr:col>1</xdr:col>
      <xdr:colOff>242475</xdr:colOff>
      <xdr:row>25</xdr:row>
      <xdr:rowOff>12983</xdr:rowOff>
    </xdr:to>
    <xdr:pic>
      <xdr:nvPicPr>
        <xdr:cNvPr id="35" name="Gráfico 34" descr="Marcador">
          <a:extLst>
            <a:ext uri="{FF2B5EF4-FFF2-40B4-BE49-F238E27FC236}">
              <a16:creationId xmlns:a16="http://schemas.microsoft.com/office/drawing/2014/main" id="{D0453821-97AE-429C-B7AF-F4BF2E24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1219200" y="4514852"/>
          <a:ext cx="252000" cy="24158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0</xdr:rowOff>
    </xdr:from>
    <xdr:to>
      <xdr:col>1</xdr:col>
      <xdr:colOff>261525</xdr:colOff>
      <xdr:row>13</xdr:row>
      <xdr:rowOff>39256</xdr:rowOff>
    </xdr:to>
    <xdr:pic>
      <xdr:nvPicPr>
        <xdr:cNvPr id="37" name="Gráfico 36" descr="Olho">
          <a:extLst>
            <a:ext uri="{FF2B5EF4-FFF2-40B4-BE49-F238E27FC236}">
              <a16:creationId xmlns:a16="http://schemas.microsoft.com/office/drawing/2014/main" id="{99ECF7BB-4977-4B42-A2B2-8201A6757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1238250" y="2371725"/>
          <a:ext cx="252000" cy="22975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161925</xdr:rowOff>
    </xdr:from>
    <xdr:to>
      <xdr:col>1</xdr:col>
      <xdr:colOff>261525</xdr:colOff>
      <xdr:row>19</xdr:row>
      <xdr:rowOff>40642</xdr:rowOff>
    </xdr:to>
    <xdr:pic>
      <xdr:nvPicPr>
        <xdr:cNvPr id="38" name="Gráfico 37" descr="Chat">
          <a:extLst>
            <a:ext uri="{FF2B5EF4-FFF2-40B4-BE49-F238E27FC236}">
              <a16:creationId xmlns:a16="http://schemas.microsoft.com/office/drawing/2014/main" id="{B4CBA423-52C1-475E-BFC3-96288AAC7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4"/>
            </a:ext>
          </a:extLst>
        </a:blip>
        <a:stretch>
          <a:fillRect/>
        </a:stretch>
      </xdr:blipFill>
      <xdr:spPr>
        <a:xfrm>
          <a:off x="1238250" y="3486150"/>
          <a:ext cx="252000" cy="2597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</xdr:row>
      <xdr:rowOff>276225</xdr:rowOff>
    </xdr:from>
    <xdr:to>
      <xdr:col>4</xdr:col>
      <xdr:colOff>252000</xdr:colOff>
      <xdr:row>5</xdr:row>
      <xdr:rowOff>21976</xdr:rowOff>
    </xdr:to>
    <xdr:pic>
      <xdr:nvPicPr>
        <xdr:cNvPr id="39" name="Gráfico 38" descr="Cidade">
          <a:extLst>
            <a:ext uri="{FF2B5EF4-FFF2-40B4-BE49-F238E27FC236}">
              <a16:creationId xmlns:a16="http://schemas.microsoft.com/office/drawing/2014/main" id="{866FC749-5022-49AB-AB3F-F0A548187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6"/>
            </a:ext>
          </a:extLst>
        </a:blip>
        <a:stretch>
          <a:fillRect/>
        </a:stretch>
      </xdr:blipFill>
      <xdr:spPr>
        <a:xfrm>
          <a:off x="2838450" y="581025"/>
          <a:ext cx="252000" cy="241051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180976</xdr:colOff>
      <xdr:row>10</xdr:row>
      <xdr:rowOff>0</xdr:rowOff>
    </xdr:from>
    <xdr:to>
      <xdr:col>6</xdr:col>
      <xdr:colOff>900304</xdr:colOff>
      <xdr:row>12</xdr:row>
      <xdr:rowOff>180975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9F03DBB6-9A57-4F47-AFD0-DE5F750ED0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3">
              <a:shade val="45000"/>
              <a:satMod val="135000"/>
            </a:schemeClr>
            <a:prstClr val="white"/>
          </a:duotone>
        </a:blip>
        <a:srcRect t="7812" b="14062"/>
        <a:stretch/>
      </xdr:blipFill>
      <xdr:spPr>
        <a:xfrm>
          <a:off x="5019676" y="2095500"/>
          <a:ext cx="719328" cy="56197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133349</xdr:colOff>
      <xdr:row>10</xdr:row>
      <xdr:rowOff>38100</xdr:rowOff>
    </xdr:from>
    <xdr:to>
      <xdr:col>5</xdr:col>
      <xdr:colOff>870096</xdr:colOff>
      <xdr:row>12</xdr:row>
      <xdr:rowOff>180976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B1639B92-7D89-45D4-A206-DB12E3A243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>
          <a:duotone>
            <a:schemeClr val="accent3">
              <a:shade val="45000"/>
              <a:satMod val="135000"/>
            </a:schemeClr>
            <a:prstClr val="white"/>
          </a:duotone>
        </a:blip>
        <a:srcRect t="1" b="17042"/>
        <a:stretch/>
      </xdr:blipFill>
      <xdr:spPr>
        <a:xfrm>
          <a:off x="3971924" y="2133600"/>
          <a:ext cx="736747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209549</xdr:colOff>
      <xdr:row>10</xdr:row>
      <xdr:rowOff>66676</xdr:rowOff>
    </xdr:from>
    <xdr:to>
      <xdr:col>4</xdr:col>
      <xdr:colOff>844827</xdr:colOff>
      <xdr:row>12</xdr:row>
      <xdr:rowOff>180976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9409BB2B-372C-423E-BD89-09D9CD736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>
          <a:duotone>
            <a:schemeClr val="accent3">
              <a:shade val="45000"/>
              <a:satMod val="135000"/>
            </a:schemeClr>
            <a:prstClr val="white"/>
          </a:duotone>
        </a:blip>
        <a:srcRect r="-4069" b="10206"/>
        <a:stretch/>
      </xdr:blipFill>
      <xdr:spPr>
        <a:xfrm>
          <a:off x="3047999" y="2162176"/>
          <a:ext cx="635278" cy="495300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25</xdr:row>
      <xdr:rowOff>9525</xdr:rowOff>
    </xdr:from>
    <xdr:to>
      <xdr:col>16</xdr:col>
      <xdr:colOff>0</xdr:colOff>
      <xdr:row>35</xdr:row>
      <xdr:rowOff>152925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0BA3089-49E7-4A5A-B9F9-6748EA037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19050</xdr:colOff>
      <xdr:row>23</xdr:row>
      <xdr:rowOff>171451</xdr:rowOff>
    </xdr:from>
    <xdr:to>
      <xdr:col>8</xdr:col>
      <xdr:colOff>235050</xdr:colOff>
      <xdr:row>24</xdr:row>
      <xdr:rowOff>189652</xdr:rowOff>
    </xdr:to>
    <xdr:pic>
      <xdr:nvPicPr>
        <xdr:cNvPr id="46" name="Gráfico 45" descr="Américas no Globo">
          <a:extLst>
            <a:ext uri="{FF2B5EF4-FFF2-40B4-BE49-F238E27FC236}">
              <a16:creationId xmlns:a16="http://schemas.microsoft.com/office/drawing/2014/main" id="{45995766-CF5E-4920-A46B-DAB29DCAA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2"/>
            </a:ext>
          </a:extLst>
        </a:blip>
        <a:stretch>
          <a:fillRect/>
        </a:stretch>
      </xdr:blipFill>
      <xdr:spPr>
        <a:xfrm>
          <a:off x="5934075" y="4638676"/>
          <a:ext cx="216000" cy="208701"/>
        </a:xfrm>
        <a:prstGeom prst="rect">
          <a:avLst/>
        </a:prstGeom>
      </xdr:spPr>
    </xdr:pic>
    <xdr:clientData/>
  </xdr:twoCellAnchor>
  <xdr:twoCellAnchor>
    <xdr:from>
      <xdr:col>16</xdr:col>
      <xdr:colOff>57150</xdr:colOff>
      <xdr:row>5</xdr:row>
      <xdr:rowOff>104776</xdr:rowOff>
    </xdr:from>
    <xdr:to>
      <xdr:col>19</xdr:col>
      <xdr:colOff>257175</xdr:colOff>
      <xdr:row>12</xdr:row>
      <xdr:rowOff>19050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12FEADB0-0E39-4527-B30D-6A1BCDDAE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252000</xdr:colOff>
      <xdr:row>5</xdr:row>
      <xdr:rowOff>39256</xdr:rowOff>
    </xdr:to>
    <xdr:pic>
      <xdr:nvPicPr>
        <xdr:cNvPr id="48" name="Gráfico 47" descr="Olho">
          <a:extLst>
            <a:ext uri="{FF2B5EF4-FFF2-40B4-BE49-F238E27FC236}">
              <a16:creationId xmlns:a16="http://schemas.microsoft.com/office/drawing/2014/main" id="{5A258C14-670B-4D97-8732-379596817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10563225" y="504825"/>
          <a:ext cx="252000" cy="229756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37</xdr:row>
      <xdr:rowOff>9525</xdr:rowOff>
    </xdr:from>
    <xdr:to>
      <xdr:col>16</xdr:col>
      <xdr:colOff>0</xdr:colOff>
      <xdr:row>46</xdr:row>
      <xdr:rowOff>37425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7E01FBD3-CA5F-4B26-9521-00CAE3CE3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</xdr:col>
      <xdr:colOff>19050</xdr:colOff>
      <xdr:row>35</xdr:row>
      <xdr:rowOff>171451</xdr:rowOff>
    </xdr:from>
    <xdr:to>
      <xdr:col>8</xdr:col>
      <xdr:colOff>235050</xdr:colOff>
      <xdr:row>36</xdr:row>
      <xdr:rowOff>189652</xdr:rowOff>
    </xdr:to>
    <xdr:pic>
      <xdr:nvPicPr>
        <xdr:cNvPr id="51" name="Gráfico 50" descr="Américas no Globo">
          <a:extLst>
            <a:ext uri="{FF2B5EF4-FFF2-40B4-BE49-F238E27FC236}">
              <a16:creationId xmlns:a16="http://schemas.microsoft.com/office/drawing/2014/main" id="{74067CCF-3831-4C3C-B10F-DF3C882C7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2"/>
            </a:ext>
          </a:extLst>
        </a:blip>
        <a:stretch>
          <a:fillRect/>
        </a:stretch>
      </xdr:blipFill>
      <xdr:spPr>
        <a:xfrm>
          <a:off x="5934075" y="6924676"/>
          <a:ext cx="216000" cy="208701"/>
        </a:xfrm>
        <a:prstGeom prst="rect">
          <a:avLst/>
        </a:prstGeom>
      </xdr:spPr>
    </xdr:pic>
    <xdr:clientData/>
  </xdr:twoCellAnchor>
  <xdr:twoCellAnchor>
    <xdr:from>
      <xdr:col>16</xdr:col>
      <xdr:colOff>19050</xdr:colOff>
      <xdr:row>13</xdr:row>
      <xdr:rowOff>38099</xdr:rowOff>
    </xdr:from>
    <xdr:to>
      <xdr:col>20</xdr:col>
      <xdr:colOff>57150</xdr:colOff>
      <xdr:row>29</xdr:row>
      <xdr:rowOff>9524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5E2EDDB-3B73-478A-9745-773121BEC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oneCellAnchor>
    <xdr:from>
      <xdr:col>17</xdr:col>
      <xdr:colOff>0</xdr:colOff>
      <xdr:row>12</xdr:row>
      <xdr:rowOff>0</xdr:rowOff>
    </xdr:from>
    <xdr:ext cx="252000" cy="229756"/>
    <xdr:pic>
      <xdr:nvPicPr>
        <xdr:cNvPr id="53" name="Gráfico 52" descr="Olho">
          <a:extLst>
            <a:ext uri="{FF2B5EF4-FFF2-40B4-BE49-F238E27FC236}">
              <a16:creationId xmlns:a16="http://schemas.microsoft.com/office/drawing/2014/main" id="{54BA2686-A809-4263-9AB5-4905EA4C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10563225" y="504825"/>
          <a:ext cx="252000" cy="229756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29</xdr:row>
      <xdr:rowOff>0</xdr:rowOff>
    </xdr:from>
    <xdr:ext cx="252000" cy="229756"/>
    <xdr:pic>
      <xdr:nvPicPr>
        <xdr:cNvPr id="54" name="Gráfico 53" descr="Olho">
          <a:extLst>
            <a:ext uri="{FF2B5EF4-FFF2-40B4-BE49-F238E27FC236}">
              <a16:creationId xmlns:a16="http://schemas.microsoft.com/office/drawing/2014/main" id="{8089CECD-D2D5-410D-B7DA-651D7D224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10563225" y="2371725"/>
          <a:ext cx="252000" cy="229756"/>
        </a:xfrm>
        <a:prstGeom prst="rect">
          <a:avLst/>
        </a:prstGeom>
      </xdr:spPr>
    </xdr:pic>
    <xdr:clientData/>
  </xdr:oneCellAnchor>
  <xdr:twoCellAnchor>
    <xdr:from>
      <xdr:col>16</xdr:col>
      <xdr:colOff>28575</xdr:colOff>
      <xdr:row>30</xdr:row>
      <xdr:rowOff>0</xdr:rowOff>
    </xdr:from>
    <xdr:to>
      <xdr:col>20</xdr:col>
      <xdr:colOff>28574</xdr:colOff>
      <xdr:row>45</xdr:row>
      <xdr:rowOff>180976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B55C16AD-A116-47B3-8B21-088FC8E37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1200149</xdr:colOff>
      <xdr:row>7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6" name="Ano">
              <a:extLst>
                <a:ext uri="{FF2B5EF4-FFF2-40B4-BE49-F238E27FC236}">
                  <a16:creationId xmlns:a16="http://schemas.microsoft.com/office/drawing/2014/main" id="{FB74688A-9662-4C24-A15F-80E88D8EB9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95325"/>
              <a:ext cx="1200149" cy="685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7</xdr:row>
      <xdr:rowOff>76200</xdr:rowOff>
    </xdr:from>
    <xdr:to>
      <xdr:col>0</xdr:col>
      <xdr:colOff>1198800</xdr:colOff>
      <xdr:row>12</xdr:row>
      <xdr:rowOff>189150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7" name="Mês">
              <a:extLst>
                <a:ext uri="{FF2B5EF4-FFF2-40B4-BE49-F238E27FC236}">
                  <a16:creationId xmlns:a16="http://schemas.microsoft.com/office/drawing/2014/main" id="{7ECBF0D0-D55A-47C4-A46C-F8F6BBFA2F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ê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362075"/>
              <a:ext cx="1198800" cy="119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22</xdr:row>
      <xdr:rowOff>47624</xdr:rowOff>
    </xdr:from>
    <xdr:to>
      <xdr:col>0</xdr:col>
      <xdr:colOff>1198800</xdr:colOff>
      <xdr:row>27</xdr:row>
      <xdr:rowOff>76199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8" name="Oc. Descaracterizada">
              <a:extLst>
                <a:ext uri="{FF2B5EF4-FFF2-40B4-BE49-F238E27FC236}">
                  <a16:creationId xmlns:a16="http://schemas.microsoft.com/office/drawing/2014/main" id="{F9FFB249-3A4F-49ED-9104-6D0148F512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c. Descaracteriz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324350"/>
              <a:ext cx="1198800" cy="85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12</xdr:row>
      <xdr:rowOff>171449</xdr:rowOff>
    </xdr:from>
    <xdr:to>
      <xdr:col>0</xdr:col>
      <xdr:colOff>1198800</xdr:colOff>
      <xdr:row>17</xdr:row>
      <xdr:rowOff>123824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9" name="TIPO COLAB.">
              <a:extLst>
                <a:ext uri="{FF2B5EF4-FFF2-40B4-BE49-F238E27FC236}">
                  <a16:creationId xmlns:a16="http://schemas.microsoft.com/office/drawing/2014/main" id="{B2AE2B3F-A92F-45C4-940E-3C262E5491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COLAB.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543174"/>
              <a:ext cx="1198800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33</xdr:row>
      <xdr:rowOff>123825</xdr:rowOff>
    </xdr:from>
    <xdr:to>
      <xdr:col>0</xdr:col>
      <xdr:colOff>1198800</xdr:colOff>
      <xdr:row>39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0" name="MODALIDADE">
              <a:extLst>
                <a:ext uri="{FF2B5EF4-FFF2-40B4-BE49-F238E27FC236}">
                  <a16:creationId xmlns:a16="http://schemas.microsoft.com/office/drawing/2014/main" id="{08E07B2D-EEB8-459B-AB79-9E8C4A9576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DALIDA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496050"/>
              <a:ext cx="1198800" cy="1152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17</xdr:row>
      <xdr:rowOff>76200</xdr:rowOff>
    </xdr:from>
    <xdr:to>
      <xdr:col>0</xdr:col>
      <xdr:colOff>1198800</xdr:colOff>
      <xdr:row>22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1" name="SEXO">
              <a:extLst>
                <a:ext uri="{FF2B5EF4-FFF2-40B4-BE49-F238E27FC236}">
                  <a16:creationId xmlns:a16="http://schemas.microsoft.com/office/drawing/2014/main" id="{1E6B0196-E04F-43AB-BFC2-F317DC7E99A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400425"/>
              <a:ext cx="119880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39</xdr:row>
      <xdr:rowOff>133350</xdr:rowOff>
    </xdr:from>
    <xdr:to>
      <xdr:col>0</xdr:col>
      <xdr:colOff>1198800</xdr:colOff>
      <xdr:row>45</xdr:row>
      <xdr:rowOff>189150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2" name="TURNO">
              <a:extLst>
                <a:ext uri="{FF2B5EF4-FFF2-40B4-BE49-F238E27FC236}">
                  <a16:creationId xmlns:a16="http://schemas.microsoft.com/office/drawing/2014/main" id="{553FD069-48DC-4DC5-9868-53270B495C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UR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7648575"/>
              <a:ext cx="1198800" cy="119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27</xdr:row>
      <xdr:rowOff>76200</xdr:rowOff>
    </xdr:from>
    <xdr:to>
      <xdr:col>0</xdr:col>
      <xdr:colOff>1198800</xdr:colOff>
      <xdr:row>33</xdr:row>
      <xdr:rowOff>132000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3" name="ÁREA">
              <a:extLst>
                <a:ext uri="{FF2B5EF4-FFF2-40B4-BE49-F238E27FC236}">
                  <a16:creationId xmlns:a16="http://schemas.microsoft.com/office/drawing/2014/main" id="{DAE9887C-6AEB-46FC-A297-0C74F2DC73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ÁRE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305425"/>
              <a:ext cx="1198800" cy="119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Henrique Faria" refreshedDate="44586.392272685189" createdVersion="6" refreshedVersion="7" minRefreshableVersion="3" recordCount="105" xr:uid="{58DFA0BD-2029-4B6F-8475-3E1D4DFC8E0B}">
  <cacheSource type="worksheet">
    <worksheetSource ref="A1:AE1048576" sheet="Banco de Dados"/>
  </cacheSource>
  <cacheFields count="31">
    <cacheField name="Ano" numFmtId="0">
      <sharedItems containsBlank="1" count="4">
        <s v="2022"/>
        <m/>
        <s v="2020" u="1"/>
        <s v="2019" u="1"/>
      </sharedItems>
    </cacheField>
    <cacheField name="Mês" numFmtId="0">
      <sharedItems containsBlank="1" count="6">
        <s v="JANEIRO"/>
        <s v="FEVEREIRO"/>
        <s v="MARÇO"/>
        <s v="ABRIL"/>
        <s v="MAIO"/>
        <m/>
      </sharedItems>
    </cacheField>
    <cacheField name="Oc. Descaracterizada" numFmtId="0">
      <sharedItems containsBlank="1" count="3">
        <s v="NÃO"/>
        <s v="SIM"/>
        <m/>
      </sharedItems>
    </cacheField>
    <cacheField name="TIPO COLAB." numFmtId="0">
      <sharedItems containsBlank="1" count="3">
        <s v="PRÓPRIO"/>
        <s v="TERCEIRO"/>
        <m/>
      </sharedItems>
    </cacheField>
    <cacheField name="Nº" numFmtId="0">
      <sharedItems containsString="0" containsBlank="1" containsNumber="1" containsInteger="1" minValue="1" maxValue="104"/>
    </cacheField>
    <cacheField name="Registo" numFmtId="0">
      <sharedItems containsString="0" containsBlank="1" containsNumber="1" containsInteger="1" minValue="10001" maxValue="10003"/>
    </cacheField>
    <cacheField name="DATA DO ACIDENTE" numFmtId="0">
      <sharedItems containsNonDate="0" containsDate="1" containsString="0" containsBlank="1" minDate="2022-01-25T00:00:00" maxDate="2022-05-09T00:00:00"/>
    </cacheField>
    <cacheField name="HORA DO ACIDENTE" numFmtId="0">
      <sharedItems containsBlank="1" count="6">
        <s v="12:01 às 18:00h"/>
        <s v="18:01 às 00:00h"/>
        <s v="06:01 às 12:00h"/>
        <s v="00:01 às 06:00h"/>
        <s v="-"/>
        <m/>
      </sharedItems>
    </cacheField>
    <cacheField name="ID" numFmtId="0">
      <sharedItems containsBlank="1"/>
    </cacheField>
    <cacheField name="NOME" numFmtId="0">
      <sharedItems containsBlank="1"/>
    </cacheField>
    <cacheField name="TIPO" numFmtId="0">
      <sharedItems containsBlank="1" count="4">
        <s v="TÍPICO"/>
        <s v="TRAJETO"/>
        <m/>
        <s v="-"/>
      </sharedItems>
    </cacheField>
    <cacheField name="MODALIDADE" numFmtId="0">
      <sharedItems containsBlank="1" count="5">
        <s v="INCIDENTE"/>
        <s v="TRAJETO"/>
        <s v="ASA"/>
        <s v="ACA"/>
        <m/>
      </sharedItems>
    </cacheField>
    <cacheField name="DIAS AFASTADOS" numFmtId="0">
      <sharedItems containsBlank="1" containsMixedTypes="1" containsNumber="1" containsInteger="1" minValue="0" maxValue="2"/>
    </cacheField>
    <cacheField name="IDADE" numFmtId="0">
      <sharedItems containsBlank="1" containsMixedTypes="1" containsNumber="1" containsInteger="1" minValue="0" maxValue="52"/>
    </cacheField>
    <cacheField name="SEXO" numFmtId="0">
      <sharedItems containsBlank="1" count="4">
        <s v="M"/>
        <s v="F"/>
        <m/>
        <s v="-" u="1"/>
      </sharedItems>
    </cacheField>
    <cacheField name="TURNO" numFmtId="0">
      <sharedItems containsBlank="1" count="5">
        <s v="2º"/>
        <s v="1º"/>
        <s v="3º"/>
        <s v="-"/>
        <m/>
      </sharedItems>
    </cacheField>
    <cacheField name="ÁREA" numFmtId="0">
      <sharedItems containsBlank="1" count="10">
        <s v="Área 1"/>
        <s v="Área 2"/>
        <s v="Área 3"/>
        <m/>
        <s v="AVES" u="1"/>
        <s v="Setor 1" u="1"/>
        <s v="Setor 2" u="1"/>
        <s v="Setor 3" u="1"/>
        <s v="AGROPECUÁRIA" u="1"/>
        <s v="INDUSTRIALIZADOS" u="1"/>
      </sharedItems>
    </cacheField>
    <cacheField name="SETOR" numFmtId="0">
      <sharedItems containsBlank="1" count="41">
        <s v="ALMOXARIFADO"/>
        <s v="SALA DE CORTE"/>
        <s v="PCP"/>
        <m/>
        <s v="ÁREA EXTERNA" u="1"/>
        <s v="EXPEDIÇAO" u="1"/>
        <s v="EVISCERAÇÃO" u="1"/>
        <s v="ÁREAS COMUNS" u="1"/>
        <s v="EMBALAGEM " u="1"/>
        <s v="PROCESSAMENTO TÉRMICO" u="1"/>
        <s v="RETIRADA DE CELULOSE" u="1"/>
        <s v="PALET/CONG" u="1"/>
        <s v="TRAJETO" u="1"/>
        <s v="SESI" u="1"/>
        <s v="PALETIZAÇAO" u="1"/>
        <s v="GRANJA" u="1"/>
        <s v="CONDIMENTARIA" u="1"/>
        <s v="PÁTIO DE CAMINHÕES" u="1"/>
        <s v="CHILLER" u="1"/>
        <s v="PALET/CONG AVES" u="1"/>
        <s v="SANGRIA" u="1"/>
        <s v="PENDURA" u="1"/>
        <s v="FFO" u="1"/>
        <s v="MIÚDOS" u="1"/>
        <s v="PÁTIO" u="1"/>
        <s v="CORTES" u="1"/>
        <s v="EXPEDIÇÃO" u="1"/>
        <s v="INDUSTRIALIZADOS" u="1"/>
        <s v="INCUBATÓRIO" u="1"/>
        <s v="FABRICA DE RAÇÕES" u="1"/>
        <s v="EMBALAGEM SALSICHA" u="1"/>
        <s v="MANUTENÇÃO" u="1"/>
        <s v="SALSICHA" u="1"/>
        <s v="FORRO" u="1"/>
        <s v="EMBALAGEM AVES" u="1"/>
        <s v="FÁBRICA DE RAÇÃO" u="1"/>
        <s v="SALSICHARIA" u="1"/>
        <s v="HIGIENIZAÇÃO" u="1"/>
        <s v="ESCALDAGEM" u="1"/>
        <s v="REFEITÓRIO" u="1"/>
        <s v="MANUTENÇAO" u="1"/>
      </sharedItems>
    </cacheField>
    <cacheField name="SUB SETOR" numFmtId="0">
      <sharedItems containsBlank="1"/>
    </cacheField>
    <cacheField name="SUPERVISOR" numFmtId="0">
      <sharedItems containsBlank="1" count="46">
        <s v="Supervisor 1"/>
        <s v="Supervisor 2"/>
        <s v="Supervisor 3"/>
        <m/>
        <s v="FLAVIO GONCALVES SOARES" u="1"/>
        <s v="RENATO GONÇALVES" u="1"/>
        <s v="JULIA TORTIERI GARCIA" u="1"/>
        <s v="DIEGO CRESPO" u="1"/>
        <s v="EDMAIRA DA ROCHA SILVA" u="1"/>
        <s v="EDMARIA DA ROCHA SILVA" u="1"/>
        <s v="ANTONIO MARCOS DA SILVA DE SOUSA" u="1"/>
        <s v="MARCELO MELEGARI" u="1"/>
        <s v="FELIPE VITORIANO LUCAS" u="1"/>
        <s v="VITORIO JUNIOR LOPES MACHADO" u="1"/>
        <s v="KESLLER CASTRO ALVES" u="1"/>
        <s v="ALEX DELGADO" u="1"/>
        <s v="ALENCAR FRANCISCO DO CARMO" u="1"/>
        <s v="ANDREA RAMOS" u="1"/>
        <s v="KESLLER" u="1"/>
        <s v="JOSE ANTONIO LIMA RODRIGUES" u="1"/>
        <s v="FABIANA LOPES" u="1"/>
        <s v="EDMARIA DA SILVA ROCHA" u="1"/>
        <s v="ROGERIO VERGARA" u="1"/>
        <s v="ALDO LOPES DE SOUSA" u="1"/>
        <s v="CARLOS EDUARDO MARQUES" u="1"/>
        <s v="THIAGO SILVA" u="1"/>
        <s v="FRANCISCO CALDEIRA DA SILVA" u="1"/>
        <s v="HERBERTON FERREIRA HERCULANO" u="1"/>
        <s v="EDVAN LIMA" u="1"/>
        <s v="MARCONI FERREIRA COELHO" u="1"/>
        <s v="CLAITON ALVES MARTINS" u="1"/>
        <s v="HILTON DA ROCHA LEMES" u="1"/>
        <s v="DAVI MARTINS / ALENCAR FRANCISCO" u="1"/>
        <s v="FLAVIO GONCALVES SOUSA" u="1"/>
        <s v="GUSTAVO LIMA DOS SANTOS" u="1"/>
        <s v="KESLLER DE CASTRO ALVES" u="1"/>
        <s v="LUDMILA CARNEIRO" u="1"/>
        <s v="FABIANA LOPES DE OLIVEIRA" u="1"/>
        <s v="KESLLER CASTRO" u="1"/>
        <s v="RAILDA GONÇALVES" u="1"/>
        <s v="RODRIGO DHAMER" u="1"/>
        <s v="PEDRO LEITÃO" u="1"/>
        <s v="MARCONI FERREIRA" u="1"/>
        <s v="RAFAELLA CARVALHAES VIANA" u="1"/>
        <s v="RODRIGO DAHMER" u="1"/>
        <s v="FRANCISCO CALDEIRA" u="1"/>
      </sharedItems>
    </cacheField>
    <cacheField name="INVESTIGAÇÃO REALIZADA" numFmtId="0">
      <sharedItems containsBlank="1" containsMixedTypes="1" containsNumber="1" containsInteger="1" minValue="0" maxValue="1" count="4">
        <n v="1"/>
        <n v="0"/>
        <s v="X"/>
        <m/>
      </sharedItems>
    </cacheField>
    <cacheField name="AÇÕES LANÇADAS SGE" numFmtId="0">
      <sharedItems containsBlank="1" containsMixedTypes="1" containsNumber="1" containsInteger="1" minValue="0" maxValue="1"/>
    </cacheField>
    <cacheField name="AGENTE CAUSADOR" numFmtId="0">
      <sharedItems containsBlank="1"/>
    </cacheField>
    <cacheField name="PARTE DO CORPO ATINGIDA" numFmtId="0">
      <sharedItems containsBlank="1" count="11">
        <s v="DEDO/MÃO"/>
        <s v="PERNA/JOELHO"/>
        <s v="PULSO/BRAÇO/COTOVELO"/>
        <s v="TORAX"/>
        <s v="OLHO"/>
        <s v="-"/>
        <s v="CABEÇA/FACE"/>
        <s v="PÉ/TORNOZELO"/>
        <s v="COSTA"/>
        <s v="OUTROS"/>
        <m/>
      </sharedItems>
    </cacheField>
    <cacheField name="NATUREZA DA LESÃO" numFmtId="0">
      <sharedItems containsBlank="1" count="31">
        <s v="DOR"/>
        <s v="DOR CONTUSAO"/>
        <s v="ESCORIAÇÕES/DOR"/>
        <s v="SEM LESÃO"/>
        <s v="NÃO HOUVE"/>
        <s v="CORTE"/>
        <s v="CONTUSAO"/>
        <s v="IRRITAÇÃO/DOR"/>
        <s v="ESCORIAÇ̃OES"/>
        <s v="ESCORIAÇÕES"/>
        <s v="EDEMA/DOR"/>
        <s v="ESCORIAÇAO"/>
        <s v="DOR/IRRITAÇÃO"/>
        <s v="DOR/SEM LESAO"/>
        <s v="NA"/>
        <s v="DOR / SEM LESÃO"/>
        <m/>
        <s v="IRRITAÇAO"/>
        <s v="DOR/EDEMA"/>
        <s v="LESAO"/>
        <s v="QUEIMADURA"/>
        <s v="ENTORSE"/>
        <s v="DOR E INCHACO"/>
        <s v="SEM LESÃO"/>
        <s v="FERIMENTO"/>
        <s v="FRATURA"/>
        <s v="INTOXICAÇAO"/>
        <s v="IRRITACAO"/>
        <s v="-"/>
        <s v="***"/>
        <s v="QUEDA/VOMITO"/>
      </sharedItems>
    </cacheField>
    <cacheField name="DATA DE ADMISSÃO" numFmtId="0">
      <sharedItems containsDate="1" containsBlank="1" containsMixedTypes="1" minDate="2003-05-22T00:00:00" maxDate="2020-12-02T00:00:00"/>
    </cacheField>
    <cacheField name="TEMPO NA EMPRESA" numFmtId="0">
      <sharedItems containsBlank="1" count="17">
        <s v="4-6º ANO"/>
        <s v="1º ANO"/>
        <s v="2-3º ANO"/>
        <s v="-"/>
        <s v="7-10º ANO"/>
        <s v="ACIMA DO 10º ANO"/>
        <m/>
        <s v="7º ANO" u="1"/>
        <s v="5º ANO" u="1"/>
        <s v="3º ANO" u="1"/>
        <s v="ACIMA D0 10º ANO" u="1"/>
        <s v="8º ANO" u="1"/>
        <s v="6º ANO" u="1"/>
        <s v="10º ANO" u="1"/>
        <s v="4º ANO" u="1"/>
        <s v="9º ANO" u="1"/>
        <s v="2º ANO" u="1"/>
      </sharedItems>
    </cacheField>
    <cacheField name="HORAS DE TRABALHO" numFmtId="0">
      <sharedItems containsBlank="1"/>
    </cacheField>
    <cacheField name="TEMPO NA FUNÇÃO" numFmtId="0">
      <sharedItems containsBlank="1" count="14">
        <s v="4-6º ANO"/>
        <s v="1º ANO"/>
        <s v="2-3º ANO"/>
        <s v="-"/>
        <s v="7-10º ANO"/>
        <s v="ACIMA DO 10º ANO"/>
        <m/>
        <s v="3 a 5 ANOS" u="1"/>
        <s v="3 a 6 MESES" u="1"/>
        <s v="ACIMA D0 10º ANO" u="1"/>
        <s v="7 a 12 MESES" u="1"/>
        <s v="0 a 2 MESES" u="1"/>
        <s v="1 a 2 ANOS" u="1"/>
        <s v="ACIMA DE 5 ANOS" u="1"/>
      </sharedItems>
    </cacheField>
    <cacheField name="DESCRIÇÃO DO ACIDENTE" numFmtId="0">
      <sharedItems containsBlank="1"/>
    </cacheField>
    <cacheField name="TST RESPONÁVE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922489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x v="0"/>
    <x v="0"/>
    <x v="0"/>
    <n v="1"/>
    <n v="10001"/>
    <d v="2022-01-25T00:00:00"/>
    <x v="0"/>
    <s v="id_1"/>
    <s v="nome 1"/>
    <x v="0"/>
    <x v="0"/>
    <n v="0"/>
    <n v="33"/>
    <x v="0"/>
    <x v="0"/>
    <x v="0"/>
    <x v="0"/>
    <s v="-"/>
    <x v="0"/>
    <x v="0"/>
    <n v="1"/>
    <s v="ÁGUA QUENTE"/>
    <x v="0"/>
    <x v="0"/>
    <d v="2016-06-13T00:00:00"/>
    <x v="0"/>
    <s v="ATÉ A 4° H"/>
    <x v="0"/>
    <s v="Descrição 1"/>
    <m/>
  </r>
  <r>
    <x v="0"/>
    <x v="0"/>
    <x v="0"/>
    <x v="0"/>
    <n v="2"/>
    <n v="10003"/>
    <d v="2022-01-26T00:00:00"/>
    <x v="1"/>
    <s v="id_2"/>
    <s v="nome 2"/>
    <x v="0"/>
    <x v="0"/>
    <n v="0"/>
    <n v="20"/>
    <x v="0"/>
    <x v="0"/>
    <x v="1"/>
    <x v="0"/>
    <s v="-"/>
    <x v="1"/>
    <x v="0"/>
    <n v="1"/>
    <s v="ÁGUA QUENTE"/>
    <x v="1"/>
    <x v="0"/>
    <d v="2019-10-21T00:00:00"/>
    <x v="1"/>
    <s v="ATÉ A 5° H"/>
    <x v="1"/>
    <s v="Descrição 2"/>
    <m/>
  </r>
  <r>
    <x v="0"/>
    <x v="0"/>
    <x v="0"/>
    <x v="0"/>
    <n v="3"/>
    <n v="10003"/>
    <d v="2022-01-27T00:00:00"/>
    <x v="0"/>
    <s v="id_3"/>
    <s v="nome 3"/>
    <x v="0"/>
    <x v="0"/>
    <n v="0"/>
    <n v="21"/>
    <x v="1"/>
    <x v="1"/>
    <x v="2"/>
    <x v="1"/>
    <s v="-"/>
    <x v="2"/>
    <x v="0"/>
    <n v="1"/>
    <s v="ÁGUA QUENTE"/>
    <x v="2"/>
    <x v="1"/>
    <d v="2019-11-18T00:00:00"/>
    <x v="1"/>
    <s v="ATÉ A 5° H"/>
    <x v="1"/>
    <s v="Descrição 3"/>
    <m/>
  </r>
  <r>
    <x v="0"/>
    <x v="0"/>
    <x v="0"/>
    <x v="0"/>
    <n v="4"/>
    <n v="10003"/>
    <d v="2022-01-28T00:00:00"/>
    <x v="2"/>
    <s v="id_4"/>
    <s v="nome 4"/>
    <x v="0"/>
    <x v="0"/>
    <n v="0"/>
    <n v="33"/>
    <x v="0"/>
    <x v="1"/>
    <x v="0"/>
    <x v="0"/>
    <s v="-"/>
    <x v="1"/>
    <x v="0"/>
    <n v="1"/>
    <s v="ÁGUA QUENTE"/>
    <x v="3"/>
    <x v="2"/>
    <d v="2019-07-08T00:00:00"/>
    <x v="1"/>
    <s v="ATÉ A 1° H"/>
    <x v="1"/>
    <s v="Descrição 4"/>
    <m/>
  </r>
  <r>
    <x v="0"/>
    <x v="0"/>
    <x v="0"/>
    <x v="0"/>
    <n v="5"/>
    <n v="10003"/>
    <d v="2022-01-29T00:00:00"/>
    <x v="1"/>
    <s v="id_5"/>
    <s v="nome 5"/>
    <x v="0"/>
    <x v="0"/>
    <n v="0"/>
    <n v="22"/>
    <x v="0"/>
    <x v="0"/>
    <x v="1"/>
    <x v="0"/>
    <s v="-"/>
    <x v="0"/>
    <x v="0"/>
    <n v="1"/>
    <s v="ÁGUA QUENTE"/>
    <x v="4"/>
    <x v="3"/>
    <d v="2017-05-11T00:00:00"/>
    <x v="2"/>
    <s v="ATÉ A 5° H"/>
    <x v="2"/>
    <s v="Descrição 5"/>
    <m/>
  </r>
  <r>
    <x v="0"/>
    <x v="0"/>
    <x v="0"/>
    <x v="0"/>
    <n v="6"/>
    <n v="10003"/>
    <d v="2022-01-30T00:00:00"/>
    <x v="2"/>
    <s v="id_6"/>
    <s v="nome 6"/>
    <x v="0"/>
    <x v="0"/>
    <n v="0"/>
    <m/>
    <x v="1"/>
    <x v="1"/>
    <x v="2"/>
    <x v="2"/>
    <s v="-"/>
    <x v="1"/>
    <x v="1"/>
    <n v="1"/>
    <s v="ÁGUA QUENTE"/>
    <x v="5"/>
    <x v="4"/>
    <s v="NA"/>
    <x v="3"/>
    <s v="-"/>
    <x v="3"/>
    <s v="Descrição 6"/>
    <m/>
  </r>
  <r>
    <x v="0"/>
    <x v="0"/>
    <x v="0"/>
    <x v="0"/>
    <n v="7"/>
    <n v="10003"/>
    <d v="2022-01-31T00:00:00"/>
    <x v="2"/>
    <s v="id_7"/>
    <s v="nome 7"/>
    <x v="0"/>
    <x v="0"/>
    <n v="0"/>
    <m/>
    <x v="1"/>
    <x v="1"/>
    <x v="0"/>
    <x v="0"/>
    <s v="-"/>
    <x v="2"/>
    <x v="1"/>
    <n v="1"/>
    <s v="ÁGUA QUENTE"/>
    <x v="5"/>
    <x v="4"/>
    <s v="NA"/>
    <x v="3"/>
    <s v="-"/>
    <x v="3"/>
    <s v="Descrição 7"/>
    <m/>
  </r>
  <r>
    <x v="0"/>
    <x v="1"/>
    <x v="0"/>
    <x v="0"/>
    <n v="8"/>
    <n v="10003"/>
    <d v="2022-02-01T00:00:00"/>
    <x v="0"/>
    <s v="id_8"/>
    <s v="nome 8"/>
    <x v="0"/>
    <x v="0"/>
    <n v="0"/>
    <n v="25"/>
    <x v="1"/>
    <x v="0"/>
    <x v="1"/>
    <x v="0"/>
    <s v="-"/>
    <x v="1"/>
    <x v="1"/>
    <n v="1"/>
    <s v="ÁGUA QUENTE"/>
    <x v="0"/>
    <x v="5"/>
    <d v="2019-11-11T00:00:00"/>
    <x v="1"/>
    <s v="ATÉ A 3° H"/>
    <x v="1"/>
    <s v="Descrição 8"/>
    <m/>
  </r>
  <r>
    <x v="0"/>
    <x v="1"/>
    <x v="0"/>
    <x v="0"/>
    <n v="9"/>
    <n v="10003"/>
    <d v="2022-02-02T00:00:00"/>
    <x v="2"/>
    <s v="id_9"/>
    <s v="nome 9"/>
    <x v="0"/>
    <x v="0"/>
    <n v="0"/>
    <n v="39"/>
    <x v="1"/>
    <x v="1"/>
    <x v="2"/>
    <x v="1"/>
    <s v="-"/>
    <x v="0"/>
    <x v="1"/>
    <n v="1"/>
    <s v="ÁGUA QUENTE"/>
    <x v="2"/>
    <x v="6"/>
    <d v="2015-09-26T00:00:00"/>
    <x v="0"/>
    <s v="ATÉ A 4° H"/>
    <x v="0"/>
    <s v="Descrição 9"/>
    <m/>
  </r>
  <r>
    <x v="0"/>
    <x v="1"/>
    <x v="0"/>
    <x v="0"/>
    <n v="10"/>
    <n v="10003"/>
    <d v="2022-02-03T00:00:00"/>
    <x v="3"/>
    <s v="id_10"/>
    <s v="nome 10"/>
    <x v="1"/>
    <x v="1"/>
    <n v="0"/>
    <n v="23"/>
    <x v="0"/>
    <x v="1"/>
    <x v="0"/>
    <x v="0"/>
    <s v="-"/>
    <x v="1"/>
    <x v="1"/>
    <n v="1"/>
    <s v="ÁGUA QUENTE"/>
    <x v="2"/>
    <x v="5"/>
    <d v="2016-01-08T00:00:00"/>
    <x v="2"/>
    <s v="ATÉ A 1° H"/>
    <x v="2"/>
    <s v="Descrição 10"/>
    <m/>
  </r>
  <r>
    <x v="0"/>
    <x v="1"/>
    <x v="0"/>
    <x v="0"/>
    <n v="11"/>
    <n v="10003"/>
    <d v="2022-02-04T00:00:00"/>
    <x v="1"/>
    <s v="id_11"/>
    <s v="nome 11"/>
    <x v="0"/>
    <x v="0"/>
    <s v="NA"/>
    <s v="NA"/>
    <x v="1"/>
    <x v="0"/>
    <x v="1"/>
    <x v="0"/>
    <s v="-"/>
    <x v="2"/>
    <x v="1"/>
    <n v="1"/>
    <s v="ÁGUA QUENTE"/>
    <x v="5"/>
    <x v="4"/>
    <s v="NA"/>
    <x v="3"/>
    <s v="-"/>
    <x v="3"/>
    <s v="Descrição 11"/>
    <m/>
  </r>
  <r>
    <x v="0"/>
    <x v="1"/>
    <x v="0"/>
    <x v="0"/>
    <n v="12"/>
    <n v="10003"/>
    <d v="2022-02-05T00:00:00"/>
    <x v="2"/>
    <s v="id_12"/>
    <s v="nome 12"/>
    <x v="0"/>
    <x v="0"/>
    <s v="NA"/>
    <n v="22"/>
    <x v="0"/>
    <x v="1"/>
    <x v="2"/>
    <x v="2"/>
    <s v="-"/>
    <x v="1"/>
    <x v="1"/>
    <n v="1"/>
    <s v="ÁGUA QUENTE"/>
    <x v="5"/>
    <x v="4"/>
    <d v="2018-05-07T00:00:00"/>
    <x v="2"/>
    <s v="ATÉ A 3° H"/>
    <x v="2"/>
    <s v="Descrição 12"/>
    <m/>
  </r>
  <r>
    <x v="0"/>
    <x v="1"/>
    <x v="0"/>
    <x v="0"/>
    <n v="13"/>
    <n v="10003"/>
    <d v="2022-02-06T00:00:00"/>
    <x v="2"/>
    <s v="id_13"/>
    <s v="nome 13"/>
    <x v="0"/>
    <x v="0"/>
    <s v="NA"/>
    <s v="NA"/>
    <x v="1"/>
    <x v="1"/>
    <x v="0"/>
    <x v="0"/>
    <s v="-"/>
    <x v="0"/>
    <x v="1"/>
    <n v="1"/>
    <s v="ÁGUA QUENTE"/>
    <x v="5"/>
    <x v="4"/>
    <s v="NA"/>
    <x v="3"/>
    <s v="-"/>
    <x v="3"/>
    <s v="Descrição 13"/>
    <m/>
  </r>
  <r>
    <x v="0"/>
    <x v="1"/>
    <x v="0"/>
    <x v="0"/>
    <n v="14"/>
    <n v="10003"/>
    <d v="2022-02-07T00:00:00"/>
    <x v="1"/>
    <s v="id_14"/>
    <s v="nome 14"/>
    <x v="0"/>
    <x v="0"/>
    <s v="NA"/>
    <s v="NA"/>
    <x v="1"/>
    <x v="1"/>
    <x v="1"/>
    <x v="0"/>
    <s v="-"/>
    <x v="1"/>
    <x v="0"/>
    <n v="1"/>
    <s v="ÁGUA QUENTE"/>
    <x v="5"/>
    <x v="4"/>
    <s v="NA"/>
    <x v="3"/>
    <s v="-"/>
    <x v="3"/>
    <s v="Descrição 14"/>
    <m/>
  </r>
  <r>
    <x v="0"/>
    <x v="1"/>
    <x v="0"/>
    <x v="0"/>
    <n v="15"/>
    <n v="10003"/>
    <d v="2022-02-08T00:00:00"/>
    <x v="0"/>
    <s v="id_15"/>
    <s v="nome 15"/>
    <x v="0"/>
    <x v="0"/>
    <n v="0"/>
    <n v="31"/>
    <x v="0"/>
    <x v="0"/>
    <x v="2"/>
    <x v="1"/>
    <s v="-"/>
    <x v="2"/>
    <x v="0"/>
    <n v="1"/>
    <s v="ÁGUA QUENTE"/>
    <x v="4"/>
    <x v="7"/>
    <d v="2013-07-15T00:00:00"/>
    <x v="4"/>
    <s v="ATÉ A 2° H"/>
    <x v="4"/>
    <s v="Descrição 15"/>
    <m/>
  </r>
  <r>
    <x v="0"/>
    <x v="1"/>
    <x v="0"/>
    <x v="0"/>
    <n v="16"/>
    <n v="10003"/>
    <d v="2022-02-09T00:00:00"/>
    <x v="3"/>
    <s v="id_16"/>
    <s v="nome 16"/>
    <x v="0"/>
    <x v="2"/>
    <n v="0"/>
    <n v="23"/>
    <x v="1"/>
    <x v="1"/>
    <x v="0"/>
    <x v="0"/>
    <s v="-"/>
    <x v="1"/>
    <x v="0"/>
    <n v="1"/>
    <s v="ÁGUA QUENTE"/>
    <x v="1"/>
    <x v="8"/>
    <d v="2019-11-25T00:00:00"/>
    <x v="1"/>
    <s v="ATÉ A 1° H"/>
    <x v="1"/>
    <s v="Descrição 16"/>
    <m/>
  </r>
  <r>
    <x v="0"/>
    <x v="1"/>
    <x v="0"/>
    <x v="0"/>
    <n v="17"/>
    <n v="10003"/>
    <d v="2022-02-10T00:00:00"/>
    <x v="3"/>
    <s v="id_17"/>
    <s v="nome 17"/>
    <x v="0"/>
    <x v="0"/>
    <s v="NA"/>
    <n v="22"/>
    <x v="0"/>
    <x v="1"/>
    <x v="1"/>
    <x v="0"/>
    <s v="-"/>
    <x v="0"/>
    <x v="0"/>
    <n v="1"/>
    <s v="ÁGUA QUENTE"/>
    <x v="0"/>
    <x v="4"/>
    <d v="2018-05-07T00:00:00"/>
    <x v="2"/>
    <s v="ATÉ A 1° H"/>
    <x v="2"/>
    <s v="Descrição 17"/>
    <m/>
  </r>
  <r>
    <x v="0"/>
    <x v="1"/>
    <x v="0"/>
    <x v="0"/>
    <n v="18"/>
    <n v="10003"/>
    <d v="2022-02-11T00:00:00"/>
    <x v="2"/>
    <s v="id_18"/>
    <s v="nome 18"/>
    <x v="0"/>
    <x v="0"/>
    <n v="0"/>
    <n v="25"/>
    <x v="0"/>
    <x v="1"/>
    <x v="2"/>
    <x v="2"/>
    <s v="-"/>
    <x v="1"/>
    <x v="0"/>
    <n v="1"/>
    <s v="ÁGUA QUENTE"/>
    <x v="1"/>
    <x v="9"/>
    <d v="2015-10-19T00:00:00"/>
    <x v="0"/>
    <s v="ATÉ A 5° H"/>
    <x v="0"/>
    <s v="Descrição 18"/>
    <m/>
  </r>
  <r>
    <x v="0"/>
    <x v="1"/>
    <x v="0"/>
    <x v="0"/>
    <n v="19"/>
    <n v="10003"/>
    <d v="2022-02-12T00:00:00"/>
    <x v="0"/>
    <s v="id_19"/>
    <s v="nome 19"/>
    <x v="0"/>
    <x v="0"/>
    <n v="0"/>
    <n v="27"/>
    <x v="0"/>
    <x v="0"/>
    <x v="0"/>
    <x v="0"/>
    <s v="-"/>
    <x v="2"/>
    <x v="0"/>
    <n v="1"/>
    <s v="ÁGUA QUENTE"/>
    <x v="6"/>
    <x v="0"/>
    <d v="2018-09-03T00:00:00"/>
    <x v="2"/>
    <s v="ATÉ A 3° H"/>
    <x v="2"/>
    <s v="Descrição 19"/>
    <m/>
  </r>
  <r>
    <x v="0"/>
    <x v="1"/>
    <x v="0"/>
    <x v="0"/>
    <n v="20"/>
    <n v="10003"/>
    <d v="2022-02-13T00:00:00"/>
    <x v="1"/>
    <s v="id_20"/>
    <s v="nome 20"/>
    <x v="0"/>
    <x v="0"/>
    <n v="0"/>
    <n v="25"/>
    <x v="1"/>
    <x v="0"/>
    <x v="1"/>
    <x v="0"/>
    <s v="-"/>
    <x v="1"/>
    <x v="0"/>
    <n v="1"/>
    <s v="ÁGUA QUENTE"/>
    <x v="1"/>
    <x v="10"/>
    <d v="2020-08-19T00:00:00"/>
    <x v="1"/>
    <s v="ATÉ A 7° H"/>
    <x v="1"/>
    <s v="Descrição 20"/>
    <m/>
  </r>
  <r>
    <x v="0"/>
    <x v="1"/>
    <x v="0"/>
    <x v="0"/>
    <n v="21"/>
    <n v="10003"/>
    <d v="2022-02-14T00:00:00"/>
    <x v="3"/>
    <s v="id_21"/>
    <s v="nome 21"/>
    <x v="0"/>
    <x v="0"/>
    <n v="0"/>
    <n v="45"/>
    <x v="1"/>
    <x v="1"/>
    <x v="2"/>
    <x v="1"/>
    <s v="-"/>
    <x v="0"/>
    <x v="2"/>
    <n v="0"/>
    <s v="ÁGUA QUENTE"/>
    <x v="1"/>
    <x v="11"/>
    <d v="2010-11-18T00:00:00"/>
    <x v="4"/>
    <s v="ATÉ A 1° H"/>
    <x v="4"/>
    <s v="Descrição 21"/>
    <m/>
  </r>
  <r>
    <x v="0"/>
    <x v="1"/>
    <x v="0"/>
    <x v="0"/>
    <n v="22"/>
    <n v="10003"/>
    <d v="2022-02-15T00:00:00"/>
    <x v="0"/>
    <s v="id_22"/>
    <s v="nome 22"/>
    <x v="0"/>
    <x v="2"/>
    <n v="0"/>
    <n v="49"/>
    <x v="0"/>
    <x v="1"/>
    <x v="0"/>
    <x v="0"/>
    <s v="-"/>
    <x v="1"/>
    <x v="0"/>
    <n v="1"/>
    <s v="ÁGUA QUENTE"/>
    <x v="4"/>
    <x v="12"/>
    <d v="2013-06-03T00:00:00"/>
    <x v="4"/>
    <s v="ATÉ A 4° H"/>
    <x v="4"/>
    <s v="Descrição 22"/>
    <m/>
  </r>
  <r>
    <x v="0"/>
    <x v="1"/>
    <x v="0"/>
    <x v="0"/>
    <n v="23"/>
    <n v="10003"/>
    <d v="2022-02-16T00:00:00"/>
    <x v="3"/>
    <s v="id_23"/>
    <s v="nome 23"/>
    <x v="0"/>
    <x v="2"/>
    <n v="0"/>
    <n v="23"/>
    <x v="0"/>
    <x v="1"/>
    <x v="1"/>
    <x v="0"/>
    <s v="-"/>
    <x v="2"/>
    <x v="0"/>
    <n v="1"/>
    <s v="ÁGUA QUENTE"/>
    <x v="0"/>
    <x v="5"/>
    <d v="2019-09-09T00:00:00"/>
    <x v="0"/>
    <s v="ATÉ A 4° H"/>
    <x v="0"/>
    <s v="Descrição 23"/>
    <m/>
  </r>
  <r>
    <x v="0"/>
    <x v="1"/>
    <x v="0"/>
    <x v="0"/>
    <n v="24"/>
    <n v="10003"/>
    <d v="2022-02-17T00:00:00"/>
    <x v="2"/>
    <s v="id_24"/>
    <s v="nome 24"/>
    <x v="0"/>
    <x v="2"/>
    <n v="0"/>
    <n v="38"/>
    <x v="0"/>
    <x v="1"/>
    <x v="2"/>
    <x v="2"/>
    <s v="-"/>
    <x v="1"/>
    <x v="0"/>
    <n v="1"/>
    <s v="ÁGUA QUENTE"/>
    <x v="0"/>
    <x v="6"/>
    <d v="2004-02-02T00:00:00"/>
    <x v="5"/>
    <s v="ATÉ A 5° H"/>
    <x v="5"/>
    <s v="Descrição 24"/>
    <m/>
  </r>
  <r>
    <x v="0"/>
    <x v="1"/>
    <x v="0"/>
    <x v="0"/>
    <n v="25"/>
    <n v="10003"/>
    <d v="2022-02-18T00:00:00"/>
    <x v="0"/>
    <s v="id_25"/>
    <s v="nome 25"/>
    <x v="0"/>
    <x v="0"/>
    <n v="0"/>
    <n v="36"/>
    <x v="0"/>
    <x v="0"/>
    <x v="0"/>
    <x v="0"/>
    <s v="-"/>
    <x v="0"/>
    <x v="0"/>
    <n v="1"/>
    <s v="ÁGUA QUENTE"/>
    <x v="1"/>
    <x v="10"/>
    <d v="2018-03-19T00:00:00"/>
    <x v="2"/>
    <s v="ATÉ A 3° H"/>
    <x v="2"/>
    <s v="Descrição 25"/>
    <m/>
  </r>
  <r>
    <x v="0"/>
    <x v="1"/>
    <x v="0"/>
    <x v="0"/>
    <n v="26"/>
    <n v="10003"/>
    <d v="2022-02-19T00:00:00"/>
    <x v="0"/>
    <s v="id_26"/>
    <s v="nome 26"/>
    <x v="0"/>
    <x v="0"/>
    <n v="0"/>
    <n v="19"/>
    <x v="1"/>
    <x v="0"/>
    <x v="1"/>
    <x v="0"/>
    <s v="-"/>
    <x v="1"/>
    <x v="0"/>
    <n v="1"/>
    <s v="ÁGUA QUENTE"/>
    <x v="6"/>
    <x v="13"/>
    <d v="2020-11-11T00:00:00"/>
    <x v="1"/>
    <s v="ATÉ A 2° H"/>
    <x v="1"/>
    <s v="Descrição 26"/>
    <m/>
  </r>
  <r>
    <x v="0"/>
    <x v="1"/>
    <x v="0"/>
    <x v="0"/>
    <n v="27"/>
    <n v="10003"/>
    <d v="2022-02-20T00:00:00"/>
    <x v="3"/>
    <s v="id_27"/>
    <s v="nome 27"/>
    <x v="0"/>
    <x v="0"/>
    <s v="NA"/>
    <s v="NA"/>
    <x v="1"/>
    <x v="2"/>
    <x v="2"/>
    <x v="1"/>
    <s v="-"/>
    <x v="2"/>
    <x v="0"/>
    <n v="1"/>
    <s v="ÁGUA QUENTE"/>
    <x v="5"/>
    <x v="14"/>
    <s v="NA"/>
    <x v="3"/>
    <s v="-"/>
    <x v="3"/>
    <s v="Descrição 27"/>
    <m/>
  </r>
  <r>
    <x v="0"/>
    <x v="1"/>
    <x v="0"/>
    <x v="0"/>
    <n v="28"/>
    <n v="10003"/>
    <d v="2022-02-21T00:00:00"/>
    <x v="0"/>
    <s v="id_28"/>
    <s v="nome 28"/>
    <x v="0"/>
    <x v="0"/>
    <n v="0"/>
    <n v="45"/>
    <x v="1"/>
    <x v="0"/>
    <x v="0"/>
    <x v="0"/>
    <s v="-"/>
    <x v="1"/>
    <x v="0"/>
    <n v="1"/>
    <s v="ÁGUA QUENTE"/>
    <x v="2"/>
    <x v="15"/>
    <d v="2005-10-03T00:00:00"/>
    <x v="5"/>
    <s v="ATÉ A 1° H"/>
    <x v="5"/>
    <s v="Descrição 28"/>
    <m/>
  </r>
  <r>
    <x v="0"/>
    <x v="1"/>
    <x v="0"/>
    <x v="0"/>
    <n v="29"/>
    <n v="10003"/>
    <d v="2022-02-22T00:00:00"/>
    <x v="0"/>
    <s v="id_29"/>
    <s v="nome 29"/>
    <x v="0"/>
    <x v="0"/>
    <n v="0"/>
    <n v="25"/>
    <x v="1"/>
    <x v="0"/>
    <x v="1"/>
    <x v="0"/>
    <s v="-"/>
    <x v="0"/>
    <x v="0"/>
    <n v="1"/>
    <s v="ÁGUA QUENTE"/>
    <x v="4"/>
    <x v="7"/>
    <d v="2017-08-07T00:00:00"/>
    <x v="2"/>
    <s v="ATÉ A 3° H"/>
    <x v="2"/>
    <s v="Descrição 29"/>
    <m/>
  </r>
  <r>
    <x v="0"/>
    <x v="1"/>
    <x v="0"/>
    <x v="0"/>
    <n v="30"/>
    <n v="10003"/>
    <d v="2022-02-23T00:00:00"/>
    <x v="1"/>
    <s v="id_30"/>
    <s v="nome 30"/>
    <x v="2"/>
    <x v="0"/>
    <n v="0"/>
    <n v="0"/>
    <x v="1"/>
    <x v="0"/>
    <x v="2"/>
    <x v="2"/>
    <s v="-"/>
    <x v="1"/>
    <x v="0"/>
    <n v="1"/>
    <s v="ÁGUA QUENTE"/>
    <x v="5"/>
    <x v="3"/>
    <m/>
    <x v="3"/>
    <s v="-"/>
    <x v="3"/>
    <s v="Descrição 30"/>
    <m/>
  </r>
  <r>
    <x v="0"/>
    <x v="1"/>
    <x v="0"/>
    <x v="0"/>
    <n v="31"/>
    <n v="10003"/>
    <d v="2022-02-24T00:00:00"/>
    <x v="0"/>
    <s v="id_31"/>
    <s v="nome 31"/>
    <x v="1"/>
    <x v="1"/>
    <n v="0"/>
    <n v="20"/>
    <x v="1"/>
    <x v="0"/>
    <x v="0"/>
    <x v="0"/>
    <s v="-"/>
    <x v="2"/>
    <x v="0"/>
    <n v="1"/>
    <s v="ÁGUA QUENTE"/>
    <x v="2"/>
    <x v="5"/>
    <d v="2019-09-02T00:00:00"/>
    <x v="1"/>
    <s v="ATÉ A 1° H"/>
    <x v="1"/>
    <s v="Descrição 31"/>
    <m/>
  </r>
  <r>
    <x v="0"/>
    <x v="1"/>
    <x v="0"/>
    <x v="0"/>
    <n v="32"/>
    <n v="10003"/>
    <d v="2022-02-25T00:00:00"/>
    <x v="3"/>
    <s v="id_32"/>
    <s v="nome 32"/>
    <x v="0"/>
    <x v="0"/>
    <n v="0"/>
    <n v="42"/>
    <x v="1"/>
    <x v="2"/>
    <x v="1"/>
    <x v="0"/>
    <s v="-"/>
    <x v="1"/>
    <x v="0"/>
    <n v="1"/>
    <s v="ÁGUA QUENTE"/>
    <x v="7"/>
    <x v="6"/>
    <d v="2004-06-24T00:00:00"/>
    <x v="5"/>
    <s v="ATÉ A 6° H"/>
    <x v="5"/>
    <s v="Descrição 32"/>
    <m/>
  </r>
  <r>
    <x v="0"/>
    <x v="1"/>
    <x v="0"/>
    <x v="0"/>
    <n v="33"/>
    <n v="10003"/>
    <d v="2022-02-26T00:00:00"/>
    <x v="2"/>
    <s v="id_33"/>
    <s v="nome 33"/>
    <x v="0"/>
    <x v="0"/>
    <n v="0"/>
    <n v="36"/>
    <x v="0"/>
    <x v="1"/>
    <x v="2"/>
    <x v="1"/>
    <s v="-"/>
    <x v="0"/>
    <x v="0"/>
    <n v="1"/>
    <s v="ÁGUA QUENTE"/>
    <x v="2"/>
    <x v="6"/>
    <d v="2020-02-03T00:00:00"/>
    <x v="5"/>
    <s v="ATÉ A 7° H"/>
    <x v="5"/>
    <s v="Descrição 33"/>
    <m/>
  </r>
  <r>
    <x v="0"/>
    <x v="1"/>
    <x v="0"/>
    <x v="0"/>
    <n v="34"/>
    <n v="10003"/>
    <d v="2022-02-27T00:00:00"/>
    <x v="1"/>
    <s v="id_34"/>
    <s v="nome 34"/>
    <x v="0"/>
    <x v="0"/>
    <s v="NA"/>
    <s v="NA"/>
    <x v="1"/>
    <x v="2"/>
    <x v="0"/>
    <x v="0"/>
    <s v="-"/>
    <x v="1"/>
    <x v="0"/>
    <n v="0"/>
    <s v="ÁGUA QUENTE"/>
    <x v="5"/>
    <x v="16"/>
    <m/>
    <x v="3"/>
    <s v="-"/>
    <x v="3"/>
    <s v="Descrição 34"/>
    <m/>
  </r>
  <r>
    <x v="0"/>
    <x v="1"/>
    <x v="0"/>
    <x v="0"/>
    <n v="35"/>
    <n v="10003"/>
    <d v="2022-02-28T00:00:00"/>
    <x v="1"/>
    <s v="id_35"/>
    <s v="nome 35"/>
    <x v="0"/>
    <x v="2"/>
    <n v="0"/>
    <n v="25"/>
    <x v="0"/>
    <x v="0"/>
    <x v="1"/>
    <x v="0"/>
    <s v="-"/>
    <x v="2"/>
    <x v="0"/>
    <n v="1"/>
    <s v="ÁGUA QUENTE"/>
    <x v="0"/>
    <x v="5"/>
    <d v="2015-05-16T00:00:00"/>
    <x v="0"/>
    <s v="ATÉ A 5° H"/>
    <x v="0"/>
    <s v="Descrição 35"/>
    <m/>
  </r>
  <r>
    <x v="0"/>
    <x v="2"/>
    <x v="0"/>
    <x v="0"/>
    <n v="36"/>
    <n v="10003"/>
    <d v="2022-03-01T00:00:00"/>
    <x v="2"/>
    <s v="id_36"/>
    <s v="nome 36"/>
    <x v="0"/>
    <x v="0"/>
    <n v="0"/>
    <n v="31"/>
    <x v="0"/>
    <x v="1"/>
    <x v="2"/>
    <x v="2"/>
    <s v="-"/>
    <x v="1"/>
    <x v="0"/>
    <n v="1"/>
    <s v="ÁGUA QUENTE"/>
    <x v="0"/>
    <x v="5"/>
    <d v="2007-02-01T00:00:00"/>
    <x v="5"/>
    <s v="ATÉ A 3° H"/>
    <x v="5"/>
    <s v="Descrição 36"/>
    <m/>
  </r>
  <r>
    <x v="0"/>
    <x v="2"/>
    <x v="0"/>
    <x v="0"/>
    <n v="37"/>
    <n v="10003"/>
    <d v="2022-03-02T00:00:00"/>
    <x v="0"/>
    <s v="id_37"/>
    <s v="nome 37"/>
    <x v="0"/>
    <x v="0"/>
    <n v="0"/>
    <n v="52"/>
    <x v="1"/>
    <x v="2"/>
    <x v="0"/>
    <x v="0"/>
    <s v="-"/>
    <x v="0"/>
    <x v="0"/>
    <n v="1"/>
    <s v="ÁGUA QUENTE"/>
    <x v="0"/>
    <x v="6"/>
    <d v="2003-05-22T00:00:00"/>
    <x v="5"/>
    <s v="ATÉ A 8° H"/>
    <x v="5"/>
    <s v="Descrição 37"/>
    <m/>
  </r>
  <r>
    <x v="0"/>
    <x v="2"/>
    <x v="0"/>
    <x v="0"/>
    <n v="38"/>
    <n v="10003"/>
    <d v="2022-03-03T00:00:00"/>
    <x v="2"/>
    <s v="id_38"/>
    <s v="nome 38"/>
    <x v="0"/>
    <x v="0"/>
    <n v="0"/>
    <n v="29"/>
    <x v="1"/>
    <x v="1"/>
    <x v="1"/>
    <x v="0"/>
    <s v="-"/>
    <x v="1"/>
    <x v="0"/>
    <n v="1"/>
    <s v="ÁGUA QUENTE"/>
    <x v="1"/>
    <x v="5"/>
    <d v="2015-05-16T00:00:00"/>
    <x v="0"/>
    <s v="ATÉ A 2° H"/>
    <x v="0"/>
    <s v="Descrição 38"/>
    <m/>
  </r>
  <r>
    <x v="0"/>
    <x v="2"/>
    <x v="0"/>
    <x v="0"/>
    <n v="39"/>
    <n v="10003"/>
    <d v="2022-03-04T00:00:00"/>
    <x v="0"/>
    <s v="id_39"/>
    <s v="nome 39"/>
    <x v="0"/>
    <x v="0"/>
    <n v="0"/>
    <n v="33"/>
    <x v="0"/>
    <x v="0"/>
    <x v="2"/>
    <x v="1"/>
    <s v="-"/>
    <x v="2"/>
    <x v="0"/>
    <n v="1"/>
    <s v="ÁGUA QUENTE"/>
    <x v="0"/>
    <x v="0"/>
    <d v="2019-07-08T00:00:00"/>
    <x v="1"/>
    <s v="ATÉ A 1° H"/>
    <x v="1"/>
    <s v="Descrição 39"/>
    <m/>
  </r>
  <r>
    <x v="0"/>
    <x v="2"/>
    <x v="0"/>
    <x v="0"/>
    <n v="40"/>
    <n v="10003"/>
    <d v="2022-03-05T00:00:00"/>
    <x v="3"/>
    <s v="id_40"/>
    <s v="nome 40"/>
    <x v="0"/>
    <x v="0"/>
    <n v="0"/>
    <n v="32"/>
    <x v="0"/>
    <x v="0"/>
    <x v="0"/>
    <x v="0"/>
    <s v="-"/>
    <x v="1"/>
    <x v="0"/>
    <n v="1"/>
    <s v="ÁGUA QUENTE"/>
    <x v="2"/>
    <x v="0"/>
    <d v="2007-05-04T00:00:00"/>
    <x v="5"/>
    <s v="ATÉ A 3° H"/>
    <x v="5"/>
    <s v="Descrição 40"/>
    <m/>
  </r>
  <r>
    <x v="0"/>
    <x v="2"/>
    <x v="0"/>
    <x v="0"/>
    <n v="41"/>
    <n v="10003"/>
    <d v="2022-03-06T00:00:00"/>
    <x v="0"/>
    <s v="id_41"/>
    <s v="nome 41"/>
    <x v="0"/>
    <x v="0"/>
    <s v="NA"/>
    <s v="NA"/>
    <x v="1"/>
    <x v="0"/>
    <x v="1"/>
    <x v="0"/>
    <s v="-"/>
    <x v="0"/>
    <x v="2"/>
    <n v="0"/>
    <s v="ÁGUA QUENTE"/>
    <x v="5"/>
    <x v="16"/>
    <m/>
    <x v="3"/>
    <s v="-"/>
    <x v="3"/>
    <s v="Descrição 41"/>
    <m/>
  </r>
  <r>
    <x v="0"/>
    <x v="2"/>
    <x v="0"/>
    <x v="0"/>
    <n v="42"/>
    <n v="10003"/>
    <d v="2022-03-07T00:00:00"/>
    <x v="0"/>
    <s v="id_42"/>
    <s v="nome 42"/>
    <x v="0"/>
    <x v="0"/>
    <n v="0"/>
    <n v="21"/>
    <x v="0"/>
    <x v="1"/>
    <x v="2"/>
    <x v="2"/>
    <s v="-"/>
    <x v="1"/>
    <x v="0"/>
    <n v="1"/>
    <s v="ÁGUA QUENTE"/>
    <x v="0"/>
    <x v="5"/>
    <d v="2017-05-08T00:00:00"/>
    <x v="2"/>
    <s v="ATÉ A 6° H"/>
    <x v="2"/>
    <s v="Descrição 42"/>
    <m/>
  </r>
  <r>
    <x v="0"/>
    <x v="2"/>
    <x v="0"/>
    <x v="0"/>
    <n v="43"/>
    <n v="10003"/>
    <d v="2022-03-08T00:00:00"/>
    <x v="1"/>
    <s v="id_43"/>
    <s v="nome 43"/>
    <x v="0"/>
    <x v="0"/>
    <n v="0"/>
    <n v="22"/>
    <x v="0"/>
    <x v="0"/>
    <x v="0"/>
    <x v="0"/>
    <s v="-"/>
    <x v="2"/>
    <x v="0"/>
    <n v="1"/>
    <s v="ÁGUA QUENTE"/>
    <x v="0"/>
    <x v="5"/>
    <d v="2019-01-21T00:00:00"/>
    <x v="2"/>
    <s v="ATÉ A 5° H"/>
    <x v="2"/>
    <s v="Descrição 43"/>
    <m/>
  </r>
  <r>
    <x v="0"/>
    <x v="2"/>
    <x v="0"/>
    <x v="0"/>
    <n v="44"/>
    <n v="10003"/>
    <d v="2022-03-09T00:00:00"/>
    <x v="0"/>
    <s v="id_44"/>
    <s v="nome 44"/>
    <x v="0"/>
    <x v="2"/>
    <n v="0"/>
    <n v="36"/>
    <x v="0"/>
    <x v="0"/>
    <x v="1"/>
    <x v="0"/>
    <s v="-"/>
    <x v="1"/>
    <x v="0"/>
    <n v="1"/>
    <s v="ÁGUA QUENTE"/>
    <x v="0"/>
    <x v="6"/>
    <d v="2015-07-13T00:00:00"/>
    <x v="0"/>
    <s v="ATÉ A 4° H"/>
    <x v="0"/>
    <s v="Descrição 44"/>
    <m/>
  </r>
  <r>
    <x v="0"/>
    <x v="2"/>
    <x v="0"/>
    <x v="0"/>
    <n v="45"/>
    <n v="10003"/>
    <d v="2022-03-10T00:00:00"/>
    <x v="2"/>
    <s v="id_45"/>
    <s v="nome 45"/>
    <x v="0"/>
    <x v="0"/>
    <n v="0"/>
    <n v="42"/>
    <x v="0"/>
    <x v="1"/>
    <x v="2"/>
    <x v="1"/>
    <s v="-"/>
    <x v="0"/>
    <x v="0"/>
    <n v="0"/>
    <s v="ÁGUA QUENTE"/>
    <x v="5"/>
    <x v="3"/>
    <d v="2013-03-04T00:00:00"/>
    <x v="4"/>
    <s v="ATÉ A 5° H"/>
    <x v="4"/>
    <s v="Descrição 45"/>
    <m/>
  </r>
  <r>
    <x v="0"/>
    <x v="2"/>
    <x v="0"/>
    <x v="0"/>
    <n v="46"/>
    <n v="10003"/>
    <d v="2022-03-11T00:00:00"/>
    <x v="3"/>
    <s v="id_46"/>
    <s v="nome 46"/>
    <x v="0"/>
    <x v="2"/>
    <n v="0"/>
    <n v="29"/>
    <x v="0"/>
    <x v="2"/>
    <x v="0"/>
    <x v="0"/>
    <s v="-"/>
    <x v="1"/>
    <x v="0"/>
    <n v="1"/>
    <s v="ÁGUA QUENTE"/>
    <x v="0"/>
    <x v="6"/>
    <d v="2013-12-19T00:00:00"/>
    <x v="4"/>
    <s v="ATÉ A 7° H"/>
    <x v="4"/>
    <s v="Descrição 46"/>
    <m/>
  </r>
  <r>
    <x v="0"/>
    <x v="2"/>
    <x v="0"/>
    <x v="0"/>
    <n v="47"/>
    <n v="10003"/>
    <d v="2022-03-12T00:00:00"/>
    <x v="2"/>
    <s v="id_47"/>
    <s v="nome 47"/>
    <x v="0"/>
    <x v="0"/>
    <n v="0"/>
    <n v="28"/>
    <x v="0"/>
    <x v="1"/>
    <x v="1"/>
    <x v="0"/>
    <s v="-"/>
    <x v="2"/>
    <x v="0"/>
    <n v="1"/>
    <s v="ÁGUA QUENTE"/>
    <x v="0"/>
    <x v="6"/>
    <d v="2017-03-13T00:00:00"/>
    <x v="2"/>
    <s v="ATÉ A 3° H"/>
    <x v="2"/>
    <s v="Descrição 47"/>
    <m/>
  </r>
  <r>
    <x v="0"/>
    <x v="2"/>
    <x v="0"/>
    <x v="0"/>
    <n v="48"/>
    <n v="10003"/>
    <d v="2022-03-13T00:00:00"/>
    <x v="0"/>
    <s v="id_48"/>
    <s v="nome 48"/>
    <x v="0"/>
    <x v="0"/>
    <n v="0"/>
    <n v="20"/>
    <x v="0"/>
    <x v="0"/>
    <x v="2"/>
    <x v="2"/>
    <s v="-"/>
    <x v="1"/>
    <x v="0"/>
    <n v="1"/>
    <s v="ÁGUA QUENTE"/>
    <x v="0"/>
    <x v="0"/>
    <d v="2018-04-09T00:00:00"/>
    <x v="2"/>
    <s v="ATÉ A 2° H"/>
    <x v="2"/>
    <s v="Descrição 48"/>
    <m/>
  </r>
  <r>
    <x v="0"/>
    <x v="2"/>
    <x v="0"/>
    <x v="0"/>
    <n v="49"/>
    <n v="10003"/>
    <d v="2022-03-14T00:00:00"/>
    <x v="2"/>
    <s v="id_49"/>
    <s v="nome 49"/>
    <x v="0"/>
    <x v="0"/>
    <s v="NA"/>
    <s v="NA"/>
    <x v="1"/>
    <x v="1"/>
    <x v="0"/>
    <x v="0"/>
    <s v="-"/>
    <x v="0"/>
    <x v="0"/>
    <n v="1"/>
    <s v="ÁGUA QUENTE"/>
    <x v="5"/>
    <x v="16"/>
    <m/>
    <x v="3"/>
    <s v="-"/>
    <x v="3"/>
    <s v="Descrição 49"/>
    <m/>
  </r>
  <r>
    <x v="0"/>
    <x v="2"/>
    <x v="0"/>
    <x v="0"/>
    <n v="50"/>
    <n v="10003"/>
    <d v="2022-03-15T00:00:00"/>
    <x v="1"/>
    <s v="id_50"/>
    <s v="nome 50"/>
    <x v="0"/>
    <x v="0"/>
    <n v="0"/>
    <n v="35"/>
    <x v="1"/>
    <x v="0"/>
    <x v="1"/>
    <x v="0"/>
    <s v="-"/>
    <x v="1"/>
    <x v="0"/>
    <n v="1"/>
    <s v="ÁGUA QUENTE"/>
    <x v="4"/>
    <x v="17"/>
    <d v="2013-07-04T00:00:00"/>
    <x v="4"/>
    <s v="ATÉ A 5° H"/>
    <x v="4"/>
    <s v="Descrição 50"/>
    <m/>
  </r>
  <r>
    <x v="0"/>
    <x v="2"/>
    <x v="0"/>
    <x v="0"/>
    <n v="51"/>
    <n v="10003"/>
    <d v="2022-03-16T00:00:00"/>
    <x v="2"/>
    <s v="id_51"/>
    <s v="nome 51"/>
    <x v="0"/>
    <x v="0"/>
    <n v="0"/>
    <n v="28"/>
    <x v="1"/>
    <x v="1"/>
    <x v="2"/>
    <x v="1"/>
    <s v="-"/>
    <x v="2"/>
    <x v="0"/>
    <n v="1"/>
    <s v="ÁGUA QUENTE"/>
    <x v="4"/>
    <x v="17"/>
    <d v="2016-01-08T00:00:00"/>
    <x v="0"/>
    <s v="ATÉ A 5° H"/>
    <x v="0"/>
    <s v="Descrição 51"/>
    <m/>
  </r>
  <r>
    <x v="0"/>
    <x v="2"/>
    <x v="0"/>
    <x v="0"/>
    <n v="52"/>
    <n v="10003"/>
    <d v="2022-03-17T00:00:00"/>
    <x v="0"/>
    <s v="id_52"/>
    <s v="nome 52"/>
    <x v="0"/>
    <x v="0"/>
    <n v="0"/>
    <n v="40"/>
    <x v="1"/>
    <x v="0"/>
    <x v="0"/>
    <x v="0"/>
    <s v="-"/>
    <x v="1"/>
    <x v="0"/>
    <n v="1"/>
    <s v="ÁGUA QUENTE"/>
    <x v="6"/>
    <x v="10"/>
    <d v="2020-12-01T00:00:00"/>
    <x v="4"/>
    <s v="ATÉ A 1° H"/>
    <x v="4"/>
    <s v="Descrição 52"/>
    <m/>
  </r>
  <r>
    <x v="0"/>
    <x v="2"/>
    <x v="0"/>
    <x v="0"/>
    <n v="53"/>
    <n v="10003"/>
    <d v="2022-03-18T00:00:00"/>
    <x v="2"/>
    <s v="id_53"/>
    <s v="nome 53"/>
    <x v="0"/>
    <x v="0"/>
    <s v="NA"/>
    <s v="NA"/>
    <x v="1"/>
    <x v="1"/>
    <x v="1"/>
    <x v="0"/>
    <s v="-"/>
    <x v="0"/>
    <x v="0"/>
    <n v="1"/>
    <s v="ÁGUA QUENTE"/>
    <x v="5"/>
    <x v="16"/>
    <m/>
    <x v="3"/>
    <s v="-"/>
    <x v="3"/>
    <s v="Descrição 53"/>
    <m/>
  </r>
  <r>
    <x v="0"/>
    <x v="2"/>
    <x v="0"/>
    <x v="0"/>
    <n v="54"/>
    <n v="10003"/>
    <d v="2022-03-19T00:00:00"/>
    <x v="0"/>
    <s v="id_54"/>
    <s v="nome 54"/>
    <x v="1"/>
    <x v="1"/>
    <n v="0"/>
    <n v="33"/>
    <x v="0"/>
    <x v="0"/>
    <x v="2"/>
    <x v="2"/>
    <s v="-"/>
    <x v="1"/>
    <x v="0"/>
    <n v="1"/>
    <s v="MÁQUINA"/>
    <x v="2"/>
    <x v="9"/>
    <d v="2007-05-04T00:00:00"/>
    <x v="5"/>
    <s v="ATÉ A 1° H"/>
    <x v="5"/>
    <s v="Descrição 54"/>
    <m/>
  </r>
  <r>
    <x v="0"/>
    <x v="2"/>
    <x v="0"/>
    <x v="0"/>
    <n v="55"/>
    <n v="10003"/>
    <d v="2022-03-20T00:00:00"/>
    <x v="0"/>
    <s v="id_55"/>
    <s v="nome 55"/>
    <x v="1"/>
    <x v="1"/>
    <n v="0"/>
    <n v="28"/>
    <x v="1"/>
    <x v="0"/>
    <x v="0"/>
    <x v="0"/>
    <s v="-"/>
    <x v="2"/>
    <x v="0"/>
    <n v="1"/>
    <s v="MÁQUINA"/>
    <x v="7"/>
    <x v="18"/>
    <d v="2019-09-23T00:00:00"/>
    <x v="1"/>
    <s v="ATÉ A 1° H"/>
    <x v="1"/>
    <s v="Descrição 55"/>
    <m/>
  </r>
  <r>
    <x v="0"/>
    <x v="2"/>
    <x v="0"/>
    <x v="0"/>
    <n v="56"/>
    <n v="10003"/>
    <d v="2022-03-21T00:00:00"/>
    <x v="0"/>
    <s v="id_56"/>
    <s v="nome 56"/>
    <x v="0"/>
    <x v="2"/>
    <n v="0"/>
    <n v="36"/>
    <x v="0"/>
    <x v="0"/>
    <x v="1"/>
    <x v="0"/>
    <s v="-"/>
    <x v="1"/>
    <x v="0"/>
    <n v="1"/>
    <s v="MÁQUINA"/>
    <x v="4"/>
    <x v="19"/>
    <d v="2004-12-09T00:00:00"/>
    <x v="4"/>
    <s v="ATÉ A 1° H"/>
    <x v="4"/>
    <s v="Descrição 56"/>
    <m/>
  </r>
  <r>
    <x v="0"/>
    <x v="2"/>
    <x v="0"/>
    <x v="0"/>
    <n v="57"/>
    <n v="10003"/>
    <d v="2022-03-22T00:00:00"/>
    <x v="2"/>
    <s v="id_57"/>
    <s v="nome 57"/>
    <x v="0"/>
    <x v="3"/>
    <n v="0"/>
    <n v="36"/>
    <x v="1"/>
    <x v="1"/>
    <x v="2"/>
    <x v="1"/>
    <s v="-"/>
    <x v="0"/>
    <x v="0"/>
    <n v="1"/>
    <s v="MÁQUINA"/>
    <x v="1"/>
    <x v="6"/>
    <d v="2019-11-18T00:00:00"/>
    <x v="3"/>
    <s v="-"/>
    <x v="3"/>
    <s v="Descrição 57"/>
    <m/>
  </r>
  <r>
    <x v="0"/>
    <x v="2"/>
    <x v="0"/>
    <x v="0"/>
    <n v="58"/>
    <n v="10003"/>
    <d v="2022-03-23T00:00:00"/>
    <x v="0"/>
    <s v="id_58"/>
    <s v="nome 58"/>
    <x v="0"/>
    <x v="2"/>
    <n v="0"/>
    <n v="45"/>
    <x v="0"/>
    <x v="1"/>
    <x v="0"/>
    <x v="0"/>
    <s v="-"/>
    <x v="1"/>
    <x v="0"/>
    <n v="1"/>
    <s v="MÁQUINA"/>
    <x v="4"/>
    <x v="20"/>
    <d v="2004-04-19T00:00:00"/>
    <x v="5"/>
    <s v="ATÉ A 7° H"/>
    <x v="5"/>
    <s v="Descrição 58"/>
    <m/>
  </r>
  <r>
    <x v="0"/>
    <x v="2"/>
    <x v="0"/>
    <x v="0"/>
    <n v="59"/>
    <n v="10003"/>
    <d v="2022-03-24T00:00:00"/>
    <x v="0"/>
    <s v="id_59"/>
    <s v="nome 59"/>
    <x v="0"/>
    <x v="0"/>
    <n v="0"/>
    <n v="22"/>
    <x v="0"/>
    <x v="0"/>
    <x v="1"/>
    <x v="0"/>
    <s v="-"/>
    <x v="2"/>
    <x v="0"/>
    <n v="1"/>
    <s v="MÁQUINA"/>
    <x v="8"/>
    <x v="0"/>
    <d v="2019-01-21T00:00:00"/>
    <x v="1"/>
    <s v="ATÉ A 4° H"/>
    <x v="1"/>
    <s v="Descrição 59"/>
    <m/>
  </r>
  <r>
    <x v="0"/>
    <x v="2"/>
    <x v="0"/>
    <x v="0"/>
    <n v="60"/>
    <n v="10003"/>
    <d v="2022-03-25T00:00:00"/>
    <x v="0"/>
    <s v="id_60"/>
    <s v="nome 60"/>
    <x v="0"/>
    <x v="0"/>
    <s v="NA"/>
    <s v="NA"/>
    <x v="1"/>
    <x v="0"/>
    <x v="2"/>
    <x v="2"/>
    <s v="-"/>
    <x v="1"/>
    <x v="0"/>
    <n v="1"/>
    <s v="MÁQUINA"/>
    <x v="5"/>
    <x v="16"/>
    <m/>
    <x v="3"/>
    <s v="-"/>
    <x v="3"/>
    <s v="Descrição 60"/>
    <m/>
  </r>
  <r>
    <x v="0"/>
    <x v="2"/>
    <x v="0"/>
    <x v="0"/>
    <n v="61"/>
    <n v="10003"/>
    <d v="2022-03-26T00:00:00"/>
    <x v="4"/>
    <s v="id_61"/>
    <s v="nome 61"/>
    <x v="3"/>
    <x v="0"/>
    <s v="NA"/>
    <s v="NA"/>
    <x v="1"/>
    <x v="1"/>
    <x v="0"/>
    <x v="0"/>
    <s v="-"/>
    <x v="0"/>
    <x v="2"/>
    <n v="0"/>
    <s v="MÁQUINA"/>
    <x v="5"/>
    <x v="16"/>
    <m/>
    <x v="3"/>
    <s v="-"/>
    <x v="3"/>
    <s v="Descrição 61"/>
    <m/>
  </r>
  <r>
    <x v="0"/>
    <x v="2"/>
    <x v="0"/>
    <x v="0"/>
    <n v="62"/>
    <n v="10003"/>
    <d v="2022-03-27T00:00:00"/>
    <x v="2"/>
    <s v="id_62"/>
    <s v="nome 62"/>
    <x v="0"/>
    <x v="0"/>
    <n v="0"/>
    <n v="21"/>
    <x v="1"/>
    <x v="1"/>
    <x v="1"/>
    <x v="0"/>
    <s v="-"/>
    <x v="1"/>
    <x v="0"/>
    <n v="1"/>
    <s v="MÁQUINA"/>
    <x v="1"/>
    <x v="0"/>
    <d v="2019-11-18T00:00:00"/>
    <x v="1"/>
    <s v="ATÉ A 5° H"/>
    <x v="1"/>
    <s v="Descrição 62"/>
    <m/>
  </r>
  <r>
    <x v="0"/>
    <x v="2"/>
    <x v="0"/>
    <x v="0"/>
    <n v="63"/>
    <n v="10003"/>
    <d v="2022-03-28T00:00:00"/>
    <x v="2"/>
    <s v="id_63"/>
    <s v="nome 63"/>
    <x v="0"/>
    <x v="0"/>
    <m/>
    <m/>
    <x v="1"/>
    <x v="1"/>
    <x v="2"/>
    <x v="1"/>
    <s v="-"/>
    <x v="2"/>
    <x v="0"/>
    <n v="0"/>
    <s v="MÁQUINA"/>
    <x v="5"/>
    <x v="16"/>
    <m/>
    <x v="3"/>
    <s v="-"/>
    <x v="3"/>
    <s v="Descrição 63"/>
    <m/>
  </r>
  <r>
    <x v="0"/>
    <x v="2"/>
    <x v="0"/>
    <x v="0"/>
    <n v="64"/>
    <n v="10003"/>
    <d v="2022-03-29T00:00:00"/>
    <x v="0"/>
    <s v="id_64"/>
    <s v="nome 64"/>
    <x v="0"/>
    <x v="2"/>
    <n v="0"/>
    <n v="20"/>
    <x v="1"/>
    <x v="0"/>
    <x v="0"/>
    <x v="0"/>
    <s v="-"/>
    <x v="1"/>
    <x v="0"/>
    <n v="1"/>
    <s v="MÁQUINA"/>
    <x v="7"/>
    <x v="21"/>
    <d v="2019-09-23T00:00:00"/>
    <x v="1"/>
    <s v="ATÉ A 3° H"/>
    <x v="1"/>
    <s v="Descrição 64"/>
    <m/>
  </r>
  <r>
    <x v="0"/>
    <x v="2"/>
    <x v="0"/>
    <x v="0"/>
    <n v="65"/>
    <n v="10003"/>
    <d v="2022-03-30T00:00:00"/>
    <x v="1"/>
    <s v="id_65"/>
    <s v="nome 65"/>
    <x v="0"/>
    <x v="0"/>
    <s v="NA"/>
    <s v="NA"/>
    <x v="1"/>
    <x v="0"/>
    <x v="1"/>
    <x v="0"/>
    <s v="-"/>
    <x v="0"/>
    <x v="2"/>
    <n v="0"/>
    <s v="MÁQUINA"/>
    <x v="5"/>
    <x v="16"/>
    <m/>
    <x v="3"/>
    <s v="-"/>
    <x v="3"/>
    <s v="Descrição 65"/>
    <m/>
  </r>
  <r>
    <x v="0"/>
    <x v="2"/>
    <x v="0"/>
    <x v="0"/>
    <n v="66"/>
    <n v="10003"/>
    <d v="2022-03-31T00:00:00"/>
    <x v="1"/>
    <s v="id_66"/>
    <s v="nome 66"/>
    <x v="0"/>
    <x v="0"/>
    <n v="0"/>
    <n v="35"/>
    <x v="1"/>
    <x v="0"/>
    <x v="2"/>
    <x v="2"/>
    <s v="-"/>
    <x v="1"/>
    <x v="0"/>
    <n v="1"/>
    <s v="MÁQUINA"/>
    <x v="0"/>
    <x v="5"/>
    <d v="2014-09-16T00:00:00"/>
    <x v="4"/>
    <s v="ATÉ A 7° H"/>
    <x v="4"/>
    <s v="Descrição 66"/>
    <m/>
  </r>
  <r>
    <x v="0"/>
    <x v="3"/>
    <x v="0"/>
    <x v="0"/>
    <n v="67"/>
    <n v="10003"/>
    <d v="2022-04-01T00:00:00"/>
    <x v="2"/>
    <s v="id_67"/>
    <s v="nome 67"/>
    <x v="0"/>
    <x v="0"/>
    <n v="0"/>
    <n v="41"/>
    <x v="0"/>
    <x v="1"/>
    <x v="0"/>
    <x v="0"/>
    <s v="-"/>
    <x v="2"/>
    <x v="0"/>
    <n v="1"/>
    <s v="MÁQUINA"/>
    <x v="2"/>
    <x v="22"/>
    <d v="2013-03-04T00:00:00"/>
    <x v="4"/>
    <s v="-"/>
    <x v="4"/>
    <s v="Descrição 67"/>
    <m/>
  </r>
  <r>
    <x v="0"/>
    <x v="3"/>
    <x v="0"/>
    <x v="0"/>
    <n v="68"/>
    <n v="10003"/>
    <d v="2022-04-02T00:00:00"/>
    <x v="2"/>
    <s v="id_68"/>
    <s v="nome 68"/>
    <x v="0"/>
    <x v="0"/>
    <n v="0"/>
    <n v="45"/>
    <x v="1"/>
    <x v="1"/>
    <x v="1"/>
    <x v="0"/>
    <s v="-"/>
    <x v="1"/>
    <x v="0"/>
    <n v="1"/>
    <s v="MÁQUINA"/>
    <x v="9"/>
    <x v="23"/>
    <d v="2013-06-10T00:00:00"/>
    <x v="0"/>
    <s v="ATÉ A 6° H"/>
    <x v="0"/>
    <s v="Descrição 68"/>
    <m/>
  </r>
  <r>
    <x v="0"/>
    <x v="3"/>
    <x v="0"/>
    <x v="0"/>
    <n v="69"/>
    <n v="10003"/>
    <d v="2022-04-03T00:00:00"/>
    <x v="1"/>
    <s v="id_69"/>
    <s v="nome 69"/>
    <x v="0"/>
    <x v="0"/>
    <n v="0"/>
    <n v="28"/>
    <x v="1"/>
    <x v="0"/>
    <x v="2"/>
    <x v="1"/>
    <s v="-"/>
    <x v="0"/>
    <x v="0"/>
    <n v="0"/>
    <s v="MÁQUINA"/>
    <x v="0"/>
    <x v="5"/>
    <d v="2017-03-20T00:00:00"/>
    <x v="2"/>
    <s v="ATÉ A 5° H"/>
    <x v="2"/>
    <s v="Descrição 69"/>
    <m/>
  </r>
  <r>
    <x v="0"/>
    <x v="3"/>
    <x v="0"/>
    <x v="0"/>
    <n v="70"/>
    <n v="10003"/>
    <d v="2022-04-04T00:00:00"/>
    <x v="0"/>
    <s v="id_70"/>
    <s v="nome 70"/>
    <x v="0"/>
    <x v="2"/>
    <n v="0"/>
    <n v="24"/>
    <x v="0"/>
    <x v="1"/>
    <x v="0"/>
    <x v="0"/>
    <s v="-"/>
    <x v="1"/>
    <x v="0"/>
    <n v="0"/>
    <s v="MÁQUINA"/>
    <x v="1"/>
    <x v="5"/>
    <d v="2013-06-20T00:00:00"/>
    <x v="4"/>
    <s v="ATÉ A 7° H"/>
    <x v="4"/>
    <s v="Descrição 70"/>
    <m/>
  </r>
  <r>
    <x v="0"/>
    <x v="3"/>
    <x v="0"/>
    <x v="0"/>
    <n v="71"/>
    <n v="10003"/>
    <d v="2022-04-05T00:00:00"/>
    <x v="1"/>
    <s v="id_71"/>
    <s v="nome 71"/>
    <x v="0"/>
    <x v="0"/>
    <n v="0"/>
    <n v="24"/>
    <x v="1"/>
    <x v="0"/>
    <x v="1"/>
    <x v="0"/>
    <s v="-"/>
    <x v="2"/>
    <x v="2"/>
    <n v="0"/>
    <s v="MÁQUINA"/>
    <x v="0"/>
    <x v="5"/>
    <d v="2019-09-09T00:00:00"/>
    <x v="1"/>
    <s v="ATÉ A 6° H"/>
    <x v="1"/>
    <s v="Descrição 71"/>
    <m/>
  </r>
  <r>
    <x v="0"/>
    <x v="3"/>
    <x v="0"/>
    <x v="0"/>
    <n v="72"/>
    <n v="10003"/>
    <d v="2022-04-06T00:00:00"/>
    <x v="1"/>
    <s v="id_72"/>
    <s v="nome 72"/>
    <x v="0"/>
    <x v="0"/>
    <n v="0"/>
    <n v="28"/>
    <x v="0"/>
    <x v="2"/>
    <x v="2"/>
    <x v="2"/>
    <s v="-"/>
    <x v="1"/>
    <x v="2"/>
    <n v="0"/>
    <s v="MÁQUINA"/>
    <x v="0"/>
    <x v="5"/>
    <d v="2018-04-02T00:00:00"/>
    <x v="2"/>
    <s v="ATÉ A 1° H"/>
    <x v="2"/>
    <s v="Descrição 72"/>
    <m/>
  </r>
  <r>
    <x v="0"/>
    <x v="3"/>
    <x v="0"/>
    <x v="0"/>
    <n v="73"/>
    <n v="10003"/>
    <d v="2022-04-07T00:00:00"/>
    <x v="1"/>
    <s v="id_73"/>
    <s v="nome 73"/>
    <x v="0"/>
    <x v="0"/>
    <n v="0"/>
    <n v="21"/>
    <x v="1"/>
    <x v="0"/>
    <x v="0"/>
    <x v="0"/>
    <s v="-"/>
    <x v="0"/>
    <x v="0"/>
    <n v="1"/>
    <s v="MÁQUINA"/>
    <x v="2"/>
    <x v="24"/>
    <d v="2018-06-04T00:00:00"/>
    <x v="2"/>
    <s v="ATÉ A 5° H"/>
    <x v="2"/>
    <s v="Descrição 73"/>
    <m/>
  </r>
  <r>
    <x v="0"/>
    <x v="3"/>
    <x v="0"/>
    <x v="0"/>
    <n v="74"/>
    <n v="10003"/>
    <d v="2022-04-08T00:00:00"/>
    <x v="1"/>
    <s v="id_74"/>
    <s v="nome 74"/>
    <x v="0"/>
    <x v="0"/>
    <n v="0"/>
    <n v="23"/>
    <x v="0"/>
    <x v="0"/>
    <x v="1"/>
    <x v="0"/>
    <s v="-"/>
    <x v="1"/>
    <x v="2"/>
    <s v="-"/>
    <s v="MÁQUINA"/>
    <x v="0"/>
    <x v="24"/>
    <d v="2017-03-13T00:00:00"/>
    <x v="2"/>
    <s v="ATÉ A 6° H"/>
    <x v="2"/>
    <s v="Descrição 74"/>
    <m/>
  </r>
  <r>
    <x v="0"/>
    <x v="3"/>
    <x v="0"/>
    <x v="0"/>
    <n v="75"/>
    <n v="10003"/>
    <d v="2022-04-09T00:00:00"/>
    <x v="1"/>
    <s v="id_75"/>
    <s v="nome 75"/>
    <x v="0"/>
    <x v="0"/>
    <n v="0"/>
    <n v="22"/>
    <x v="0"/>
    <x v="0"/>
    <x v="2"/>
    <x v="1"/>
    <s v="-"/>
    <x v="2"/>
    <x v="2"/>
    <s v="-"/>
    <s v="MÁQUINA"/>
    <x v="0"/>
    <x v="24"/>
    <d v="2019-09-02T00:00:00"/>
    <x v="1"/>
    <s v="ATÉ A 6° H"/>
    <x v="1"/>
    <s v="Descrição 75"/>
    <m/>
  </r>
  <r>
    <x v="0"/>
    <x v="3"/>
    <x v="0"/>
    <x v="0"/>
    <n v="76"/>
    <n v="10003"/>
    <d v="2022-04-10T00:00:00"/>
    <x v="3"/>
    <s v="id_76"/>
    <s v="nome 76"/>
    <x v="0"/>
    <x v="2"/>
    <n v="0"/>
    <n v="35"/>
    <x v="0"/>
    <x v="2"/>
    <x v="0"/>
    <x v="0"/>
    <s v="-"/>
    <x v="1"/>
    <x v="2"/>
    <s v="-"/>
    <s v="MÁQUINA"/>
    <x v="0"/>
    <x v="25"/>
    <d v="2011-01-17T00:00:00"/>
    <x v="4"/>
    <s v="ATÉ A 6° H"/>
    <x v="4"/>
    <s v="Descrição 76"/>
    <m/>
  </r>
  <r>
    <x v="0"/>
    <x v="3"/>
    <x v="0"/>
    <x v="0"/>
    <n v="77"/>
    <n v="10003"/>
    <d v="2022-04-11T00:00:00"/>
    <x v="2"/>
    <s v="id_77"/>
    <s v="nome 77"/>
    <x v="0"/>
    <x v="2"/>
    <m/>
    <n v="37"/>
    <x v="0"/>
    <x v="1"/>
    <x v="1"/>
    <x v="0"/>
    <s v="-"/>
    <x v="0"/>
    <x v="0"/>
    <n v="1"/>
    <s v="MÁQUINA"/>
    <x v="9"/>
    <x v="26"/>
    <d v="2019-02-18T00:00:00"/>
    <x v="1"/>
    <s v="ATÉ A 6° H"/>
    <x v="1"/>
    <s v="Descrição 77"/>
    <m/>
  </r>
  <r>
    <x v="0"/>
    <x v="3"/>
    <x v="0"/>
    <x v="0"/>
    <n v="78"/>
    <n v="10003"/>
    <d v="2022-04-12T00:00:00"/>
    <x v="2"/>
    <s v="id_78"/>
    <s v="nome 78"/>
    <x v="0"/>
    <x v="2"/>
    <m/>
    <n v="40"/>
    <x v="1"/>
    <x v="1"/>
    <x v="2"/>
    <x v="2"/>
    <s v="-"/>
    <x v="1"/>
    <x v="0"/>
    <n v="1"/>
    <s v="MÁQUINA"/>
    <x v="9"/>
    <x v="26"/>
    <d v="2008-08-13T00:00:00"/>
    <x v="5"/>
    <s v="ATÉ A 6° H"/>
    <x v="5"/>
    <s v="Descrição 78"/>
    <m/>
  </r>
  <r>
    <x v="0"/>
    <x v="3"/>
    <x v="0"/>
    <x v="0"/>
    <n v="79"/>
    <n v="10003"/>
    <d v="2022-04-13T00:00:00"/>
    <x v="2"/>
    <s v="id_79"/>
    <s v="nome 79"/>
    <x v="0"/>
    <x v="2"/>
    <m/>
    <n v="36"/>
    <x v="0"/>
    <x v="1"/>
    <x v="0"/>
    <x v="0"/>
    <s v="-"/>
    <x v="2"/>
    <x v="0"/>
    <n v="1"/>
    <s v="MÁQUINA"/>
    <x v="9"/>
    <x v="26"/>
    <d v="2017-07-20T00:00:00"/>
    <x v="2"/>
    <s v="ATÉ A 6° H"/>
    <x v="2"/>
    <s v="Descrição 79"/>
    <m/>
  </r>
  <r>
    <x v="0"/>
    <x v="3"/>
    <x v="0"/>
    <x v="0"/>
    <n v="80"/>
    <n v="10003"/>
    <d v="2022-04-14T00:00:00"/>
    <x v="2"/>
    <s v="id_80"/>
    <s v="nome 80"/>
    <x v="0"/>
    <x v="2"/>
    <m/>
    <n v="27"/>
    <x v="1"/>
    <x v="1"/>
    <x v="1"/>
    <x v="0"/>
    <s v="-"/>
    <x v="1"/>
    <x v="0"/>
    <n v="1"/>
    <s v="MÁQUINA"/>
    <x v="9"/>
    <x v="26"/>
    <d v="2019-02-04T00:00:00"/>
    <x v="1"/>
    <s v="ATÉ A 6° H"/>
    <x v="1"/>
    <s v="Descrição 80"/>
    <m/>
  </r>
  <r>
    <x v="0"/>
    <x v="3"/>
    <x v="0"/>
    <x v="0"/>
    <n v="81"/>
    <n v="10003"/>
    <d v="2022-04-15T00:00:00"/>
    <x v="2"/>
    <s v="id_81"/>
    <s v="nome 81"/>
    <x v="0"/>
    <x v="2"/>
    <m/>
    <n v="29"/>
    <x v="0"/>
    <x v="3"/>
    <x v="2"/>
    <x v="1"/>
    <s v="-"/>
    <x v="0"/>
    <x v="0"/>
    <n v="1"/>
    <s v="MÁQUINA"/>
    <x v="9"/>
    <x v="26"/>
    <d v="2018-12-18T00:00:00"/>
    <x v="1"/>
    <s v="ATÉ A 6° H"/>
    <x v="1"/>
    <s v="Descrição 81"/>
    <m/>
  </r>
  <r>
    <x v="0"/>
    <x v="3"/>
    <x v="0"/>
    <x v="0"/>
    <n v="82"/>
    <n v="10003"/>
    <d v="2022-04-16T00:00:00"/>
    <x v="2"/>
    <s v="id_82"/>
    <s v="nome 82"/>
    <x v="3"/>
    <x v="0"/>
    <m/>
    <m/>
    <x v="1"/>
    <x v="1"/>
    <x v="0"/>
    <x v="0"/>
    <s v="-"/>
    <x v="1"/>
    <x v="0"/>
    <s v="-"/>
    <s v="MÁQUINA"/>
    <x v="5"/>
    <x v="23"/>
    <m/>
    <x v="3"/>
    <s v="-"/>
    <x v="3"/>
    <s v="Descrição 82"/>
    <m/>
  </r>
  <r>
    <x v="0"/>
    <x v="3"/>
    <x v="0"/>
    <x v="0"/>
    <n v="83"/>
    <n v="10003"/>
    <d v="2022-04-17T00:00:00"/>
    <x v="2"/>
    <s v="id_83"/>
    <s v="nome 83"/>
    <x v="0"/>
    <x v="2"/>
    <m/>
    <n v="32"/>
    <x v="0"/>
    <x v="1"/>
    <x v="1"/>
    <x v="0"/>
    <s v="-"/>
    <x v="2"/>
    <x v="0"/>
    <s v="-"/>
    <s v="MÁQUINA"/>
    <x v="4"/>
    <x v="27"/>
    <d v="2017-03-01T00:00:00"/>
    <x v="1"/>
    <s v="ATÉ A 6° H"/>
    <x v="1"/>
    <s v="Descrição 83"/>
    <m/>
  </r>
  <r>
    <x v="0"/>
    <x v="3"/>
    <x v="0"/>
    <x v="0"/>
    <n v="84"/>
    <n v="10003"/>
    <d v="2022-04-18T00:00:00"/>
    <x v="2"/>
    <s v="id_84"/>
    <s v="nome 84"/>
    <x v="0"/>
    <x v="0"/>
    <m/>
    <n v="21"/>
    <x v="0"/>
    <x v="1"/>
    <x v="2"/>
    <x v="2"/>
    <s v="-"/>
    <x v="1"/>
    <x v="0"/>
    <n v="1"/>
    <s v="MÁQUINA"/>
    <x v="7"/>
    <x v="6"/>
    <d v="2020-02-17T00:00:00"/>
    <x v="3"/>
    <s v="ATÉ A 6° H"/>
    <x v="3"/>
    <s v="Descrição 84"/>
    <m/>
  </r>
  <r>
    <x v="0"/>
    <x v="3"/>
    <x v="0"/>
    <x v="0"/>
    <n v="85"/>
    <n v="10003"/>
    <d v="2022-04-19T00:00:00"/>
    <x v="2"/>
    <s v="id_85"/>
    <s v="nome 85"/>
    <x v="0"/>
    <x v="0"/>
    <m/>
    <n v="31"/>
    <x v="1"/>
    <x v="1"/>
    <x v="0"/>
    <x v="0"/>
    <s v="-"/>
    <x v="0"/>
    <x v="2"/>
    <s v="-"/>
    <s v="MÁQUINA"/>
    <x v="6"/>
    <x v="6"/>
    <d v="2016-01-08T00:00:00"/>
    <x v="0"/>
    <s v="ATÉ A 5° H"/>
    <x v="0"/>
    <s v="Descrição 85"/>
    <m/>
  </r>
  <r>
    <x v="0"/>
    <x v="3"/>
    <x v="0"/>
    <x v="0"/>
    <n v="86"/>
    <n v="10003"/>
    <d v="2022-04-20T00:00:00"/>
    <x v="2"/>
    <s v="id_86"/>
    <s v="nome 86"/>
    <x v="0"/>
    <x v="0"/>
    <m/>
    <n v="32"/>
    <x v="0"/>
    <x v="1"/>
    <x v="1"/>
    <x v="0"/>
    <s v="-"/>
    <x v="1"/>
    <x v="2"/>
    <s v="-"/>
    <s v="MÁQUINA"/>
    <x v="4"/>
    <x v="27"/>
    <d v="2013-03-04T00:00:00"/>
    <x v="4"/>
    <s v="ATÉ A 4° H"/>
    <x v="4"/>
    <s v="Descrição 86"/>
    <m/>
  </r>
  <r>
    <x v="0"/>
    <x v="3"/>
    <x v="0"/>
    <x v="0"/>
    <n v="87"/>
    <n v="10003"/>
    <d v="2022-04-21T00:00:00"/>
    <x v="1"/>
    <s v="id_87"/>
    <s v="nome 87"/>
    <x v="0"/>
    <x v="0"/>
    <n v="0"/>
    <n v="30"/>
    <x v="0"/>
    <x v="2"/>
    <x v="2"/>
    <x v="1"/>
    <s v="-"/>
    <x v="2"/>
    <x v="0"/>
    <n v="1"/>
    <s v="MÁQUINA"/>
    <x v="8"/>
    <x v="0"/>
    <d v="2013-01-21T00:00:00"/>
    <x v="4"/>
    <s v="ATÉ A 5° H"/>
    <x v="4"/>
    <s v="Descrição 87"/>
    <m/>
  </r>
  <r>
    <x v="0"/>
    <x v="3"/>
    <x v="0"/>
    <x v="0"/>
    <n v="88"/>
    <n v="10003"/>
    <d v="2022-04-22T00:00:00"/>
    <x v="3"/>
    <s v="id_88"/>
    <s v="nome 88"/>
    <x v="0"/>
    <x v="2"/>
    <n v="0"/>
    <n v="42"/>
    <x v="0"/>
    <x v="1"/>
    <x v="0"/>
    <x v="0"/>
    <s v="-"/>
    <x v="1"/>
    <x v="0"/>
    <n v="1"/>
    <s v="MÁQUINA"/>
    <x v="0"/>
    <x v="5"/>
    <d v="2006-01-16T00:00:00"/>
    <x v="5"/>
    <s v="ACIMA DA 9° H"/>
    <x v="5"/>
    <s v="Descrição 88"/>
    <m/>
  </r>
  <r>
    <x v="0"/>
    <x v="3"/>
    <x v="0"/>
    <x v="0"/>
    <n v="89"/>
    <n v="10003"/>
    <d v="2022-04-23T00:00:00"/>
    <x v="1"/>
    <s v="id_89"/>
    <s v="nome 89"/>
    <x v="0"/>
    <x v="0"/>
    <n v="0"/>
    <n v="25"/>
    <x v="0"/>
    <x v="0"/>
    <x v="1"/>
    <x v="0"/>
    <s v="-"/>
    <x v="0"/>
    <x v="2"/>
    <s v="-"/>
    <s v="FACA"/>
    <x v="0"/>
    <x v="5"/>
    <d v="2020-01-20T00:00:00"/>
    <x v="1"/>
    <s v="ATÉ A 7° H"/>
    <x v="1"/>
    <s v="Descrição 89"/>
    <m/>
  </r>
  <r>
    <x v="0"/>
    <x v="3"/>
    <x v="0"/>
    <x v="1"/>
    <n v="90"/>
    <n v="10003"/>
    <d v="2022-04-24T00:00:00"/>
    <x v="0"/>
    <s v="id_90"/>
    <s v="nome 90"/>
    <x v="0"/>
    <x v="0"/>
    <n v="0"/>
    <s v="-"/>
    <x v="1"/>
    <x v="0"/>
    <x v="2"/>
    <x v="2"/>
    <s v="-"/>
    <x v="1"/>
    <x v="0"/>
    <n v="1"/>
    <s v="FACA"/>
    <x v="5"/>
    <x v="28"/>
    <s v="-"/>
    <x v="3"/>
    <s v="-"/>
    <x v="3"/>
    <s v="Descrição 90"/>
    <m/>
  </r>
  <r>
    <x v="0"/>
    <x v="3"/>
    <x v="0"/>
    <x v="1"/>
    <n v="91"/>
    <n v="10003"/>
    <d v="2022-04-25T00:00:00"/>
    <x v="0"/>
    <s v="id_91"/>
    <s v="nome 91"/>
    <x v="0"/>
    <x v="0"/>
    <n v="0"/>
    <s v="-"/>
    <x v="0"/>
    <x v="1"/>
    <x v="0"/>
    <x v="0"/>
    <s v="-"/>
    <x v="2"/>
    <x v="0"/>
    <n v="1"/>
    <s v="FACA"/>
    <x v="5"/>
    <x v="28"/>
    <s v="-"/>
    <x v="3"/>
    <s v="-"/>
    <x v="3"/>
    <s v="Descrição 91"/>
    <m/>
  </r>
  <r>
    <x v="0"/>
    <x v="3"/>
    <x v="0"/>
    <x v="1"/>
    <n v="92"/>
    <n v="10003"/>
    <d v="2022-04-26T00:00:00"/>
    <x v="0"/>
    <s v="id_92"/>
    <s v="nome 92"/>
    <x v="0"/>
    <x v="2"/>
    <n v="0"/>
    <m/>
    <x v="0"/>
    <x v="1"/>
    <x v="1"/>
    <x v="0"/>
    <s v="-"/>
    <x v="1"/>
    <x v="0"/>
    <n v="0"/>
    <s v="FACA"/>
    <x v="0"/>
    <x v="16"/>
    <m/>
    <x v="6"/>
    <m/>
    <x v="6"/>
    <s v="Descrição 92"/>
    <m/>
  </r>
  <r>
    <x v="0"/>
    <x v="3"/>
    <x v="0"/>
    <x v="1"/>
    <n v="93"/>
    <n v="10003"/>
    <d v="2022-04-27T00:00:00"/>
    <x v="2"/>
    <s v="id_93"/>
    <s v="nome 93"/>
    <x v="0"/>
    <x v="0"/>
    <n v="0"/>
    <m/>
    <x v="0"/>
    <x v="1"/>
    <x v="2"/>
    <x v="1"/>
    <s v="-"/>
    <x v="0"/>
    <x v="1"/>
    <n v="0"/>
    <s v="FACA"/>
    <x v="5"/>
    <x v="3"/>
    <m/>
    <x v="6"/>
    <m/>
    <x v="6"/>
    <s v="Descrição 93"/>
    <m/>
  </r>
  <r>
    <x v="0"/>
    <x v="3"/>
    <x v="0"/>
    <x v="1"/>
    <n v="94"/>
    <n v="10003"/>
    <d v="2022-04-28T00:00:00"/>
    <x v="0"/>
    <s v="id_94"/>
    <s v="nome 94"/>
    <x v="0"/>
    <x v="0"/>
    <n v="0"/>
    <n v="0"/>
    <x v="1"/>
    <x v="0"/>
    <x v="0"/>
    <x v="0"/>
    <s v="-"/>
    <x v="1"/>
    <x v="0"/>
    <n v="1"/>
    <s v="FACA"/>
    <x v="10"/>
    <x v="16"/>
    <m/>
    <x v="6"/>
    <m/>
    <x v="6"/>
    <s v="Descrição 94"/>
    <m/>
  </r>
  <r>
    <x v="0"/>
    <x v="3"/>
    <x v="0"/>
    <x v="1"/>
    <n v="95"/>
    <n v="10003"/>
    <d v="2022-04-29T00:00:00"/>
    <x v="2"/>
    <s v="id_95"/>
    <s v="nome 95"/>
    <x v="0"/>
    <x v="0"/>
    <n v="1"/>
    <m/>
    <x v="1"/>
    <x v="1"/>
    <x v="1"/>
    <x v="0"/>
    <s v="-"/>
    <x v="2"/>
    <x v="0"/>
    <n v="1"/>
    <s v="FACA"/>
    <x v="5"/>
    <x v="3"/>
    <m/>
    <x v="6"/>
    <m/>
    <x v="6"/>
    <s v="Descrição 95"/>
    <m/>
  </r>
  <r>
    <x v="0"/>
    <x v="3"/>
    <x v="0"/>
    <x v="1"/>
    <n v="96"/>
    <n v="10003"/>
    <d v="2022-04-30T00:00:00"/>
    <x v="0"/>
    <s v="id_96"/>
    <s v="nome 96"/>
    <x v="0"/>
    <x v="2"/>
    <n v="0"/>
    <m/>
    <x v="0"/>
    <x v="0"/>
    <x v="2"/>
    <x v="2"/>
    <s v="-"/>
    <x v="1"/>
    <x v="0"/>
    <n v="1"/>
    <s v="FACA"/>
    <x v="0"/>
    <x v="5"/>
    <m/>
    <x v="3"/>
    <s v="-"/>
    <x v="3"/>
    <s v="Descrição 96"/>
    <m/>
  </r>
  <r>
    <x v="0"/>
    <x v="4"/>
    <x v="0"/>
    <x v="1"/>
    <n v="97"/>
    <n v="10003"/>
    <d v="2022-05-01T00:00:00"/>
    <x v="2"/>
    <s v="id_97"/>
    <s v="nome 97"/>
    <x v="0"/>
    <x v="0"/>
    <n v="0"/>
    <m/>
    <x v="0"/>
    <x v="1"/>
    <x v="0"/>
    <x v="0"/>
    <s v="-"/>
    <x v="0"/>
    <x v="0"/>
    <n v="1"/>
    <s v="FACA"/>
    <x v="5"/>
    <x v="3"/>
    <m/>
    <x v="6"/>
    <m/>
    <x v="6"/>
    <s v="Descrição 97"/>
    <m/>
  </r>
  <r>
    <x v="0"/>
    <x v="4"/>
    <x v="0"/>
    <x v="1"/>
    <n v="98"/>
    <n v="10003"/>
    <d v="2022-05-02T00:00:00"/>
    <x v="2"/>
    <s v="id_98"/>
    <s v="nome 98"/>
    <x v="0"/>
    <x v="0"/>
    <m/>
    <m/>
    <x v="0"/>
    <x v="1"/>
    <x v="1"/>
    <x v="0"/>
    <s v="-"/>
    <x v="1"/>
    <x v="0"/>
    <n v="1"/>
    <s v="FACA"/>
    <x v="5"/>
    <x v="3"/>
    <m/>
    <x v="6"/>
    <m/>
    <x v="6"/>
    <s v="Descrição 98"/>
    <m/>
  </r>
  <r>
    <x v="0"/>
    <x v="4"/>
    <x v="0"/>
    <x v="1"/>
    <n v="99"/>
    <n v="10003"/>
    <d v="2022-05-03T00:00:00"/>
    <x v="1"/>
    <s v="id_99"/>
    <s v="nome 99"/>
    <x v="0"/>
    <x v="0"/>
    <n v="0"/>
    <n v="47"/>
    <x v="0"/>
    <x v="0"/>
    <x v="2"/>
    <x v="1"/>
    <s v="-"/>
    <x v="2"/>
    <x v="0"/>
    <n v="1"/>
    <s v="FACA"/>
    <x v="2"/>
    <x v="0"/>
    <m/>
    <x v="5"/>
    <s v="ATÉ A 6° H"/>
    <x v="5"/>
    <s v="Descrição 99"/>
    <m/>
  </r>
  <r>
    <x v="0"/>
    <x v="4"/>
    <x v="0"/>
    <x v="1"/>
    <n v="100"/>
    <n v="10003"/>
    <d v="2022-05-04T00:00:00"/>
    <x v="2"/>
    <s v="id_100"/>
    <s v="nome 100"/>
    <x v="0"/>
    <x v="0"/>
    <n v="0"/>
    <n v="42"/>
    <x v="0"/>
    <x v="0"/>
    <x v="0"/>
    <x v="0"/>
    <s v="-"/>
    <x v="1"/>
    <x v="0"/>
    <n v="1"/>
    <s v="FACA"/>
    <x v="5"/>
    <x v="29"/>
    <s v="***"/>
    <x v="1"/>
    <s v="ATÉ A 4° H"/>
    <x v="1"/>
    <s v="Descrição 100"/>
    <m/>
  </r>
  <r>
    <x v="0"/>
    <x v="4"/>
    <x v="0"/>
    <x v="1"/>
    <n v="101"/>
    <n v="10003"/>
    <d v="2022-05-05T00:00:00"/>
    <x v="2"/>
    <s v="id_101"/>
    <s v="nome 101"/>
    <x v="0"/>
    <x v="0"/>
    <n v="2"/>
    <m/>
    <x v="1"/>
    <x v="0"/>
    <x v="1"/>
    <x v="0"/>
    <s v="-"/>
    <x v="0"/>
    <x v="0"/>
    <n v="1"/>
    <s v="FACA"/>
    <x v="5"/>
    <x v="3"/>
    <m/>
    <x v="6"/>
    <m/>
    <x v="6"/>
    <s v="Descrição 101"/>
    <m/>
  </r>
  <r>
    <x v="0"/>
    <x v="4"/>
    <x v="1"/>
    <x v="0"/>
    <n v="102"/>
    <n v="10003"/>
    <d v="2022-05-06T00:00:00"/>
    <x v="3"/>
    <s v="id_102"/>
    <s v="nome 102"/>
    <x v="0"/>
    <x v="2"/>
    <n v="0"/>
    <n v="19"/>
    <x v="0"/>
    <x v="1"/>
    <x v="2"/>
    <x v="2"/>
    <s v="-"/>
    <x v="1"/>
    <x v="0"/>
    <n v="1"/>
    <s v="FACA"/>
    <x v="7"/>
    <x v="6"/>
    <d v="2020-02-03T00:00:00"/>
    <x v="1"/>
    <s v="ATÉ A 2° H"/>
    <x v="1"/>
    <s v="Descrição 102"/>
    <m/>
  </r>
  <r>
    <x v="0"/>
    <x v="4"/>
    <x v="1"/>
    <x v="0"/>
    <n v="103"/>
    <n v="10003"/>
    <d v="2022-05-07T00:00:00"/>
    <x v="2"/>
    <s v="id_103"/>
    <s v="nome 103"/>
    <x v="0"/>
    <x v="0"/>
    <n v="0"/>
    <n v="23"/>
    <x v="1"/>
    <x v="1"/>
    <x v="0"/>
    <x v="0"/>
    <s v="-"/>
    <x v="2"/>
    <x v="0"/>
    <n v="1"/>
    <s v="FACA"/>
    <x v="4"/>
    <x v="17"/>
    <d v="2018-11-05T00:00:00"/>
    <x v="2"/>
    <s v="ATÉ A 4° H"/>
    <x v="2"/>
    <s v="Descrição 103"/>
    <m/>
  </r>
  <r>
    <x v="0"/>
    <x v="4"/>
    <x v="1"/>
    <x v="0"/>
    <n v="104"/>
    <n v="10003"/>
    <d v="2022-05-08T00:00:00"/>
    <x v="1"/>
    <s v="id_104"/>
    <s v="nome 104"/>
    <x v="0"/>
    <x v="0"/>
    <n v="0"/>
    <n v="35"/>
    <x v="1"/>
    <x v="0"/>
    <x v="1"/>
    <x v="0"/>
    <s v="-"/>
    <x v="1"/>
    <x v="0"/>
    <n v="1"/>
    <s v="FACA"/>
    <x v="6"/>
    <x v="30"/>
    <d v="2020-02-03T00:00:00"/>
    <x v="1"/>
    <s v="ATÉ A 4° H"/>
    <x v="1"/>
    <s v="Descrição 104"/>
    <m/>
  </r>
  <r>
    <x v="1"/>
    <x v="5"/>
    <x v="2"/>
    <x v="2"/>
    <m/>
    <m/>
    <m/>
    <x v="5"/>
    <m/>
    <m/>
    <x v="2"/>
    <x v="4"/>
    <m/>
    <m/>
    <x v="2"/>
    <x v="4"/>
    <x v="3"/>
    <x v="3"/>
    <m/>
    <x v="3"/>
    <x v="3"/>
    <m/>
    <m/>
    <x v="10"/>
    <x v="16"/>
    <m/>
    <x v="6"/>
    <m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7FB21-EFD6-4635-85E1-540AC34DE75B}" name="Tabela dinâ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F13:G15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axis="axisRow"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2">
    <i>
      <x v="2"/>
    </i>
    <i t="grand">
      <x/>
    </i>
  </rowItems>
  <colItems count="1">
    <i/>
  </colItems>
  <dataFields count="1">
    <dataField name="Contagem de DATA DO ACIDENTE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EE9BD6-DD6E-440B-990A-781D62E50431}" name="Tabela dinâ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chartFormat="50">
  <location ref="R61:S63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 sortType="a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Row" showAll="0" measureFilter="1" sortType="ascending">
      <items count="32">
        <item x="28"/>
        <item x="29"/>
        <item x="6"/>
        <item x="5"/>
        <item x="0"/>
        <item x="15"/>
        <item x="1"/>
        <item x="22"/>
        <item x="18"/>
        <item x="12"/>
        <item x="13"/>
        <item x="10"/>
        <item x="21"/>
        <item x="11"/>
        <item x="9"/>
        <item x="8"/>
        <item x="2"/>
        <item x="24"/>
        <item x="25"/>
        <item x="26"/>
        <item x="27"/>
        <item x="17"/>
        <item x="7"/>
        <item x="19"/>
        <item x="14"/>
        <item x="4"/>
        <item x="30"/>
        <item x="20"/>
        <item x="3"/>
        <item x="23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24"/>
  </rowFields>
  <rowItems count="2">
    <i>
      <x v="2"/>
    </i>
    <i t="grand">
      <x/>
    </i>
  </rowItems>
  <colItems count="1">
    <i/>
  </colItems>
  <dataFields count="1">
    <dataField name="Contagem de DATA DO ACIDENTE" fld="6" subtotal="count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3">
    <filter fld="24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  <filter fld="17" type="count" evalOrder="-1" id="1" iMeasureFld="0">
      <autoFilter ref="A1">
        <filterColumn colId="0">
          <top10 val="5" filterVal="5"/>
        </filterColumn>
      </autoFilter>
    </filter>
    <filter fld="24" type="count" evalOrder="-1" id="5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F31298-F0DC-4E44-B552-2B0F69CF37B5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4" firstHeaderRow="1" firstDataRow="1" firstDataCol="0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Contagem de DATA DO ACIDENTE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95EA05-322B-4EAE-BE30-BC6F6D1E28CF}" name="Tabela dinâ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chartFormat="53">
  <location ref="R54:T56" firstHeaderRow="1" firstDataRow="2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 sortType="a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Col" showAll="0">
      <items count="15">
        <item h="1" x="3"/>
        <item m="1" x="11"/>
        <item m="1" x="8"/>
        <item m="1" x="10"/>
        <item m="1" x="12"/>
        <item m="1" x="7"/>
        <item m="1" x="13"/>
        <item h="1" x="6"/>
        <item x="1"/>
        <item x="2"/>
        <item x="0"/>
        <item x="4"/>
        <item m="1" x="9"/>
        <item h="1" x="5"/>
        <item t="default"/>
      </items>
    </pivotField>
    <pivotField showAll="0"/>
    <pivotField showAll="0"/>
  </pivotFields>
  <rowItems count="1">
    <i/>
  </rowItems>
  <colFields count="1">
    <field x="28"/>
  </colFields>
  <colItems count="2">
    <i>
      <x v="8"/>
    </i>
    <i t="grand">
      <x/>
    </i>
  </colItems>
  <dataFields count="1">
    <dataField name="Contagem de DATA DO ACIDENTE" fld="6" subtotal="count" showDataAs="percentOfTotal" baseField="0" baseItem="0" numFmtId="9"/>
  </dataFields>
  <formats count="1">
    <format dxfId="146">
      <pivotArea outline="0" collapsedLevelsAreSubtotals="1" fieldPosition="0"/>
    </format>
  </formats>
  <chartFormats count="2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12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1"/>
          </reference>
        </references>
      </pivotArea>
    </chartFormat>
    <chartFormat chart="40" format="13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2"/>
          </reference>
        </references>
      </pivotArea>
    </chartFormat>
    <chartFormat chart="40" format="14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3"/>
          </reference>
        </references>
      </pivotArea>
    </chartFormat>
    <chartFormat chart="40" format="15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4"/>
          </reference>
        </references>
      </pivotArea>
    </chartFormat>
    <chartFormat chart="40" format="16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5"/>
          </reference>
        </references>
      </pivotArea>
    </chartFormat>
    <chartFormat chart="40" format="17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6"/>
          </reference>
        </references>
      </pivotArea>
    </chartFormat>
    <chartFormat chart="4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19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8"/>
          </reference>
        </references>
      </pivotArea>
    </chartFormat>
    <chartFormat chart="40" format="20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9"/>
          </reference>
        </references>
      </pivotArea>
    </chartFormat>
    <chartFormat chart="40" format="21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11"/>
          </reference>
        </references>
      </pivotArea>
    </chartFormat>
    <chartFormat chart="40" format="22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12"/>
          </reference>
        </references>
      </pivotArea>
    </chartFormat>
    <chartFormat chart="40" format="23" series="1">
      <pivotArea type="data" outline="0" fieldPosition="0">
        <references count="2">
          <reference field="4294967294" count="1" selected="0">
            <x v="0"/>
          </reference>
          <reference field="28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filters count="3">
    <filter fld="24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  <filter fld="17" type="count" evalOrder="-1" id="1" iMeasureFld="0">
      <autoFilter ref="A1">
        <filterColumn colId="0">
          <top10 val="5" filterVal="5"/>
        </filterColumn>
      </autoFilter>
    </filter>
    <filter fld="24" type="count" evalOrder="-1" id="5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12FDE0-3E84-481A-9D88-10D5B43D2B17}" name="Tabela dinâmica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2">
  <location ref="K3:M5" firstHeaderRow="1" firstDataRow="2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axis="axisCol" showAll="0">
      <items count="7">
        <item h="1" x="4"/>
        <item x="3"/>
        <item x="2"/>
        <item x="0"/>
        <item x="1"/>
        <item h="1" x="5"/>
        <item t="default"/>
      </items>
    </pivotField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7"/>
  </colFields>
  <colItems count="2">
    <i>
      <x v="1"/>
    </i>
    <i t="grand">
      <x/>
    </i>
  </colItems>
  <dataFields count="1">
    <dataField name="Contagem de DATA DO ACIDENTE" fld="6" subtotal="count" showDataAs="percentOfTotal" baseField="0" baseItem="0" numFmtId="1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9" format="1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9" format="1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9" format="1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6451D0-9A11-4B4A-B146-AE5DE046FC4E}" name="Tabela dinâmica16" cacheId="0" applyNumberFormats="0" applyBorderFormats="0" applyFontFormats="0" applyPatternFormats="0" applyAlignmentFormats="0" applyWidthHeightFormats="1" dataCaption="Valores" missingCaption="0" updatedVersion="7" minRefreshableVersion="3" itemPrintTitles="1" createdVersion="6" indent="0" outline="1" outlineData="1" chartFormat="38">
  <location ref="A10:B12" firstHeaderRow="1" firstDataRow="2" firstDataCol="1" rowPageCount="7" colPageCount="1"/>
  <pivotFields count="31">
    <pivotField axis="axisPage" multipleItemSelectionAllowed="1" showAll="0">
      <items count="5">
        <item m="1" x="3"/>
        <item m="1" x="2"/>
        <item h="1" x="1"/>
        <item h="1" x="0"/>
        <item t="default"/>
      </items>
    </pivotField>
    <pivotField axis="axisRow" showAll="0">
      <items count="7">
        <item x="0"/>
        <item x="1"/>
        <item x="2"/>
        <item x="5"/>
        <item x="3"/>
        <item x="4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Page" showAll="0">
      <items count="5">
        <item x="3"/>
        <item x="0"/>
        <item x="1"/>
        <item x="2"/>
        <item t="default"/>
      </items>
    </pivotField>
    <pivotField axis="axisRow" showAll="0" sortType="ascending">
      <items count="6">
        <item x="3"/>
        <item x="2"/>
        <item x="0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Col" showAll="0">
      <items count="5">
        <item m="1" x="3"/>
        <item x="1"/>
        <item x="0"/>
        <item x="2"/>
        <item t="default"/>
      </items>
    </pivotField>
    <pivotField axis="axisPage" showAll="0">
      <items count="6">
        <item x="3"/>
        <item x="1"/>
        <item x="0"/>
        <item x="2"/>
        <item x="4"/>
        <item t="default"/>
      </items>
    </pivotField>
    <pivotField axis="axisPage" multipleItemSelectionAllowed="1" showAll="0">
      <items count="11">
        <item m="1" x="8"/>
        <item m="1" x="4"/>
        <item m="1" x="9"/>
        <item x="3"/>
        <item m="1" x="5"/>
        <item m="1" x="6"/>
        <item m="1" x="7"/>
        <item x="0"/>
        <item x="1"/>
        <item x="2"/>
        <item t="default"/>
      </items>
    </pivotField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47">
        <item m="1" x="23"/>
        <item m="1" x="16"/>
        <item m="1" x="15"/>
        <item m="1" x="17"/>
        <item m="1" x="10"/>
        <item m="1" x="24"/>
        <item m="1" x="30"/>
        <item m="1" x="32"/>
        <item m="1" x="7"/>
        <item m="1" x="8"/>
        <item m="1" x="9"/>
        <item m="1" x="21"/>
        <item m="1" x="28"/>
        <item m="1" x="20"/>
        <item m="1" x="37"/>
        <item m="1" x="12"/>
        <item m="1" x="4"/>
        <item m="1" x="33"/>
        <item m="1" x="45"/>
        <item m="1" x="26"/>
        <item m="1" x="34"/>
        <item m="1" x="27"/>
        <item m="1" x="31"/>
        <item m="1" x="19"/>
        <item m="1" x="6"/>
        <item m="1" x="18"/>
        <item m="1" x="38"/>
        <item m="1" x="14"/>
        <item m="1" x="35"/>
        <item m="1" x="36"/>
        <item m="1" x="11"/>
        <item m="1" x="42"/>
        <item m="1" x="29"/>
        <item m="1" x="41"/>
        <item m="1" x="43"/>
        <item m="1" x="39"/>
        <item m="1" x="5"/>
        <item m="1" x="44"/>
        <item m="1" x="40"/>
        <item m="1" x="22"/>
        <item m="1" x="25"/>
        <item m="1" x="13"/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2">
    <field x="1"/>
    <field x="11"/>
  </rowFields>
  <rowItems count="1">
    <i t="grand">
      <x/>
    </i>
  </rowItems>
  <colFields count="1">
    <field x="14"/>
  </colFields>
  <colItems count="1">
    <i t="grand">
      <x/>
    </i>
  </colItems>
  <pageFields count="7">
    <pageField fld="0" hier="-1"/>
    <pageField fld="19" hier="-1"/>
    <pageField fld="15" hier="-1"/>
    <pageField fld="3" hier="-1"/>
    <pageField fld="2" hier="-1"/>
    <pageField fld="16" hier="-1"/>
    <pageField fld="10" hier="-1"/>
  </pageFields>
  <dataFields count="1">
    <dataField name="Contagem de DATA DO ACIDENTE" fld="6" subtotal="count" baseField="0" baseItem="0"/>
  </dataFields>
  <formats count="2">
    <format dxfId="1">
      <pivotArea outline="0" collapsedLevelsAreSubtotals="1" fieldPosition="0"/>
    </format>
    <format dxfId="0">
      <pivotArea dataOnly="0" labelOnly="1" grandCol="1" outline="0" fieldPosition="0"/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6" showRowHeaders="1" showColHeaders="1" showRowStripes="0" showColStripes="0" showLastColumn="1"/>
  <filters count="3">
    <filter fld="24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  <filter fld="17" type="count" evalOrder="-1" id="1" iMeasureFld="0">
      <autoFilter ref="A1">
        <filterColumn colId="0">
          <top10 val="5" filterVal="5"/>
        </filterColumn>
      </autoFilter>
    </filter>
    <filter fld="24" type="count" evalOrder="-1" id="5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30D6CB-47E8-41A3-A56E-75B42A21E40A}" name="Tabela dinâ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9">
  <location ref="F34:G38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axis="axisRow" showAll="0">
      <items count="7">
        <item x="0"/>
        <item x="1"/>
        <item x="2"/>
        <item x="5"/>
        <item x="3"/>
        <item x="4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">
    <i>
      <x v="1"/>
    </i>
    <i>
      <x v="4"/>
    </i>
    <i>
      <x v="5"/>
    </i>
    <i t="grand">
      <x/>
    </i>
  </rowItems>
  <colItems count="1">
    <i/>
  </colItems>
  <dataFields count="1">
    <dataField name="Contagem de DATA DO ACIDENTE" fld="6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D52262-866B-46AB-ACF1-962B7B9F3FD1}" name="Tabela dinâ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5">
  <location ref="K10:L12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axis="axisRow" showAll="0" sortType="de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2">
    <i>
      <x v="1"/>
    </i>
    <i t="grand">
      <x/>
    </i>
  </rowItems>
  <colItems count="1">
    <i/>
  </colItems>
  <dataFields count="1">
    <dataField name="Contagem de DATA DO ACIDENTE" fld="6" subtotal="count" showDataAs="percentOfTotal" baseField="0" baseItem="0" numFmtId="9"/>
  </dataFields>
  <formats count="1">
    <format dxfId="143">
      <pivotArea outline="0" collapsedLevelsAreSubtotals="1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39E5B3-2D3F-49A1-A003-6AB274949696}" name="Tabela dinâ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chartFormat="54">
  <location ref="R33:T35" firstHeaderRow="1" firstDataRow="2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 sortType="a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Col" showAll="0">
      <items count="18">
        <item h="1" x="3"/>
        <item x="1"/>
        <item m="1" x="16"/>
        <item m="1" x="9"/>
        <item m="1" x="14"/>
        <item m="1" x="8"/>
        <item m="1" x="12"/>
        <item m="1" x="7"/>
        <item m="1" x="11"/>
        <item m="1" x="15"/>
        <item m="1" x="13"/>
        <item h="1" x="6"/>
        <item x="2"/>
        <item x="0"/>
        <item x="4"/>
        <item m="1" x="10"/>
        <item h="1" x="5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26"/>
  </colFields>
  <colItems count="2">
    <i>
      <x v="1"/>
    </i>
    <i t="grand">
      <x/>
    </i>
  </colItems>
  <dataFields count="1">
    <dataField name="Contagem de DATA DO ACIDENTE" fld="6" subtotal="count" showDataAs="percentOfTotal" baseField="0" baseItem="0" numFmtId="9"/>
  </dataFields>
  <formats count="1">
    <format dxfId="144">
      <pivotArea outline="0" collapsedLevelsAreSubtotals="1" fieldPosition="0"/>
    </format>
  </formats>
  <chartFormats count="3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1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2"/>
          </reference>
        </references>
      </pivotArea>
    </chartFormat>
    <chartFormat chart="38" format="2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3"/>
          </reference>
        </references>
      </pivotArea>
    </chartFormat>
    <chartFormat chart="38" format="3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4"/>
          </reference>
        </references>
      </pivotArea>
    </chartFormat>
    <chartFormat chart="38" format="4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5"/>
          </reference>
        </references>
      </pivotArea>
    </chartFormat>
    <chartFormat chart="38" format="5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6"/>
          </reference>
        </references>
      </pivotArea>
    </chartFormat>
    <chartFormat chart="38" format="6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7"/>
          </reference>
        </references>
      </pivotArea>
    </chartFormat>
    <chartFormat chart="38" format="7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8"/>
          </reference>
        </references>
      </pivotArea>
    </chartFormat>
    <chartFormat chart="38" format="8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9"/>
          </reference>
        </references>
      </pivotArea>
    </chartFormat>
    <chartFormat chart="38" format="9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0"/>
          </reference>
        </references>
      </pivotArea>
    </chartFormat>
    <chartFormat chart="38" format="10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5"/>
          </reference>
        </references>
      </pivotArea>
    </chartFormat>
    <chartFormat chart="41" format="22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"/>
          </reference>
        </references>
      </pivotArea>
    </chartFormat>
    <chartFormat chart="41" format="23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2"/>
          </reference>
        </references>
      </pivotArea>
    </chartFormat>
    <chartFormat chart="41" format="24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3"/>
          </reference>
        </references>
      </pivotArea>
    </chartFormat>
    <chartFormat chart="41" format="25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4"/>
          </reference>
        </references>
      </pivotArea>
    </chartFormat>
    <chartFormat chart="41" format="26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5"/>
          </reference>
        </references>
      </pivotArea>
    </chartFormat>
    <chartFormat chart="41" format="27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6"/>
          </reference>
        </references>
      </pivotArea>
    </chartFormat>
    <chartFormat chart="41" format="28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7"/>
          </reference>
        </references>
      </pivotArea>
    </chartFormat>
    <chartFormat chart="41" format="29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8"/>
          </reference>
        </references>
      </pivotArea>
    </chartFormat>
    <chartFormat chart="41" format="30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9"/>
          </reference>
        </references>
      </pivotArea>
    </chartFormat>
    <chartFormat chart="41" format="31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0"/>
          </reference>
        </references>
      </pivotArea>
    </chartFormat>
    <chartFormat chart="41" format="32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5"/>
          </reference>
        </references>
      </pivotArea>
    </chartFormat>
    <chartFormat chart="41" format="3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1" format="34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3"/>
          </reference>
        </references>
      </pivotArea>
    </chartFormat>
    <chartFormat chart="41" format="35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2"/>
          </reference>
        </references>
      </pivotArea>
    </chartFormat>
    <chartFormat chart="41" format="36" series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filters count="3">
    <filter fld="24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  <filter fld="17" type="count" evalOrder="-1" id="1" iMeasureFld="0">
      <autoFilter ref="A1">
        <filterColumn colId="0">
          <top10 val="5" filterVal="5"/>
        </filterColumn>
      </autoFilter>
    </filter>
    <filter fld="24" type="count" evalOrder="-1" id="5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CC3854-3936-4CDF-9C7C-F2C57D346657}" name="Tabela dinâmica10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1">
  <location ref="K60:L62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 sortType="a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axis="axisRow" showAll="0" measureFilter="1" sortType="ascending">
      <items count="42">
        <item x="0"/>
        <item m="1" x="4"/>
        <item m="1" x="7"/>
        <item m="1" x="18"/>
        <item m="1" x="16"/>
        <item m="1" x="25"/>
        <item m="1" x="8"/>
        <item m="1" x="34"/>
        <item m="1" x="30"/>
        <item m="1" x="38"/>
        <item m="1" x="6"/>
        <item m="1" x="5"/>
        <item m="1" x="26"/>
        <item m="1" x="35"/>
        <item m="1" x="29"/>
        <item m="1" x="22"/>
        <item m="1" x="33"/>
        <item m="1" x="15"/>
        <item m="1" x="37"/>
        <item m="1" x="28"/>
        <item m="1" x="27"/>
        <item m="1" x="40"/>
        <item m="1" x="31"/>
        <item m="1" x="23"/>
        <item m="1" x="11"/>
        <item m="1" x="19"/>
        <item m="1" x="14"/>
        <item m="1" x="24"/>
        <item m="1" x="17"/>
        <item x="2"/>
        <item m="1" x="21"/>
        <item m="1" x="9"/>
        <item m="1" x="39"/>
        <item m="1" x="10"/>
        <item x="1"/>
        <item m="1" x="32"/>
        <item m="1" x="36"/>
        <item m="1" x="20"/>
        <item m="1" x="13"/>
        <item m="1" x="1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7"/>
  </rowFields>
  <rowItems count="2">
    <i>
      <x v="29"/>
    </i>
    <i t="grand">
      <x/>
    </i>
  </rowItems>
  <colItems count="1">
    <i/>
  </colItems>
  <dataFields count="1">
    <dataField name="Contagem de DATA DO ACIDENTE" fld="6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7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989BBA-69A8-4ABC-9C80-91E0480E1BA1}" name="Tabela dinâ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8">
  <location ref="F22:H24" firstHeaderRow="1" firstDataRow="2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axis="axisCol"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5"/>
  </colFields>
  <colItems count="2">
    <i>
      <x v="1"/>
    </i>
    <i t="grand">
      <x/>
    </i>
  </colItems>
  <dataFields count="1">
    <dataField name="Contagem de DATA DO ACIDENTE" fld="6" subtotal="count" showDataAs="percentOfTotal" baseField="0" baseItem="0" numFmtId="9"/>
  </dataFields>
  <formats count="1">
    <format dxfId="145">
      <pivotArea outline="0" collapsedLevelsAreSubtotals="1" fieldPosition="0"/>
    </format>
  </formats>
  <chartFormats count="5"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5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5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5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991361-5B8E-4178-98CC-9D4B2ED8D3DB}" name="Tabela dinâ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6">
  <location ref="R9:S11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 sortType="ascending">
      <items count="6">
        <item h="1" x="3"/>
        <item x="2"/>
        <item h="1" x="0"/>
        <item h="1" x="1"/>
        <item h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 measureFilter="1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Row" showAll="0">
      <items count="5">
        <item n="Não Iniciado" x="1"/>
        <item n="Concluído" x="0"/>
        <item n="Em Andamento"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0"/>
  </rowFields>
  <rowItems count="2">
    <i>
      <x v="1"/>
    </i>
    <i t="grand">
      <x/>
    </i>
  </rowItems>
  <colItems count="1">
    <i/>
  </colItems>
  <dataFields count="1">
    <dataField name="Contagem de DATA DO ACIDENTE" fld="6" subtotal="count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7">
      <pivotArea type="data" outline="0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chartFormat>
    <chartFormat chart="33" format="8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33" format="9">
      <pivotArea type="data" outline="0" fieldPosition="0">
        <references count="2">
          <reference field="4294967294" count="1" selected="0">
            <x v="0"/>
          </reference>
          <reference field="20" count="1" selected="0">
            <x v="2"/>
          </reference>
        </references>
      </pivotArea>
    </chartFormat>
    <chartFormat chart="33" format="10">
      <pivotArea type="data" outline="0" fieldPosition="0">
        <references count="2">
          <reference field="4294967294" count="1" selected="0">
            <x v="0"/>
          </reference>
          <reference field="2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7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AAB385-A5B2-48EB-9F1D-5AB7D2ECDC2B}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F3:G5" firstHeaderRow="1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axis="axisRow" showAll="0">
      <items count="11">
        <item h="1" m="1" x="8"/>
        <item h="1" m="1" x="4"/>
        <item h="1" m="1" x="9"/>
        <item h="1" x="3"/>
        <item h="1" m="1" x="5"/>
        <item h="1" m="1" x="6"/>
        <item h="1" m="1" x="7"/>
        <item h="1" x="0"/>
        <item h="1"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6"/>
  </rowFields>
  <rowItems count="2">
    <i>
      <x v="9"/>
    </i>
    <i t="grand">
      <x/>
    </i>
  </rowItems>
  <colItems count="1">
    <i/>
  </colItems>
  <dataFields count="1">
    <dataField name="Contagem de DATA DO ACIDENTE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C33DEF-348C-48BC-870E-5DC6A1C9230C}" name="Tabela dinâmica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K34:M36" firstHeaderRow="0" firstDataRow="1" firstDataCol="1"/>
  <pivotFields count="31">
    <pivotField showAll="0">
      <items count="5">
        <item h="1" m="1" x="3"/>
        <item h="1" m="1" x="2"/>
        <item x="0"/>
        <item h="1" x="1"/>
        <item t="default"/>
      </items>
    </pivotField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h="1" x="1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h="1" x="3"/>
        <item x="2"/>
        <item h="1" x="0"/>
        <item h="1" x="1"/>
        <item h="1" x="4"/>
        <item t="default"/>
      </items>
    </pivotField>
    <pivotField showAll="0"/>
    <pivotField showAll="0"/>
    <pivotField showAll="0">
      <items count="5">
        <item m="1" x="3"/>
        <item x="1"/>
        <item x="0"/>
        <item x="2"/>
        <item t="default"/>
      </items>
    </pivotField>
    <pivotField showAll="0">
      <items count="6">
        <item x="3"/>
        <item x="1"/>
        <item x="0"/>
        <item x="2"/>
        <item x="4"/>
        <item t="default"/>
      </items>
    </pivotField>
    <pivotField showAll="0">
      <items count="11">
        <item h="1" m="1" x="8"/>
        <item h="1" x="0"/>
        <item h="1" x="1"/>
        <item x="2"/>
        <item h="1" m="1" x="4"/>
        <item h="1" m="1" x="9"/>
        <item h="1" m="1" x="5"/>
        <item h="1" m="1" x="6"/>
        <item h="1" m="1" x="7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dataField="1" showAll="0">
      <items count="12">
        <item x="5"/>
        <item x="6"/>
        <item x="8"/>
        <item x="0"/>
        <item x="4"/>
        <item x="9"/>
        <item x="7"/>
        <item x="1"/>
        <item x="2"/>
        <item x="3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3"/>
  </rowFields>
  <rowItems count="2"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gem de PARTE DO CORPO ATINGIDA" fld="23" subtotal="count" baseField="0" baseItem="0"/>
    <dataField name="Contagem de PARTE DO CORPO ATINGIDA2" fld="23" subtotal="count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9E11584D-4F95-4D89-BF17-DFD9C6971C72}" sourceName="Ano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4">
        <i x="0" s="1"/>
        <i x="3" nd="1"/>
        <i x="2" nd="1"/>
        <i x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ês" xr10:uid="{8208A2A2-A0E9-4CED-9B46-FC0C96FE552C}" sourceName="Mês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7"/>
    <pivotTable tabId="5" name="Tabela dinâmica8"/>
    <pivotTable tabId="5" name="Tabela dinâmica9"/>
  </pivotTables>
  <data>
    <tabular pivotCacheId="692248940">
      <items count="6">
        <i x="1"/>
        <i x="3"/>
        <i x="4" s="1"/>
        <i x="0" nd="1"/>
        <i x="2" nd="1"/>
        <i x="5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Oc._Descaracterizada" xr10:uid="{DF44AE4F-F2C5-488E-A698-8F407D7E7774}" sourceName="Oc. Descaracterizada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3">
        <i x="0" s="1"/>
        <i x="1" s="1"/>
        <i x="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_COLAB." xr10:uid="{A39B65A8-B546-476E-A405-21437EF6A25B}" sourceName="TIPO COLAB.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3">
        <i x="0" s="1"/>
        <i x="1"/>
        <i x="2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ODALIDADE" xr10:uid="{11A6360D-1158-4B3A-9E23-AC615D10A8FC}" sourceName="MODALIDADE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5">
        <i x="3"/>
        <i x="2" s="1"/>
        <i x="0"/>
        <i x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XO" xr10:uid="{99D16CFD-B7A8-4024-A92F-8695FE1CBCCE}" sourceName="SEXO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4">
        <i x="1" s="1"/>
        <i x="0" s="1"/>
        <i x="3" s="1" nd="1"/>
        <i x="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URNO" xr10:uid="{4A400D28-5B4A-4D7A-B734-F68F3C6B68DE}" sourceName="TURNO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5">
        <i x="3" s="1"/>
        <i x="1" s="1"/>
        <i x="0" s="1" nd="1"/>
        <i x="2" s="1" nd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ÁREA" xr10:uid="{98A0F0BE-34F9-4FCB-9923-8D5DD34A5161}" sourceName="ÁREA">
  <pivotTables>
    <pivotTable tabId="5" name="Tabela dinâmica1"/>
    <pivotTable tabId="5" name="Tabela dinâmica10"/>
    <pivotTable tabId="5" name="Tabela dinâmica11"/>
    <pivotTable tabId="5" name="Tabela dinâmica13"/>
    <pivotTable tabId="5" name="Tabela dinâmica14"/>
    <pivotTable tabId="5" name="Tabela dinâmica15"/>
    <pivotTable tabId="5" name="Tabela dinâmica2"/>
    <pivotTable tabId="5" name="Tabela dinâmica3"/>
    <pivotTable tabId="5" name="Tabela dinâmica4"/>
    <pivotTable tabId="5" name="Tabela dinâmica5"/>
    <pivotTable tabId="5" name="Tabela dinâmica7"/>
    <pivotTable tabId="5" name="Tabela dinâmica8"/>
    <pivotTable tabId="5" name="Tabela dinâmica9"/>
  </pivotTables>
  <data>
    <tabular pivotCacheId="692248940">
      <items count="10">
        <i x="0"/>
        <i x="1"/>
        <i x="2" s="1"/>
        <i x="8" nd="1"/>
        <i x="4" nd="1"/>
        <i x="9" nd="1"/>
        <i x="5" nd="1"/>
        <i x="6" nd="1"/>
        <i x="7" nd="1"/>
        <i x="3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2D0DDFA5-56B9-477D-A28D-289C7FD32D7A}" cache="SegmentaçãodeDados_Ano" caption="Ano" style="SlicerStyleOther1" rowHeight="241300"/>
  <slicer name="Mês" xr10:uid="{CE1BBB56-D6B5-4A30-A916-59E718F55E36}" cache="SegmentaçãodeDados_Mês" caption="Mês" style="SlicerStyleOther1" rowHeight="241300"/>
  <slicer name="Oc. Descaracterizada" xr10:uid="{A74E373C-7B27-4E2E-93F1-C2A61692502C}" cache="SegmentaçãodeDados_Oc._Descaracterizada" caption="Oc. Descaracterizada" style="SlicerStyleOther1" rowHeight="241300"/>
  <slicer name="TIPO COLAB." xr10:uid="{8ADDC40E-7171-4AA9-9C2E-4E670DA5E60A}" cache="SegmentaçãodeDados_TIPO_COLAB." caption="Colab." style="SlicerStyleOther1" rowHeight="241300"/>
  <slicer name="MODALIDADE" xr10:uid="{CA682ABB-AC05-422A-85C5-0B52EC6FF936}" cache="SegmentaçãodeDados_MODALIDADE" caption="Modal." style="SlicerStyleOther1" rowHeight="241300"/>
  <slicer name="SEXO" xr10:uid="{33040B2B-F63C-4AE4-A444-DADD484CC80E}" cache="SegmentaçãodeDados_SEXO" caption="Sexo" style="SlicerStyleOther1" rowHeight="241300"/>
  <slicer name="TURNO" xr10:uid="{7A5C4D47-7EA7-410D-91A1-F444FFE6824D}" cache="SegmentaçãodeDados_TURNO" caption="Turno" style="SlicerStyleOther1" rowHeight="241300"/>
  <slicer name="ÁREA" xr10:uid="{415CE62C-D6D4-472E-81C1-6A915BC6C845}" cache="SegmentaçãodeDados_ÁREA" caption="Área" style="SlicerStyleOther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42A63E-4F20-45AB-96FD-9C8892DCE53A}" name="Tabela1" displayName="Tabela1" ref="A1:AE105" totalsRowShown="0" headerRowDxfId="35" dataDxfId="33" headerRowBorderDxfId="34" tableBorderDxfId="32">
  <tableColumns count="31">
    <tableColumn id="1" xr3:uid="{B55B9E55-6233-4F96-BAD4-6123CD91D5BA}" name="Ano" dataDxfId="31">
      <calculatedColumnFormula>TEXT(G2,"aaaa")</calculatedColumnFormula>
    </tableColumn>
    <tableColumn id="2" xr3:uid="{6CBFBE92-6463-433A-9F82-A8EFEF08114F}" name="Mês" dataDxfId="30">
      <calculatedColumnFormula>UPPER(TEXT(G2,"MMMM"))</calculatedColumnFormula>
    </tableColumn>
    <tableColumn id="3" xr3:uid="{B39BF391-1221-4D89-B0FB-97A9EEB71A11}" name="Oc. Descaracterizada" dataDxfId="29"/>
    <tableColumn id="4" xr3:uid="{EAF5D122-67EB-41F6-AB74-8200C7792C5C}" name="TIPO COLAB." dataDxfId="28"/>
    <tableColumn id="5" xr3:uid="{714C4034-A868-4F18-BFB7-C3061117C36F}" name="Nº" dataDxfId="27"/>
    <tableColumn id="6" xr3:uid="{6B5E820B-BAAE-48E7-8B02-DF8C06685B22}" name="Registo" dataDxfId="26">
      <calculatedColumnFormula>10001+2</calculatedColumnFormula>
    </tableColumn>
    <tableColumn id="7" xr3:uid="{C808EA41-68A8-45FD-9DD8-D1DB4A48B8D1}" name="DATA DO ACIDENTE" dataDxfId="25"/>
    <tableColumn id="8" xr3:uid="{B1E2C53F-25A8-44C7-A2E2-05894AC1FEE8}" name="HORA DO ACIDENTE" dataDxfId="24"/>
    <tableColumn id="9" xr3:uid="{191F30C8-A0A0-4154-BCF0-DC11E08BF62E}" name="ID" dataDxfId="23"/>
    <tableColumn id="10" xr3:uid="{1FDE8527-153C-4A66-A309-AE283F2FC559}" name="NOME" dataDxfId="22"/>
    <tableColumn id="11" xr3:uid="{F4E96B09-271D-4643-9F50-26A23D5DA51D}" name="TIPO" dataDxfId="21"/>
    <tableColumn id="12" xr3:uid="{5D1C91E1-24FC-461E-A198-5398F3BE392D}" name="MODALIDADE" dataDxfId="20"/>
    <tableColumn id="13" xr3:uid="{36ABB88A-33DD-481F-B19D-5364816752E1}" name="DIAS AFASTADOS" dataDxfId="19"/>
    <tableColumn id="14" xr3:uid="{B03DE389-5035-4B4B-BFB6-E6BF5BFD2A5E}" name="IDADE" dataDxfId="18"/>
    <tableColumn id="15" xr3:uid="{751F1086-0C48-474E-9D10-8D0E0922AF6E}" name="SEXO" dataDxfId="17"/>
    <tableColumn id="16" xr3:uid="{28450D74-B023-45AB-8EE0-F9356DDFB906}" name="TURNO" dataDxfId="16"/>
    <tableColumn id="17" xr3:uid="{BB23A831-43D5-49D3-BD97-CA4247983275}" name="ÁREA" dataDxfId="15"/>
    <tableColumn id="18" xr3:uid="{0D0A40CA-E9E5-4216-9D57-3E9A799183AB}" name="SETOR" dataDxfId="14"/>
    <tableColumn id="19" xr3:uid="{400BC90C-0ABC-423F-A562-06AFC35ACBE3}" name="SUB SETOR" dataDxfId="13"/>
    <tableColumn id="20" xr3:uid="{28387356-E267-4FF8-858D-C7B745634F83}" name="SUPERVISOR" dataDxfId="12"/>
    <tableColumn id="21" xr3:uid="{9AE09A40-2EB9-42A2-94B9-6C535A3BE3B5}" name="INVESTIGAÇÃO REALIZADA"/>
    <tableColumn id="22" xr3:uid="{AE2383C6-D347-4518-873A-E20163B398EB}" name="AÇÕES LANÇADAS SGE" dataDxfId="11"/>
    <tableColumn id="23" xr3:uid="{0FAC80AE-573B-4132-97CD-3892F564D8B6}" name="AGENTE CAUSADOR" dataDxfId="10"/>
    <tableColumn id="24" xr3:uid="{F130CABE-4F3E-47DF-82BF-EED86639FE47}" name="PARTE DO CORPO ATINGIDA" dataDxfId="9"/>
    <tableColumn id="25" xr3:uid="{5FCB027D-A460-4FDD-9334-168BB4C6DE96}" name="NATUREZA DA LESÃO" dataDxfId="8"/>
    <tableColumn id="26" xr3:uid="{8AD9FBAF-01BC-4B50-89DA-56020C9C2F75}" name="DATA DE ADMISSÃO" dataDxfId="7"/>
    <tableColumn id="27" xr3:uid="{7AF26137-31F0-41FA-8187-71A137CBCFBA}" name="TEMPO NA EMPRESA" dataDxfId="6"/>
    <tableColumn id="28" xr3:uid="{17C53022-5DAA-402F-8E5D-B6C63BC3E432}" name="HORAS DE TRABALHO" dataDxfId="5"/>
    <tableColumn id="29" xr3:uid="{0F9C7CCE-00E0-4EC4-BD5F-01F749174F46}" name="TEMPO NA FUNÇÃO" dataDxfId="4"/>
    <tableColumn id="30" xr3:uid="{27FD1B2B-3B7D-4C6C-80AE-8D44B744F714}" name="DESCRIÇÃO DO ACIDENTE" dataDxfId="3"/>
    <tableColumn id="31" xr3:uid="{5345EE6F-0B67-413D-BA9B-59C3BB10CBE7}" name="TST RESPONÁVEL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4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864A-594C-473C-B50B-DAF2A10E4367}">
  <dimension ref="A3:T63"/>
  <sheetViews>
    <sheetView topLeftCell="E1" workbookViewId="0">
      <selection activeCell="J48" sqref="J48"/>
    </sheetView>
  </sheetViews>
  <sheetFormatPr defaultRowHeight="15" x14ac:dyDescent="0.25"/>
  <cols>
    <col min="1" max="1" width="31" bestFit="1" customWidth="1"/>
    <col min="6" max="6" width="31" bestFit="1" customWidth="1"/>
    <col min="7" max="7" width="19.5703125" bestFit="1" customWidth="1"/>
    <col min="8" max="9" width="10.7109375" bestFit="1" customWidth="1"/>
    <col min="10" max="10" width="4.5703125" bestFit="1" customWidth="1"/>
    <col min="11" max="11" width="18" bestFit="1" customWidth="1"/>
    <col min="12" max="12" width="31" bestFit="1" customWidth="1"/>
    <col min="13" max="14" width="10.7109375" bestFit="1" customWidth="1"/>
    <col min="15" max="15" width="14.140625" bestFit="1" customWidth="1"/>
    <col min="16" max="17" width="10.7109375" bestFit="1" customWidth="1"/>
    <col min="18" max="18" width="31" bestFit="1" customWidth="1"/>
    <col min="19" max="19" width="19.5703125" bestFit="1" customWidth="1"/>
    <col min="20" max="20" width="10.7109375" bestFit="1" customWidth="1"/>
    <col min="21" max="21" width="9.28515625" bestFit="1" customWidth="1"/>
    <col min="22" max="22" width="10.28515625" bestFit="1" customWidth="1"/>
    <col min="23" max="25" width="10.7109375" bestFit="1" customWidth="1"/>
    <col min="26" max="27" width="7.5703125" bestFit="1" customWidth="1"/>
    <col min="28" max="28" width="8.5703125" bestFit="1" customWidth="1"/>
    <col min="29" max="29" width="18.140625" bestFit="1" customWidth="1"/>
    <col min="30" max="30" width="10.7109375" bestFit="1" customWidth="1"/>
  </cols>
  <sheetData>
    <row r="3" spans="1:19" x14ac:dyDescent="0.25">
      <c r="A3" t="s">
        <v>109</v>
      </c>
      <c r="F3" s="22" t="s">
        <v>110</v>
      </c>
      <c r="G3" t="s">
        <v>109</v>
      </c>
      <c r="L3" s="22" t="s">
        <v>112</v>
      </c>
    </row>
    <row r="4" spans="1:19" x14ac:dyDescent="0.25">
      <c r="A4">
        <v>1</v>
      </c>
      <c r="F4" s="23" t="s">
        <v>458</v>
      </c>
      <c r="G4">
        <v>1</v>
      </c>
      <c r="L4" t="s">
        <v>61</v>
      </c>
      <c r="M4" t="s">
        <v>111</v>
      </c>
    </row>
    <row r="5" spans="1:19" x14ac:dyDescent="0.25">
      <c r="F5" s="23" t="s">
        <v>111</v>
      </c>
      <c r="G5">
        <v>1</v>
      </c>
      <c r="K5" t="s">
        <v>109</v>
      </c>
      <c r="L5" s="25">
        <v>1</v>
      </c>
      <c r="M5" s="25">
        <v>1</v>
      </c>
    </row>
    <row r="9" spans="1:19" x14ac:dyDescent="0.25">
      <c r="R9" s="22" t="s">
        <v>110</v>
      </c>
      <c r="S9" t="s">
        <v>109</v>
      </c>
    </row>
    <row r="10" spans="1:19" x14ac:dyDescent="0.25">
      <c r="K10" s="22" t="s">
        <v>110</v>
      </c>
      <c r="L10" t="s">
        <v>109</v>
      </c>
      <c r="R10" s="23" t="s">
        <v>125</v>
      </c>
      <c r="S10">
        <v>1</v>
      </c>
    </row>
    <row r="11" spans="1:19" x14ac:dyDescent="0.25">
      <c r="K11" s="23" t="s">
        <v>65</v>
      </c>
      <c r="L11" s="31">
        <v>1</v>
      </c>
      <c r="R11" s="23" t="s">
        <v>111</v>
      </c>
      <c r="S11">
        <v>1</v>
      </c>
    </row>
    <row r="12" spans="1:19" x14ac:dyDescent="0.25">
      <c r="K12" s="23" t="s">
        <v>111</v>
      </c>
      <c r="L12" s="31">
        <v>1</v>
      </c>
    </row>
    <row r="13" spans="1:19" x14ac:dyDescent="0.25">
      <c r="F13" s="22" t="s">
        <v>110</v>
      </c>
      <c r="G13" t="s">
        <v>109</v>
      </c>
    </row>
    <row r="14" spans="1:19" x14ac:dyDescent="0.25">
      <c r="F14" s="23" t="s">
        <v>40</v>
      </c>
      <c r="G14">
        <v>1</v>
      </c>
    </row>
    <row r="15" spans="1:19" x14ac:dyDescent="0.25">
      <c r="F15" s="23" t="s">
        <v>111</v>
      </c>
      <c r="G15">
        <v>1</v>
      </c>
    </row>
    <row r="22" spans="6:8" x14ac:dyDescent="0.25">
      <c r="G22" s="22" t="s">
        <v>112</v>
      </c>
    </row>
    <row r="23" spans="6:8" x14ac:dyDescent="0.25">
      <c r="G23" t="s">
        <v>32</v>
      </c>
      <c r="H23" t="s">
        <v>111</v>
      </c>
    </row>
    <row r="24" spans="6:8" x14ac:dyDescent="0.25">
      <c r="F24" t="s">
        <v>109</v>
      </c>
      <c r="G24" s="31">
        <v>1</v>
      </c>
      <c r="H24" s="31">
        <v>1</v>
      </c>
    </row>
    <row r="33" spans="6:20" x14ac:dyDescent="0.25">
      <c r="S33" s="22" t="s">
        <v>112</v>
      </c>
    </row>
    <row r="34" spans="6:20" x14ac:dyDescent="0.25">
      <c r="F34" s="22" t="s">
        <v>110</v>
      </c>
      <c r="G34" t="s">
        <v>109</v>
      </c>
      <c r="K34" s="22" t="s">
        <v>110</v>
      </c>
      <c r="L34" t="s">
        <v>114</v>
      </c>
      <c r="M34" t="s">
        <v>115</v>
      </c>
      <c r="S34" t="s">
        <v>37</v>
      </c>
      <c r="T34" t="s">
        <v>111</v>
      </c>
    </row>
    <row r="35" spans="6:20" x14ac:dyDescent="0.25">
      <c r="F35" s="23" t="s">
        <v>461</v>
      </c>
      <c r="G35">
        <v>1</v>
      </c>
      <c r="K35" s="23" t="s">
        <v>77</v>
      </c>
      <c r="L35">
        <v>1</v>
      </c>
      <c r="M35" s="25">
        <v>1</v>
      </c>
      <c r="R35" t="s">
        <v>109</v>
      </c>
      <c r="S35" s="31">
        <v>1</v>
      </c>
      <c r="T35" s="31">
        <v>1</v>
      </c>
    </row>
    <row r="36" spans="6:20" x14ac:dyDescent="0.25">
      <c r="F36" s="23" t="s">
        <v>459</v>
      </c>
      <c r="G36">
        <v>2</v>
      </c>
      <c r="K36" s="23" t="s">
        <v>111</v>
      </c>
      <c r="L36">
        <v>1</v>
      </c>
      <c r="M36" s="25">
        <v>1</v>
      </c>
    </row>
    <row r="37" spans="6:20" x14ac:dyDescent="0.25">
      <c r="F37" s="23" t="s">
        <v>462</v>
      </c>
      <c r="G37">
        <v>1</v>
      </c>
    </row>
    <row r="38" spans="6:20" x14ac:dyDescent="0.25">
      <c r="F38" s="23" t="s">
        <v>111</v>
      </c>
      <c r="G38">
        <v>4</v>
      </c>
    </row>
    <row r="54" spans="8:20" x14ac:dyDescent="0.25">
      <c r="S54" s="22" t="s">
        <v>112</v>
      </c>
    </row>
    <row r="55" spans="8:20" x14ac:dyDescent="0.25">
      <c r="S55" t="s">
        <v>37</v>
      </c>
      <c r="T55" t="s">
        <v>111</v>
      </c>
    </row>
    <row r="56" spans="8:20" x14ac:dyDescent="0.25">
      <c r="R56" t="s">
        <v>109</v>
      </c>
      <c r="S56" s="31">
        <v>1</v>
      </c>
      <c r="T56" s="31">
        <v>1</v>
      </c>
    </row>
    <row r="60" spans="8:20" x14ac:dyDescent="0.25">
      <c r="K60" s="22" t="s">
        <v>110</v>
      </c>
      <c r="L60" t="s">
        <v>109</v>
      </c>
    </row>
    <row r="61" spans="8:20" x14ac:dyDescent="0.25">
      <c r="K61" s="23" t="s">
        <v>52</v>
      </c>
      <c r="L61">
        <v>1</v>
      </c>
      <c r="R61" s="22" t="s">
        <v>110</v>
      </c>
      <c r="S61" t="s">
        <v>109</v>
      </c>
    </row>
    <row r="62" spans="8:20" x14ac:dyDescent="0.25">
      <c r="K62" s="23" t="s">
        <v>111</v>
      </c>
      <c r="L62">
        <v>1</v>
      </c>
      <c r="R62" s="23" t="s">
        <v>60</v>
      </c>
      <c r="S62">
        <v>1</v>
      </c>
    </row>
    <row r="63" spans="8:20" x14ac:dyDescent="0.25">
      <c r="H63" s="22"/>
      <c r="R63" s="23" t="s">
        <v>111</v>
      </c>
      <c r="S63">
        <v>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E105"/>
  <sheetViews>
    <sheetView showGridLines="0" tabSelected="1" zoomScale="70" zoomScaleNormal="70" workbookViewId="0">
      <pane ySplit="1" topLeftCell="A2" activePane="bottomLeft" state="frozen"/>
      <selection pane="bottomLeft" activeCell="D7" sqref="D7"/>
    </sheetView>
  </sheetViews>
  <sheetFormatPr defaultRowHeight="30" customHeight="1" x14ac:dyDescent="0.25"/>
  <cols>
    <col min="1" max="2" width="12.5703125" bestFit="1" customWidth="1"/>
    <col min="3" max="3" width="22.7109375" customWidth="1"/>
    <col min="4" max="4" width="14.85546875" customWidth="1"/>
    <col min="6" max="6" width="14.28515625" bestFit="1" customWidth="1"/>
    <col min="7" max="7" width="21.42578125" customWidth="1"/>
    <col min="8" max="8" width="21.5703125" customWidth="1"/>
    <col min="9" max="9" width="12.85546875" bestFit="1" customWidth="1"/>
    <col min="10" max="10" width="27.7109375" bestFit="1" customWidth="1"/>
    <col min="12" max="12" width="16.5703125" customWidth="1"/>
    <col min="13" max="13" width="19.42578125" customWidth="1"/>
    <col min="16" max="16" width="9.85546875" customWidth="1"/>
    <col min="18" max="18" width="33.5703125" bestFit="1" customWidth="1"/>
    <col min="19" max="19" width="13" customWidth="1"/>
    <col min="20" max="20" width="14.85546875" customWidth="1"/>
    <col min="21" max="21" width="28.42578125" customWidth="1"/>
    <col min="22" max="22" width="24.140625" customWidth="1"/>
    <col min="23" max="23" width="21.5703125" customWidth="1"/>
    <col min="24" max="24" width="29.140625" customWidth="1"/>
    <col min="25" max="25" width="22.85546875" customWidth="1"/>
    <col min="26" max="26" width="22.28515625" customWidth="1"/>
    <col min="27" max="27" width="22.7109375" customWidth="1"/>
    <col min="28" max="28" width="23.28515625" customWidth="1"/>
    <col min="29" max="29" width="21.5703125" customWidth="1"/>
    <col min="30" max="30" width="102.7109375" customWidth="1"/>
    <col min="31" max="31" width="21.140625" customWidth="1"/>
  </cols>
  <sheetData>
    <row r="1" spans="1:31" s="1" customFormat="1" ht="30" customHeight="1" x14ac:dyDescent="0.25">
      <c r="A1" s="39" t="s">
        <v>0</v>
      </c>
      <c r="B1" s="40" t="s">
        <v>1</v>
      </c>
      <c r="C1" s="40" t="s">
        <v>94</v>
      </c>
      <c r="D1" s="40" t="s">
        <v>103</v>
      </c>
      <c r="E1" s="40" t="s">
        <v>2</v>
      </c>
      <c r="F1" s="40" t="s">
        <v>132</v>
      </c>
      <c r="G1" s="40" t="s">
        <v>3</v>
      </c>
      <c r="H1" s="40" t="s">
        <v>4</v>
      </c>
      <c r="I1" s="40" t="s">
        <v>5</v>
      </c>
      <c r="J1" s="40" t="s">
        <v>6</v>
      </c>
      <c r="K1" s="40" t="s">
        <v>7</v>
      </c>
      <c r="L1" s="40" t="s">
        <v>8</v>
      </c>
      <c r="M1" s="40" t="s">
        <v>9</v>
      </c>
      <c r="N1" s="40" t="s">
        <v>10</v>
      </c>
      <c r="O1" s="40" t="s">
        <v>11</v>
      </c>
      <c r="P1" s="40" t="s">
        <v>12</v>
      </c>
      <c r="Q1" s="40" t="s">
        <v>13</v>
      </c>
      <c r="R1" s="40" t="s">
        <v>14</v>
      </c>
      <c r="S1" s="40" t="s">
        <v>15</v>
      </c>
      <c r="T1" s="40" t="s">
        <v>16</v>
      </c>
      <c r="U1" s="40" t="s">
        <v>17</v>
      </c>
      <c r="V1" s="40" t="s">
        <v>18</v>
      </c>
      <c r="W1" s="40" t="s">
        <v>19</v>
      </c>
      <c r="X1" s="40" t="s">
        <v>20</v>
      </c>
      <c r="Y1" s="40" t="s">
        <v>21</v>
      </c>
      <c r="Z1" s="40" t="s">
        <v>22</v>
      </c>
      <c r="AA1" s="40" t="s">
        <v>23</v>
      </c>
      <c r="AB1" s="40" t="s">
        <v>24</v>
      </c>
      <c r="AC1" s="40" t="s">
        <v>25</v>
      </c>
      <c r="AD1" s="40" t="s">
        <v>26</v>
      </c>
      <c r="AE1" s="41" t="s">
        <v>27</v>
      </c>
    </row>
    <row r="2" spans="1:31" s="11" customFormat="1" ht="30" customHeight="1" x14ac:dyDescent="0.25">
      <c r="A2" s="35" t="str">
        <f t="shared" ref="A2:A33" si="0">TEXT(G2,"aaaa")</f>
        <v>Tuesday</v>
      </c>
      <c r="B2" s="18" t="str">
        <f t="shared" ref="B2:B33" si="1">UPPER(TEXT(G2,"MMMM"))</f>
        <v>JANUARY</v>
      </c>
      <c r="C2" s="18" t="s">
        <v>95</v>
      </c>
      <c r="D2" s="18" t="s">
        <v>96</v>
      </c>
      <c r="E2" s="4">
        <v>1</v>
      </c>
      <c r="F2" s="4">
        <v>10001</v>
      </c>
      <c r="G2" s="12">
        <v>44586</v>
      </c>
      <c r="H2" s="13" t="s">
        <v>39</v>
      </c>
      <c r="I2" s="13" t="s">
        <v>237</v>
      </c>
      <c r="J2" s="13" t="s">
        <v>133</v>
      </c>
      <c r="K2" s="13" t="s">
        <v>29</v>
      </c>
      <c r="L2" s="13" t="s">
        <v>30</v>
      </c>
      <c r="M2" s="13">
        <v>0</v>
      </c>
      <c r="N2" s="13">
        <v>33</v>
      </c>
      <c r="O2" s="13" t="s">
        <v>40</v>
      </c>
      <c r="P2" s="13" t="s">
        <v>41</v>
      </c>
      <c r="Q2" s="13" t="s">
        <v>456</v>
      </c>
      <c r="R2" s="14" t="s">
        <v>97</v>
      </c>
      <c r="S2" s="13" t="s">
        <v>33</v>
      </c>
      <c r="T2" s="13" t="s">
        <v>342</v>
      </c>
      <c r="U2" s="6">
        <v>1</v>
      </c>
      <c r="V2" s="6">
        <v>1</v>
      </c>
      <c r="W2" s="13" t="s">
        <v>346</v>
      </c>
      <c r="X2" s="13" t="s">
        <v>43</v>
      </c>
      <c r="Y2" s="13" t="s">
        <v>36</v>
      </c>
      <c r="Z2" s="12">
        <v>42534</v>
      </c>
      <c r="AA2" s="13" t="s">
        <v>453</v>
      </c>
      <c r="AB2" s="13" t="s">
        <v>44</v>
      </c>
      <c r="AC2" s="13" t="s">
        <v>453</v>
      </c>
      <c r="AD2" s="19" t="s">
        <v>347</v>
      </c>
      <c r="AE2" s="36"/>
    </row>
    <row r="3" spans="1:31" ht="30" customHeight="1" x14ac:dyDescent="0.25">
      <c r="A3" s="35" t="str">
        <f t="shared" si="0"/>
        <v>Wednesday</v>
      </c>
      <c r="B3" s="18" t="str">
        <f t="shared" si="1"/>
        <v>JANUARY</v>
      </c>
      <c r="C3" s="18" t="s">
        <v>95</v>
      </c>
      <c r="D3" s="18" t="s">
        <v>96</v>
      </c>
      <c r="E3" s="4">
        <v>2</v>
      </c>
      <c r="F3" s="4">
        <f>10001+2</f>
        <v>10003</v>
      </c>
      <c r="G3" s="12">
        <v>44587</v>
      </c>
      <c r="H3" s="13" t="s">
        <v>45</v>
      </c>
      <c r="I3" s="13" t="s">
        <v>240</v>
      </c>
      <c r="J3" s="13" t="s">
        <v>134</v>
      </c>
      <c r="K3" s="13" t="s">
        <v>29</v>
      </c>
      <c r="L3" s="13" t="s">
        <v>30</v>
      </c>
      <c r="M3" s="13">
        <v>0</v>
      </c>
      <c r="N3" s="13">
        <v>20</v>
      </c>
      <c r="O3" s="13" t="s">
        <v>40</v>
      </c>
      <c r="P3" s="13" t="s">
        <v>41</v>
      </c>
      <c r="Q3" s="13" t="s">
        <v>457</v>
      </c>
      <c r="R3" s="14" t="s">
        <v>341</v>
      </c>
      <c r="S3" s="13" t="s">
        <v>33</v>
      </c>
      <c r="T3" s="13" t="s">
        <v>343</v>
      </c>
      <c r="U3" s="6">
        <v>1</v>
      </c>
      <c r="V3" s="6">
        <v>1</v>
      </c>
      <c r="W3" s="13" t="s">
        <v>346</v>
      </c>
      <c r="X3" s="13" t="s">
        <v>35</v>
      </c>
      <c r="Y3" s="13" t="s">
        <v>36</v>
      </c>
      <c r="Z3" s="12">
        <v>43759</v>
      </c>
      <c r="AA3" s="13" t="s">
        <v>37</v>
      </c>
      <c r="AB3" s="13" t="s">
        <v>38</v>
      </c>
      <c r="AC3" s="13" t="s">
        <v>37</v>
      </c>
      <c r="AD3" s="19" t="s">
        <v>348</v>
      </c>
      <c r="AE3" s="36"/>
    </row>
    <row r="4" spans="1:31" ht="30" customHeight="1" x14ac:dyDescent="0.25">
      <c r="A4" s="35" t="str">
        <f t="shared" si="0"/>
        <v>Thursday</v>
      </c>
      <c r="B4" s="18" t="str">
        <f t="shared" si="1"/>
        <v>JANUARY</v>
      </c>
      <c r="C4" s="18" t="s">
        <v>95</v>
      </c>
      <c r="D4" s="18" t="s">
        <v>96</v>
      </c>
      <c r="E4" s="4">
        <v>3</v>
      </c>
      <c r="F4" s="4">
        <f t="shared" ref="F4:F67" si="2">10001+2</f>
        <v>10003</v>
      </c>
      <c r="G4" s="3">
        <v>44588</v>
      </c>
      <c r="H4" s="5" t="s">
        <v>39</v>
      </c>
      <c r="I4" s="13" t="s">
        <v>241</v>
      </c>
      <c r="J4" s="13" t="s">
        <v>135</v>
      </c>
      <c r="K4" s="5" t="s">
        <v>29</v>
      </c>
      <c r="L4" s="5" t="s">
        <v>30</v>
      </c>
      <c r="M4" s="5">
        <v>0</v>
      </c>
      <c r="N4" s="5">
        <v>21</v>
      </c>
      <c r="O4" s="5" t="s">
        <v>31</v>
      </c>
      <c r="P4" s="5" t="s">
        <v>32</v>
      </c>
      <c r="Q4" s="13" t="s">
        <v>458</v>
      </c>
      <c r="R4" s="2" t="s">
        <v>46</v>
      </c>
      <c r="S4" s="13" t="s">
        <v>33</v>
      </c>
      <c r="T4" s="13" t="s">
        <v>344</v>
      </c>
      <c r="U4" s="7">
        <v>1</v>
      </c>
      <c r="V4" s="6">
        <v>1</v>
      </c>
      <c r="W4" s="13" t="s">
        <v>346</v>
      </c>
      <c r="X4" s="5" t="s">
        <v>47</v>
      </c>
      <c r="Y4" s="5" t="s">
        <v>48</v>
      </c>
      <c r="Z4" s="3">
        <v>43787</v>
      </c>
      <c r="AA4" s="5" t="s">
        <v>37</v>
      </c>
      <c r="AB4" s="5" t="s">
        <v>38</v>
      </c>
      <c r="AC4" s="5" t="s">
        <v>37</v>
      </c>
      <c r="AD4" s="19" t="s">
        <v>349</v>
      </c>
      <c r="AE4" s="36"/>
    </row>
    <row r="5" spans="1:31" ht="30" customHeight="1" x14ac:dyDescent="0.25">
      <c r="A5" s="35" t="str">
        <f t="shared" si="0"/>
        <v>Friday</v>
      </c>
      <c r="B5" s="18" t="str">
        <f t="shared" si="1"/>
        <v>JANUARY</v>
      </c>
      <c r="C5" s="18" t="s">
        <v>95</v>
      </c>
      <c r="D5" s="18" t="s">
        <v>96</v>
      </c>
      <c r="E5" s="4">
        <v>4</v>
      </c>
      <c r="F5" s="4">
        <f t="shared" si="2"/>
        <v>10003</v>
      </c>
      <c r="G5" s="12">
        <v>44589</v>
      </c>
      <c r="H5" s="5" t="s">
        <v>28</v>
      </c>
      <c r="I5" s="13" t="s">
        <v>242</v>
      </c>
      <c r="J5" s="13" t="s">
        <v>136</v>
      </c>
      <c r="K5" s="5" t="s">
        <v>29</v>
      </c>
      <c r="L5" s="5" t="s">
        <v>30</v>
      </c>
      <c r="M5" s="5">
        <v>0</v>
      </c>
      <c r="N5" s="5">
        <v>33</v>
      </c>
      <c r="O5" s="5" t="s">
        <v>40</v>
      </c>
      <c r="P5" s="5" t="s">
        <v>32</v>
      </c>
      <c r="Q5" s="13" t="s">
        <v>456</v>
      </c>
      <c r="R5" s="2" t="s">
        <v>97</v>
      </c>
      <c r="S5" s="13" t="s">
        <v>33</v>
      </c>
      <c r="T5" s="13" t="s">
        <v>345</v>
      </c>
      <c r="U5" s="7">
        <v>1</v>
      </c>
      <c r="V5" s="6">
        <v>1</v>
      </c>
      <c r="W5" s="13" t="s">
        <v>346</v>
      </c>
      <c r="X5" s="5" t="s">
        <v>49</v>
      </c>
      <c r="Y5" s="5" t="s">
        <v>50</v>
      </c>
      <c r="Z5" s="3">
        <v>43654</v>
      </c>
      <c r="AA5" s="5" t="s">
        <v>37</v>
      </c>
      <c r="AB5" s="5" t="s">
        <v>51</v>
      </c>
      <c r="AC5" s="5" t="s">
        <v>37</v>
      </c>
      <c r="AD5" s="19" t="s">
        <v>350</v>
      </c>
      <c r="AE5" s="36"/>
    </row>
    <row r="6" spans="1:31" ht="30" customHeight="1" x14ac:dyDescent="0.25">
      <c r="A6" s="35" t="str">
        <f t="shared" si="0"/>
        <v>Saturday</v>
      </c>
      <c r="B6" s="18" t="str">
        <f t="shared" si="1"/>
        <v>JANUARY</v>
      </c>
      <c r="C6" s="18" t="s">
        <v>95</v>
      </c>
      <c r="D6" s="18" t="s">
        <v>96</v>
      </c>
      <c r="E6" s="4">
        <v>5</v>
      </c>
      <c r="F6" s="4">
        <f t="shared" si="2"/>
        <v>10003</v>
      </c>
      <c r="G6" s="12">
        <v>44590</v>
      </c>
      <c r="H6" s="5" t="s">
        <v>45</v>
      </c>
      <c r="I6" s="13" t="s">
        <v>243</v>
      </c>
      <c r="J6" s="13" t="s">
        <v>137</v>
      </c>
      <c r="K6" s="5" t="s">
        <v>29</v>
      </c>
      <c r="L6" s="5" t="s">
        <v>30</v>
      </c>
      <c r="M6" s="5">
        <v>0</v>
      </c>
      <c r="N6" s="5">
        <v>22</v>
      </c>
      <c r="O6" s="5" t="s">
        <v>40</v>
      </c>
      <c r="P6" s="5" t="s">
        <v>41</v>
      </c>
      <c r="Q6" s="13" t="s">
        <v>457</v>
      </c>
      <c r="R6" s="2" t="s">
        <v>97</v>
      </c>
      <c r="S6" s="13" t="s">
        <v>33</v>
      </c>
      <c r="T6" s="13" t="s">
        <v>342</v>
      </c>
      <c r="U6" s="7">
        <v>1</v>
      </c>
      <c r="V6" s="7">
        <v>1</v>
      </c>
      <c r="W6" s="13" t="s">
        <v>346</v>
      </c>
      <c r="X6" s="5" t="s">
        <v>53</v>
      </c>
      <c r="Y6" s="5" t="s">
        <v>54</v>
      </c>
      <c r="Z6" s="3">
        <v>42866</v>
      </c>
      <c r="AA6" s="5" t="s">
        <v>452</v>
      </c>
      <c r="AB6" s="5" t="s">
        <v>38</v>
      </c>
      <c r="AC6" s="5" t="s">
        <v>452</v>
      </c>
      <c r="AD6" s="19" t="s">
        <v>351</v>
      </c>
      <c r="AE6" s="36"/>
    </row>
    <row r="7" spans="1:31" ht="30" customHeight="1" x14ac:dyDescent="0.25">
      <c r="A7" s="35" t="str">
        <f t="shared" si="0"/>
        <v>Sunday</v>
      </c>
      <c r="B7" s="18" t="str">
        <f t="shared" si="1"/>
        <v>JANUARY</v>
      </c>
      <c r="C7" s="18" t="s">
        <v>95</v>
      </c>
      <c r="D7" s="18" t="s">
        <v>96</v>
      </c>
      <c r="E7" s="4">
        <v>6</v>
      </c>
      <c r="F7" s="4">
        <f t="shared" si="2"/>
        <v>10003</v>
      </c>
      <c r="G7" s="3">
        <v>44591</v>
      </c>
      <c r="H7" s="5" t="s">
        <v>28</v>
      </c>
      <c r="I7" s="13" t="s">
        <v>238</v>
      </c>
      <c r="J7" s="13" t="s">
        <v>138</v>
      </c>
      <c r="K7" s="5" t="s">
        <v>29</v>
      </c>
      <c r="L7" s="5" t="s">
        <v>30</v>
      </c>
      <c r="M7" s="5">
        <v>0</v>
      </c>
      <c r="N7" s="5"/>
      <c r="O7" s="5" t="s">
        <v>31</v>
      </c>
      <c r="P7" s="5" t="s">
        <v>32</v>
      </c>
      <c r="Q7" s="13" t="s">
        <v>458</v>
      </c>
      <c r="R7" s="14" t="s">
        <v>52</v>
      </c>
      <c r="S7" s="13" t="s">
        <v>33</v>
      </c>
      <c r="T7" s="13" t="s">
        <v>343</v>
      </c>
      <c r="U7" s="7">
        <v>0</v>
      </c>
      <c r="V7" s="7">
        <v>1</v>
      </c>
      <c r="W7" s="13" t="s">
        <v>346</v>
      </c>
      <c r="X7" s="5" t="s">
        <v>33</v>
      </c>
      <c r="Y7" s="5" t="s">
        <v>55</v>
      </c>
      <c r="Z7" s="3" t="s">
        <v>56</v>
      </c>
      <c r="AA7" s="5" t="s">
        <v>33</v>
      </c>
      <c r="AB7" s="5" t="s">
        <v>33</v>
      </c>
      <c r="AC7" s="5" t="s">
        <v>33</v>
      </c>
      <c r="AD7" s="19" t="s">
        <v>352</v>
      </c>
      <c r="AE7" s="36"/>
    </row>
    <row r="8" spans="1:31" ht="30" customHeight="1" x14ac:dyDescent="0.25">
      <c r="A8" s="35" t="str">
        <f t="shared" si="0"/>
        <v>Monday</v>
      </c>
      <c r="B8" s="18" t="str">
        <f t="shared" si="1"/>
        <v>JANUARY</v>
      </c>
      <c r="C8" s="18" t="s">
        <v>95</v>
      </c>
      <c r="D8" s="18" t="s">
        <v>96</v>
      </c>
      <c r="E8" s="4">
        <v>7</v>
      </c>
      <c r="F8" s="4">
        <f t="shared" si="2"/>
        <v>10003</v>
      </c>
      <c r="G8" s="12">
        <v>44592</v>
      </c>
      <c r="H8" s="5" t="s">
        <v>28</v>
      </c>
      <c r="I8" s="13" t="s">
        <v>239</v>
      </c>
      <c r="J8" s="13" t="s">
        <v>139</v>
      </c>
      <c r="K8" s="5" t="s">
        <v>29</v>
      </c>
      <c r="L8" s="5" t="s">
        <v>30</v>
      </c>
      <c r="M8" s="5">
        <v>0</v>
      </c>
      <c r="N8" s="5"/>
      <c r="O8" s="5" t="s">
        <v>31</v>
      </c>
      <c r="P8" s="5" t="s">
        <v>32</v>
      </c>
      <c r="Q8" s="13" t="s">
        <v>456</v>
      </c>
      <c r="R8" s="14" t="s">
        <v>97</v>
      </c>
      <c r="S8" s="13" t="s">
        <v>33</v>
      </c>
      <c r="T8" s="13" t="s">
        <v>344</v>
      </c>
      <c r="U8" s="7">
        <v>0</v>
      </c>
      <c r="V8" s="7">
        <v>1</v>
      </c>
      <c r="W8" s="13" t="s">
        <v>346</v>
      </c>
      <c r="X8" s="5" t="s">
        <v>33</v>
      </c>
      <c r="Y8" s="5" t="s">
        <v>55</v>
      </c>
      <c r="Z8" s="3" t="s">
        <v>56</v>
      </c>
      <c r="AA8" s="5" t="s">
        <v>33</v>
      </c>
      <c r="AB8" s="5" t="s">
        <v>33</v>
      </c>
      <c r="AC8" s="5" t="s">
        <v>33</v>
      </c>
      <c r="AD8" s="19" t="s">
        <v>353</v>
      </c>
      <c r="AE8" s="36"/>
    </row>
    <row r="9" spans="1:31" ht="30" customHeight="1" x14ac:dyDescent="0.25">
      <c r="A9" s="35" t="str">
        <f t="shared" si="0"/>
        <v>Tuesday</v>
      </c>
      <c r="B9" s="18" t="str">
        <f t="shared" si="1"/>
        <v>FEBRUARY</v>
      </c>
      <c r="C9" s="18" t="s">
        <v>95</v>
      </c>
      <c r="D9" s="18" t="s">
        <v>96</v>
      </c>
      <c r="E9" s="4">
        <v>8</v>
      </c>
      <c r="F9" s="4">
        <f t="shared" si="2"/>
        <v>10003</v>
      </c>
      <c r="G9" s="12">
        <v>44593</v>
      </c>
      <c r="H9" s="5" t="s">
        <v>39</v>
      </c>
      <c r="I9" s="13" t="s">
        <v>244</v>
      </c>
      <c r="J9" s="13" t="s">
        <v>140</v>
      </c>
      <c r="K9" s="5" t="s">
        <v>29</v>
      </c>
      <c r="L9" s="5" t="s">
        <v>30</v>
      </c>
      <c r="M9" s="5">
        <v>0</v>
      </c>
      <c r="N9" s="5">
        <v>25</v>
      </c>
      <c r="O9" s="5" t="s">
        <v>31</v>
      </c>
      <c r="P9" s="5" t="s">
        <v>41</v>
      </c>
      <c r="Q9" s="13" t="s">
        <v>457</v>
      </c>
      <c r="R9" s="14" t="s">
        <v>341</v>
      </c>
      <c r="S9" s="13" t="s">
        <v>33</v>
      </c>
      <c r="T9" s="13" t="s">
        <v>345</v>
      </c>
      <c r="U9" s="7">
        <v>0</v>
      </c>
      <c r="V9" s="7">
        <v>1</v>
      </c>
      <c r="W9" s="13" t="s">
        <v>346</v>
      </c>
      <c r="X9" s="5" t="s">
        <v>43</v>
      </c>
      <c r="Y9" s="5" t="s">
        <v>58</v>
      </c>
      <c r="Z9" s="3">
        <v>43780</v>
      </c>
      <c r="AA9" s="5" t="s">
        <v>37</v>
      </c>
      <c r="AB9" s="5" t="s">
        <v>59</v>
      </c>
      <c r="AC9" s="5" t="s">
        <v>37</v>
      </c>
      <c r="AD9" s="19" t="s">
        <v>354</v>
      </c>
      <c r="AE9" s="36"/>
    </row>
    <row r="10" spans="1:31" ht="30" customHeight="1" x14ac:dyDescent="0.25">
      <c r="A10" s="35" t="str">
        <f t="shared" si="0"/>
        <v>Wednesday</v>
      </c>
      <c r="B10" s="18" t="str">
        <f t="shared" si="1"/>
        <v>FEBRUARY</v>
      </c>
      <c r="C10" s="18" t="s">
        <v>95</v>
      </c>
      <c r="D10" s="18" t="s">
        <v>96</v>
      </c>
      <c r="E10" s="4">
        <v>9</v>
      </c>
      <c r="F10" s="4">
        <f t="shared" si="2"/>
        <v>10003</v>
      </c>
      <c r="G10" s="3">
        <v>44594</v>
      </c>
      <c r="H10" s="5" t="s">
        <v>28</v>
      </c>
      <c r="I10" s="13" t="s">
        <v>245</v>
      </c>
      <c r="J10" s="13" t="s">
        <v>141</v>
      </c>
      <c r="K10" s="5" t="s">
        <v>29</v>
      </c>
      <c r="L10" s="5" t="s">
        <v>30</v>
      </c>
      <c r="M10" s="5">
        <v>0</v>
      </c>
      <c r="N10" s="5">
        <v>39</v>
      </c>
      <c r="O10" s="5" t="s">
        <v>31</v>
      </c>
      <c r="P10" s="5" t="s">
        <v>32</v>
      </c>
      <c r="Q10" s="13" t="s">
        <v>458</v>
      </c>
      <c r="R10" s="2" t="s">
        <v>46</v>
      </c>
      <c r="S10" s="13" t="s">
        <v>33</v>
      </c>
      <c r="T10" s="13" t="s">
        <v>342</v>
      </c>
      <c r="U10" s="7">
        <v>0</v>
      </c>
      <c r="V10" s="7">
        <v>1</v>
      </c>
      <c r="W10" s="13" t="s">
        <v>346</v>
      </c>
      <c r="X10" s="5" t="s">
        <v>47</v>
      </c>
      <c r="Y10" s="5" t="s">
        <v>60</v>
      </c>
      <c r="Z10" s="3">
        <v>42273</v>
      </c>
      <c r="AA10" s="13" t="s">
        <v>453</v>
      </c>
      <c r="AB10" s="5" t="s">
        <v>44</v>
      </c>
      <c r="AC10" s="13" t="s">
        <v>453</v>
      </c>
      <c r="AD10" s="19" t="s">
        <v>355</v>
      </c>
      <c r="AE10" s="36"/>
    </row>
    <row r="11" spans="1:31" ht="30" customHeight="1" x14ac:dyDescent="0.25">
      <c r="A11" s="35" t="str">
        <f t="shared" si="0"/>
        <v>Thursday</v>
      </c>
      <c r="B11" s="18" t="str">
        <f t="shared" si="1"/>
        <v>FEBRUARY</v>
      </c>
      <c r="C11" s="18" t="s">
        <v>95</v>
      </c>
      <c r="D11" s="18" t="s">
        <v>96</v>
      </c>
      <c r="E11" s="4">
        <v>10</v>
      </c>
      <c r="F11" s="4">
        <f t="shared" si="2"/>
        <v>10003</v>
      </c>
      <c r="G11" s="12">
        <v>44595</v>
      </c>
      <c r="H11" s="5" t="s">
        <v>61</v>
      </c>
      <c r="I11" s="13" t="s">
        <v>246</v>
      </c>
      <c r="J11" s="13" t="s">
        <v>142</v>
      </c>
      <c r="K11" s="5" t="s">
        <v>62</v>
      </c>
      <c r="L11" s="5" t="s">
        <v>62</v>
      </c>
      <c r="M11" s="5">
        <v>0</v>
      </c>
      <c r="N11" s="5">
        <v>23</v>
      </c>
      <c r="O11" s="5" t="s">
        <v>40</v>
      </c>
      <c r="P11" s="5" t="s">
        <v>32</v>
      </c>
      <c r="Q11" s="13" t="s">
        <v>456</v>
      </c>
      <c r="R11" s="2" t="s">
        <v>97</v>
      </c>
      <c r="S11" s="13" t="s">
        <v>33</v>
      </c>
      <c r="T11" s="13" t="s">
        <v>343</v>
      </c>
      <c r="U11" s="7">
        <v>0</v>
      </c>
      <c r="V11" s="7">
        <v>1</v>
      </c>
      <c r="W11" s="13" t="s">
        <v>346</v>
      </c>
      <c r="X11" s="5" t="s">
        <v>47</v>
      </c>
      <c r="Y11" s="5" t="s">
        <v>58</v>
      </c>
      <c r="Z11" s="3">
        <v>42377</v>
      </c>
      <c r="AA11" s="5" t="s">
        <v>452</v>
      </c>
      <c r="AB11" s="5" t="s">
        <v>51</v>
      </c>
      <c r="AC11" s="5" t="s">
        <v>452</v>
      </c>
      <c r="AD11" s="19" t="s">
        <v>356</v>
      </c>
      <c r="AE11" s="36"/>
    </row>
    <row r="12" spans="1:31" ht="30" customHeight="1" x14ac:dyDescent="0.25">
      <c r="A12" s="35" t="str">
        <f t="shared" si="0"/>
        <v>Friday</v>
      </c>
      <c r="B12" s="18" t="str">
        <f t="shared" si="1"/>
        <v>FEBRUARY</v>
      </c>
      <c r="C12" s="18" t="s">
        <v>95</v>
      </c>
      <c r="D12" s="18" t="s">
        <v>96</v>
      </c>
      <c r="E12" s="4">
        <v>11</v>
      </c>
      <c r="F12" s="4">
        <f t="shared" si="2"/>
        <v>10003</v>
      </c>
      <c r="G12" s="12">
        <v>44596</v>
      </c>
      <c r="H12" s="5" t="s">
        <v>45</v>
      </c>
      <c r="I12" s="13" t="s">
        <v>247</v>
      </c>
      <c r="J12" s="13" t="s">
        <v>143</v>
      </c>
      <c r="K12" s="5" t="s">
        <v>29</v>
      </c>
      <c r="L12" s="5" t="s">
        <v>30</v>
      </c>
      <c r="M12" s="15" t="s">
        <v>56</v>
      </c>
      <c r="N12" s="15" t="s">
        <v>56</v>
      </c>
      <c r="O12" s="5" t="s">
        <v>31</v>
      </c>
      <c r="P12" s="5" t="s">
        <v>41</v>
      </c>
      <c r="Q12" s="13" t="s">
        <v>457</v>
      </c>
      <c r="R12" s="2" t="s">
        <v>97</v>
      </c>
      <c r="S12" s="13" t="s">
        <v>33</v>
      </c>
      <c r="T12" s="13" t="s">
        <v>344</v>
      </c>
      <c r="U12" s="7">
        <v>0</v>
      </c>
      <c r="V12" s="7">
        <v>1</v>
      </c>
      <c r="W12" s="13" t="s">
        <v>346</v>
      </c>
      <c r="X12" s="5" t="s">
        <v>33</v>
      </c>
      <c r="Y12" s="5" t="s">
        <v>55</v>
      </c>
      <c r="Z12" s="3" t="s">
        <v>56</v>
      </c>
      <c r="AA12" s="5" t="s">
        <v>33</v>
      </c>
      <c r="AB12" s="5" t="s">
        <v>33</v>
      </c>
      <c r="AC12" s="5" t="s">
        <v>33</v>
      </c>
      <c r="AD12" s="19" t="s">
        <v>357</v>
      </c>
      <c r="AE12" s="36"/>
    </row>
    <row r="13" spans="1:31" ht="30" customHeight="1" x14ac:dyDescent="0.25">
      <c r="A13" s="35" t="str">
        <f t="shared" si="0"/>
        <v>Saturday</v>
      </c>
      <c r="B13" s="18" t="str">
        <f t="shared" si="1"/>
        <v>FEBRUARY</v>
      </c>
      <c r="C13" s="18" t="s">
        <v>95</v>
      </c>
      <c r="D13" s="18" t="s">
        <v>96</v>
      </c>
      <c r="E13" s="4">
        <v>12</v>
      </c>
      <c r="F13" s="4">
        <f t="shared" si="2"/>
        <v>10003</v>
      </c>
      <c r="G13" s="3">
        <v>44597</v>
      </c>
      <c r="H13" s="5" t="s">
        <v>28</v>
      </c>
      <c r="I13" s="13" t="s">
        <v>248</v>
      </c>
      <c r="J13" s="13" t="s">
        <v>144</v>
      </c>
      <c r="K13" s="5" t="s">
        <v>29</v>
      </c>
      <c r="L13" s="5" t="s">
        <v>30</v>
      </c>
      <c r="M13" s="5" t="s">
        <v>56</v>
      </c>
      <c r="N13" s="5">
        <v>22</v>
      </c>
      <c r="O13" s="5" t="s">
        <v>40</v>
      </c>
      <c r="P13" s="5" t="s">
        <v>32</v>
      </c>
      <c r="Q13" s="13" t="s">
        <v>458</v>
      </c>
      <c r="R13" s="14" t="s">
        <v>52</v>
      </c>
      <c r="S13" s="13" t="s">
        <v>33</v>
      </c>
      <c r="T13" s="13" t="s">
        <v>345</v>
      </c>
      <c r="U13" s="7">
        <v>0</v>
      </c>
      <c r="V13" s="7">
        <v>1</v>
      </c>
      <c r="W13" s="13" t="s">
        <v>346</v>
      </c>
      <c r="X13" s="5" t="s">
        <v>33</v>
      </c>
      <c r="Y13" s="5" t="s">
        <v>55</v>
      </c>
      <c r="Z13" s="3">
        <v>43227</v>
      </c>
      <c r="AA13" s="5" t="s">
        <v>452</v>
      </c>
      <c r="AB13" s="5" t="s">
        <v>59</v>
      </c>
      <c r="AC13" s="5" t="s">
        <v>452</v>
      </c>
      <c r="AD13" s="19" t="s">
        <v>358</v>
      </c>
      <c r="AE13" s="36"/>
    </row>
    <row r="14" spans="1:31" ht="30" customHeight="1" x14ac:dyDescent="0.25">
      <c r="A14" s="35" t="str">
        <f t="shared" si="0"/>
        <v>Sunday</v>
      </c>
      <c r="B14" s="18" t="str">
        <f t="shared" si="1"/>
        <v>FEBRUARY</v>
      </c>
      <c r="C14" s="18" t="s">
        <v>95</v>
      </c>
      <c r="D14" s="18" t="s">
        <v>96</v>
      </c>
      <c r="E14" s="4">
        <v>13</v>
      </c>
      <c r="F14" s="4">
        <f t="shared" si="2"/>
        <v>10003</v>
      </c>
      <c r="G14" s="12">
        <v>44598</v>
      </c>
      <c r="H14" s="5" t="s">
        <v>28</v>
      </c>
      <c r="I14" s="13" t="s">
        <v>249</v>
      </c>
      <c r="J14" s="13" t="s">
        <v>145</v>
      </c>
      <c r="K14" s="5" t="s">
        <v>29</v>
      </c>
      <c r="L14" s="5" t="s">
        <v>30</v>
      </c>
      <c r="M14" s="15" t="s">
        <v>56</v>
      </c>
      <c r="N14" s="15" t="s">
        <v>56</v>
      </c>
      <c r="O14" s="5" t="s">
        <v>31</v>
      </c>
      <c r="P14" s="5" t="s">
        <v>32</v>
      </c>
      <c r="Q14" s="13" t="s">
        <v>456</v>
      </c>
      <c r="R14" s="14" t="s">
        <v>97</v>
      </c>
      <c r="S14" s="13" t="s">
        <v>33</v>
      </c>
      <c r="T14" s="13" t="s">
        <v>342</v>
      </c>
      <c r="U14" s="7">
        <v>0</v>
      </c>
      <c r="V14" s="7">
        <v>1</v>
      </c>
      <c r="W14" s="13" t="s">
        <v>346</v>
      </c>
      <c r="X14" s="5" t="s">
        <v>33</v>
      </c>
      <c r="Y14" s="5" t="s">
        <v>55</v>
      </c>
      <c r="Z14" s="3" t="s">
        <v>56</v>
      </c>
      <c r="AA14" s="5" t="s">
        <v>33</v>
      </c>
      <c r="AB14" s="5" t="s">
        <v>33</v>
      </c>
      <c r="AC14" s="5" t="s">
        <v>33</v>
      </c>
      <c r="AD14" s="19" t="s">
        <v>359</v>
      </c>
      <c r="AE14" s="36"/>
    </row>
    <row r="15" spans="1:31" ht="30" customHeight="1" x14ac:dyDescent="0.25">
      <c r="A15" s="35" t="str">
        <f t="shared" si="0"/>
        <v>Monday</v>
      </c>
      <c r="B15" s="18" t="str">
        <f t="shared" si="1"/>
        <v>FEBRUARY</v>
      </c>
      <c r="C15" s="18" t="s">
        <v>95</v>
      </c>
      <c r="D15" s="18" t="s">
        <v>96</v>
      </c>
      <c r="E15" s="4">
        <v>14</v>
      </c>
      <c r="F15" s="4">
        <f t="shared" si="2"/>
        <v>10003</v>
      </c>
      <c r="G15" s="12">
        <v>44599</v>
      </c>
      <c r="H15" s="5" t="s">
        <v>45</v>
      </c>
      <c r="I15" s="13" t="s">
        <v>250</v>
      </c>
      <c r="J15" s="13" t="s">
        <v>146</v>
      </c>
      <c r="K15" s="5" t="s">
        <v>29</v>
      </c>
      <c r="L15" s="5" t="s">
        <v>30</v>
      </c>
      <c r="M15" s="5" t="s">
        <v>56</v>
      </c>
      <c r="N15" s="5" t="s">
        <v>56</v>
      </c>
      <c r="O15" s="5" t="s">
        <v>31</v>
      </c>
      <c r="P15" s="5" t="s">
        <v>32</v>
      </c>
      <c r="Q15" s="13" t="s">
        <v>457</v>
      </c>
      <c r="R15" s="14" t="s">
        <v>341</v>
      </c>
      <c r="S15" s="13" t="s">
        <v>33</v>
      </c>
      <c r="T15" s="13" t="s">
        <v>343</v>
      </c>
      <c r="U15" s="7">
        <v>1</v>
      </c>
      <c r="V15" s="7">
        <v>1</v>
      </c>
      <c r="W15" s="13" t="s">
        <v>346</v>
      </c>
      <c r="X15" s="5" t="s">
        <v>33</v>
      </c>
      <c r="Y15" s="5" t="s">
        <v>55</v>
      </c>
      <c r="Z15" s="3" t="s">
        <v>56</v>
      </c>
      <c r="AA15" s="5" t="s">
        <v>33</v>
      </c>
      <c r="AB15" s="5" t="s">
        <v>33</v>
      </c>
      <c r="AC15" s="5" t="s">
        <v>33</v>
      </c>
      <c r="AD15" s="19" t="s">
        <v>360</v>
      </c>
      <c r="AE15" s="36"/>
    </row>
    <row r="16" spans="1:31" ht="30" customHeight="1" x14ac:dyDescent="0.25">
      <c r="A16" s="35" t="str">
        <f t="shared" si="0"/>
        <v>Tuesday</v>
      </c>
      <c r="B16" s="18" t="str">
        <f t="shared" si="1"/>
        <v>FEBRUARY</v>
      </c>
      <c r="C16" s="18" t="s">
        <v>95</v>
      </c>
      <c r="D16" s="18" t="s">
        <v>96</v>
      </c>
      <c r="E16" s="4">
        <v>15</v>
      </c>
      <c r="F16" s="4">
        <f t="shared" si="2"/>
        <v>10003</v>
      </c>
      <c r="G16" s="3">
        <v>44600</v>
      </c>
      <c r="H16" s="5" t="s">
        <v>39</v>
      </c>
      <c r="I16" s="13" t="s">
        <v>251</v>
      </c>
      <c r="J16" s="13" t="s">
        <v>147</v>
      </c>
      <c r="K16" s="5" t="s">
        <v>29</v>
      </c>
      <c r="L16" s="5" t="s">
        <v>30</v>
      </c>
      <c r="M16" s="5">
        <v>0</v>
      </c>
      <c r="N16" s="5">
        <v>31</v>
      </c>
      <c r="O16" s="5" t="s">
        <v>40</v>
      </c>
      <c r="P16" s="5" t="s">
        <v>41</v>
      </c>
      <c r="Q16" s="13" t="s">
        <v>458</v>
      </c>
      <c r="R16" s="2" t="s">
        <v>46</v>
      </c>
      <c r="S16" s="13" t="s">
        <v>33</v>
      </c>
      <c r="T16" s="13" t="s">
        <v>344</v>
      </c>
      <c r="U16" s="7">
        <v>1</v>
      </c>
      <c r="V16" s="7">
        <v>1</v>
      </c>
      <c r="W16" s="13" t="s">
        <v>346</v>
      </c>
      <c r="X16" s="5" t="s">
        <v>53</v>
      </c>
      <c r="Y16" s="5" t="s">
        <v>63</v>
      </c>
      <c r="Z16" s="3">
        <v>41470</v>
      </c>
      <c r="AA16" s="5" t="s">
        <v>454</v>
      </c>
      <c r="AB16" s="5" t="s">
        <v>64</v>
      </c>
      <c r="AC16" s="5" t="s">
        <v>454</v>
      </c>
      <c r="AD16" s="19" t="s">
        <v>361</v>
      </c>
      <c r="AE16" s="36"/>
    </row>
    <row r="17" spans="1:31" ht="30" customHeight="1" x14ac:dyDescent="0.25">
      <c r="A17" s="35" t="str">
        <f t="shared" si="0"/>
        <v>Wednesday</v>
      </c>
      <c r="B17" s="18" t="str">
        <f t="shared" si="1"/>
        <v>FEBRUARY</v>
      </c>
      <c r="C17" s="18" t="s">
        <v>95</v>
      </c>
      <c r="D17" s="18" t="s">
        <v>96</v>
      </c>
      <c r="E17" s="4">
        <v>16</v>
      </c>
      <c r="F17" s="4">
        <f t="shared" si="2"/>
        <v>10003</v>
      </c>
      <c r="G17" s="12">
        <v>44601</v>
      </c>
      <c r="H17" s="5" t="s">
        <v>61</v>
      </c>
      <c r="I17" s="13" t="s">
        <v>252</v>
      </c>
      <c r="J17" s="13" t="s">
        <v>148</v>
      </c>
      <c r="K17" s="5" t="s">
        <v>29</v>
      </c>
      <c r="L17" s="5" t="s">
        <v>65</v>
      </c>
      <c r="M17" s="5">
        <v>0</v>
      </c>
      <c r="N17" s="5">
        <v>23</v>
      </c>
      <c r="O17" s="5" t="s">
        <v>31</v>
      </c>
      <c r="P17" s="5" t="s">
        <v>32</v>
      </c>
      <c r="Q17" s="13" t="s">
        <v>456</v>
      </c>
      <c r="R17" s="2" t="s">
        <v>97</v>
      </c>
      <c r="S17" s="13" t="s">
        <v>33</v>
      </c>
      <c r="T17" s="13" t="s">
        <v>345</v>
      </c>
      <c r="U17" s="7">
        <v>1</v>
      </c>
      <c r="V17" s="7">
        <v>1</v>
      </c>
      <c r="W17" s="13" t="s">
        <v>346</v>
      </c>
      <c r="X17" s="5" t="s">
        <v>35</v>
      </c>
      <c r="Y17" s="5" t="s">
        <v>66</v>
      </c>
      <c r="Z17" s="3">
        <v>43794</v>
      </c>
      <c r="AA17" s="5" t="s">
        <v>37</v>
      </c>
      <c r="AB17" s="5" t="s">
        <v>51</v>
      </c>
      <c r="AC17" s="5" t="s">
        <v>37</v>
      </c>
      <c r="AD17" s="19" t="s">
        <v>362</v>
      </c>
      <c r="AE17" s="36"/>
    </row>
    <row r="18" spans="1:31" ht="30" customHeight="1" x14ac:dyDescent="0.25">
      <c r="A18" s="35" t="str">
        <f t="shared" si="0"/>
        <v>Thursday</v>
      </c>
      <c r="B18" s="18" t="str">
        <f t="shared" si="1"/>
        <v>FEBRUARY</v>
      </c>
      <c r="C18" s="18" t="s">
        <v>95</v>
      </c>
      <c r="D18" s="18" t="s">
        <v>96</v>
      </c>
      <c r="E18" s="4">
        <v>17</v>
      </c>
      <c r="F18" s="4">
        <f t="shared" si="2"/>
        <v>10003</v>
      </c>
      <c r="G18" s="12">
        <v>44602</v>
      </c>
      <c r="H18" s="5" t="s">
        <v>61</v>
      </c>
      <c r="I18" s="13" t="s">
        <v>253</v>
      </c>
      <c r="J18" s="13" t="s">
        <v>149</v>
      </c>
      <c r="K18" s="5" t="s">
        <v>29</v>
      </c>
      <c r="L18" s="5" t="s">
        <v>30</v>
      </c>
      <c r="M18" s="5" t="s">
        <v>56</v>
      </c>
      <c r="N18" s="5">
        <v>22</v>
      </c>
      <c r="O18" s="5" t="s">
        <v>40</v>
      </c>
      <c r="P18" s="5" t="s">
        <v>32</v>
      </c>
      <c r="Q18" s="13" t="s">
        <v>457</v>
      </c>
      <c r="R18" s="2" t="s">
        <v>97</v>
      </c>
      <c r="S18" s="13" t="s">
        <v>33</v>
      </c>
      <c r="T18" s="13" t="s">
        <v>342</v>
      </c>
      <c r="U18" s="7">
        <v>1</v>
      </c>
      <c r="V18" s="7">
        <v>1</v>
      </c>
      <c r="W18" s="13" t="s">
        <v>346</v>
      </c>
      <c r="X18" s="5" t="s">
        <v>43</v>
      </c>
      <c r="Y18" s="5" t="s">
        <v>55</v>
      </c>
      <c r="Z18" s="3">
        <v>43227</v>
      </c>
      <c r="AA18" s="5" t="s">
        <v>452</v>
      </c>
      <c r="AB18" s="5" t="s">
        <v>51</v>
      </c>
      <c r="AC18" s="5" t="s">
        <v>452</v>
      </c>
      <c r="AD18" s="19" t="s">
        <v>363</v>
      </c>
      <c r="AE18" s="36"/>
    </row>
    <row r="19" spans="1:31" ht="30" customHeight="1" x14ac:dyDescent="0.25">
      <c r="A19" s="35" t="str">
        <f t="shared" si="0"/>
        <v>Friday</v>
      </c>
      <c r="B19" s="18" t="str">
        <f t="shared" si="1"/>
        <v>FEBRUARY</v>
      </c>
      <c r="C19" s="18" t="s">
        <v>95</v>
      </c>
      <c r="D19" s="18" t="s">
        <v>96</v>
      </c>
      <c r="E19" s="4">
        <v>18</v>
      </c>
      <c r="F19" s="4">
        <f t="shared" si="2"/>
        <v>10003</v>
      </c>
      <c r="G19" s="3">
        <v>44603</v>
      </c>
      <c r="H19" s="5" t="s">
        <v>28</v>
      </c>
      <c r="I19" s="13" t="s">
        <v>254</v>
      </c>
      <c r="J19" s="13" t="s">
        <v>150</v>
      </c>
      <c r="K19" s="5" t="s">
        <v>29</v>
      </c>
      <c r="L19" s="5" t="s">
        <v>30</v>
      </c>
      <c r="M19" s="5">
        <v>0</v>
      </c>
      <c r="N19" s="5">
        <v>25</v>
      </c>
      <c r="O19" s="5" t="s">
        <v>40</v>
      </c>
      <c r="P19" s="5" t="s">
        <v>32</v>
      </c>
      <c r="Q19" s="13" t="s">
        <v>458</v>
      </c>
      <c r="R19" s="14" t="s">
        <v>52</v>
      </c>
      <c r="S19" s="13" t="s">
        <v>33</v>
      </c>
      <c r="T19" s="13" t="s">
        <v>343</v>
      </c>
      <c r="U19" s="7">
        <v>1</v>
      </c>
      <c r="V19" s="7">
        <v>1</v>
      </c>
      <c r="W19" s="13" t="s">
        <v>346</v>
      </c>
      <c r="X19" s="5" t="s">
        <v>35</v>
      </c>
      <c r="Y19" s="5" t="s">
        <v>67</v>
      </c>
      <c r="Z19" s="3">
        <v>42296</v>
      </c>
      <c r="AA19" s="13" t="s">
        <v>453</v>
      </c>
      <c r="AB19" s="5" t="s">
        <v>38</v>
      </c>
      <c r="AC19" s="13" t="s">
        <v>453</v>
      </c>
      <c r="AD19" s="19" t="s">
        <v>364</v>
      </c>
      <c r="AE19" s="36"/>
    </row>
    <row r="20" spans="1:31" ht="30" customHeight="1" x14ac:dyDescent="0.25">
      <c r="A20" s="35" t="str">
        <f t="shared" si="0"/>
        <v>Saturday</v>
      </c>
      <c r="B20" s="18" t="str">
        <f t="shared" si="1"/>
        <v>FEBRUARY</v>
      </c>
      <c r="C20" s="18" t="s">
        <v>95</v>
      </c>
      <c r="D20" s="18" t="s">
        <v>96</v>
      </c>
      <c r="E20" s="4">
        <v>19</v>
      </c>
      <c r="F20" s="4">
        <f t="shared" si="2"/>
        <v>10003</v>
      </c>
      <c r="G20" s="12">
        <v>44604</v>
      </c>
      <c r="H20" s="5" t="s">
        <v>39</v>
      </c>
      <c r="I20" s="13" t="s">
        <v>255</v>
      </c>
      <c r="J20" s="13" t="s">
        <v>151</v>
      </c>
      <c r="K20" s="5" t="s">
        <v>29</v>
      </c>
      <c r="L20" s="5" t="s">
        <v>30</v>
      </c>
      <c r="M20" s="5">
        <v>0</v>
      </c>
      <c r="N20" s="5">
        <v>27</v>
      </c>
      <c r="O20" s="5" t="s">
        <v>40</v>
      </c>
      <c r="P20" s="5" t="s">
        <v>41</v>
      </c>
      <c r="Q20" s="13" t="s">
        <v>456</v>
      </c>
      <c r="R20" s="14" t="s">
        <v>97</v>
      </c>
      <c r="S20" s="13" t="s">
        <v>33</v>
      </c>
      <c r="T20" s="13" t="s">
        <v>344</v>
      </c>
      <c r="U20" s="7">
        <v>1</v>
      </c>
      <c r="V20" s="7">
        <v>1</v>
      </c>
      <c r="W20" s="13" t="s">
        <v>346</v>
      </c>
      <c r="X20" s="5" t="s">
        <v>68</v>
      </c>
      <c r="Y20" s="5" t="s">
        <v>36</v>
      </c>
      <c r="Z20" s="3">
        <v>43346</v>
      </c>
      <c r="AA20" s="5" t="s">
        <v>452</v>
      </c>
      <c r="AB20" s="5" t="s">
        <v>59</v>
      </c>
      <c r="AC20" s="5" t="s">
        <v>452</v>
      </c>
      <c r="AD20" s="19" t="s">
        <v>365</v>
      </c>
      <c r="AE20" s="36"/>
    </row>
    <row r="21" spans="1:31" ht="30" customHeight="1" x14ac:dyDescent="0.25">
      <c r="A21" s="35" t="str">
        <f t="shared" si="0"/>
        <v>Sunday</v>
      </c>
      <c r="B21" s="18" t="str">
        <f t="shared" si="1"/>
        <v>FEBRUARY</v>
      </c>
      <c r="C21" s="18" t="s">
        <v>95</v>
      </c>
      <c r="D21" s="18" t="s">
        <v>96</v>
      </c>
      <c r="E21" s="4">
        <v>20</v>
      </c>
      <c r="F21" s="4">
        <f t="shared" si="2"/>
        <v>10003</v>
      </c>
      <c r="G21" s="12">
        <v>44605</v>
      </c>
      <c r="H21" s="5" t="s">
        <v>45</v>
      </c>
      <c r="I21" s="13" t="s">
        <v>256</v>
      </c>
      <c r="J21" s="13" t="s">
        <v>152</v>
      </c>
      <c r="K21" s="5" t="s">
        <v>29</v>
      </c>
      <c r="L21" s="5" t="s">
        <v>30</v>
      </c>
      <c r="M21" s="5">
        <v>0</v>
      </c>
      <c r="N21" s="5">
        <v>25</v>
      </c>
      <c r="O21" s="5" t="s">
        <v>31</v>
      </c>
      <c r="P21" s="5" t="s">
        <v>41</v>
      </c>
      <c r="Q21" s="13" t="s">
        <v>457</v>
      </c>
      <c r="R21" s="14" t="s">
        <v>341</v>
      </c>
      <c r="S21" s="13" t="s">
        <v>33</v>
      </c>
      <c r="T21" s="13" t="s">
        <v>345</v>
      </c>
      <c r="U21" s="7">
        <v>1</v>
      </c>
      <c r="V21" s="7">
        <v>1</v>
      </c>
      <c r="W21" s="13" t="s">
        <v>346</v>
      </c>
      <c r="X21" s="5" t="s">
        <v>35</v>
      </c>
      <c r="Y21" s="5" t="s">
        <v>69</v>
      </c>
      <c r="Z21" s="3">
        <v>44062</v>
      </c>
      <c r="AA21" s="5" t="s">
        <v>37</v>
      </c>
      <c r="AB21" s="5" t="s">
        <v>70</v>
      </c>
      <c r="AC21" s="5" t="s">
        <v>37</v>
      </c>
      <c r="AD21" s="19" t="s">
        <v>366</v>
      </c>
      <c r="AE21" s="36"/>
    </row>
    <row r="22" spans="1:31" ht="30" customHeight="1" x14ac:dyDescent="0.25">
      <c r="A22" s="35" t="str">
        <f t="shared" si="0"/>
        <v>Monday</v>
      </c>
      <c r="B22" s="18" t="str">
        <f t="shared" si="1"/>
        <v>FEBRUARY</v>
      </c>
      <c r="C22" s="18" t="s">
        <v>95</v>
      </c>
      <c r="D22" s="18" t="s">
        <v>96</v>
      </c>
      <c r="E22" s="4">
        <v>21</v>
      </c>
      <c r="F22" s="4">
        <f t="shared" si="2"/>
        <v>10003</v>
      </c>
      <c r="G22" s="3">
        <v>44606</v>
      </c>
      <c r="H22" s="5" t="s">
        <v>61</v>
      </c>
      <c r="I22" s="13" t="s">
        <v>257</v>
      </c>
      <c r="J22" s="13" t="s">
        <v>153</v>
      </c>
      <c r="K22" s="5" t="s">
        <v>29</v>
      </c>
      <c r="L22" s="5" t="s">
        <v>30</v>
      </c>
      <c r="M22" s="5">
        <v>0</v>
      </c>
      <c r="N22" s="5">
        <v>45</v>
      </c>
      <c r="O22" s="5" t="s">
        <v>31</v>
      </c>
      <c r="P22" s="5" t="s">
        <v>32</v>
      </c>
      <c r="Q22" s="13" t="s">
        <v>458</v>
      </c>
      <c r="R22" s="2" t="s">
        <v>46</v>
      </c>
      <c r="S22" s="13" t="s">
        <v>33</v>
      </c>
      <c r="T22" s="13" t="s">
        <v>342</v>
      </c>
      <c r="U22" s="7" t="s">
        <v>71</v>
      </c>
      <c r="V22" s="7">
        <v>0</v>
      </c>
      <c r="W22" s="13" t="s">
        <v>346</v>
      </c>
      <c r="X22" s="5" t="s">
        <v>35</v>
      </c>
      <c r="Y22" s="5" t="s">
        <v>72</v>
      </c>
      <c r="Z22" s="3">
        <v>40500</v>
      </c>
      <c r="AA22" s="5" t="s">
        <v>454</v>
      </c>
      <c r="AB22" s="5" t="s">
        <v>51</v>
      </c>
      <c r="AC22" s="5" t="s">
        <v>454</v>
      </c>
      <c r="AD22" s="19" t="s">
        <v>367</v>
      </c>
      <c r="AE22" s="36"/>
    </row>
    <row r="23" spans="1:31" ht="30" customHeight="1" x14ac:dyDescent="0.25">
      <c r="A23" s="35" t="str">
        <f t="shared" si="0"/>
        <v>Tuesday</v>
      </c>
      <c r="B23" s="18" t="str">
        <f t="shared" si="1"/>
        <v>FEBRUARY</v>
      </c>
      <c r="C23" s="18" t="s">
        <v>95</v>
      </c>
      <c r="D23" s="18" t="s">
        <v>96</v>
      </c>
      <c r="E23" s="4">
        <v>22</v>
      </c>
      <c r="F23" s="4">
        <f t="shared" si="2"/>
        <v>10003</v>
      </c>
      <c r="G23" s="12">
        <v>44607</v>
      </c>
      <c r="H23" s="5" t="s">
        <v>39</v>
      </c>
      <c r="I23" s="13" t="s">
        <v>258</v>
      </c>
      <c r="J23" s="13" t="s">
        <v>154</v>
      </c>
      <c r="K23" s="5" t="s">
        <v>29</v>
      </c>
      <c r="L23" s="5" t="s">
        <v>65</v>
      </c>
      <c r="M23" s="5">
        <v>0</v>
      </c>
      <c r="N23" s="5">
        <v>49</v>
      </c>
      <c r="O23" s="5" t="s">
        <v>40</v>
      </c>
      <c r="P23" s="5" t="s">
        <v>32</v>
      </c>
      <c r="Q23" s="13" t="s">
        <v>456</v>
      </c>
      <c r="R23" s="2" t="s">
        <v>97</v>
      </c>
      <c r="S23" s="13" t="s">
        <v>33</v>
      </c>
      <c r="T23" s="13" t="s">
        <v>343</v>
      </c>
      <c r="U23" s="7">
        <v>1</v>
      </c>
      <c r="V23" s="7">
        <v>1</v>
      </c>
      <c r="W23" s="13" t="s">
        <v>346</v>
      </c>
      <c r="X23" s="5" t="s">
        <v>53</v>
      </c>
      <c r="Y23" s="5" t="s">
        <v>73</v>
      </c>
      <c r="Z23" s="3">
        <v>41428</v>
      </c>
      <c r="AA23" s="5" t="s">
        <v>454</v>
      </c>
      <c r="AB23" s="5" t="s">
        <v>44</v>
      </c>
      <c r="AC23" s="5" t="s">
        <v>454</v>
      </c>
      <c r="AD23" s="19" t="s">
        <v>368</v>
      </c>
      <c r="AE23" s="36"/>
    </row>
    <row r="24" spans="1:31" ht="30" customHeight="1" x14ac:dyDescent="0.25">
      <c r="A24" s="35" t="str">
        <f t="shared" si="0"/>
        <v>Wednesday</v>
      </c>
      <c r="B24" s="18" t="str">
        <f t="shared" si="1"/>
        <v>FEBRUARY</v>
      </c>
      <c r="C24" s="18" t="s">
        <v>95</v>
      </c>
      <c r="D24" s="18" t="s">
        <v>96</v>
      </c>
      <c r="E24" s="4">
        <v>23</v>
      </c>
      <c r="F24" s="4">
        <f t="shared" si="2"/>
        <v>10003</v>
      </c>
      <c r="G24" s="12">
        <v>44608</v>
      </c>
      <c r="H24" s="5" t="s">
        <v>61</v>
      </c>
      <c r="I24" s="13" t="s">
        <v>259</v>
      </c>
      <c r="J24" s="13" t="s">
        <v>155</v>
      </c>
      <c r="K24" s="5" t="s">
        <v>29</v>
      </c>
      <c r="L24" s="5" t="s">
        <v>65</v>
      </c>
      <c r="M24" s="5">
        <v>0</v>
      </c>
      <c r="N24" s="5">
        <v>23</v>
      </c>
      <c r="O24" s="5" t="s">
        <v>40</v>
      </c>
      <c r="P24" s="5" t="s">
        <v>32</v>
      </c>
      <c r="Q24" s="13" t="s">
        <v>457</v>
      </c>
      <c r="R24" s="2" t="s">
        <v>97</v>
      </c>
      <c r="S24" s="13" t="s">
        <v>33</v>
      </c>
      <c r="T24" s="13" t="s">
        <v>344</v>
      </c>
      <c r="U24" s="7">
        <v>1</v>
      </c>
      <c r="V24" s="7">
        <v>1</v>
      </c>
      <c r="W24" s="13" t="s">
        <v>346</v>
      </c>
      <c r="X24" s="5" t="s">
        <v>43</v>
      </c>
      <c r="Y24" s="5" t="s">
        <v>58</v>
      </c>
      <c r="Z24" s="3">
        <v>43717</v>
      </c>
      <c r="AA24" s="13" t="s">
        <v>453</v>
      </c>
      <c r="AB24" s="5" t="s">
        <v>44</v>
      </c>
      <c r="AC24" s="13" t="s">
        <v>453</v>
      </c>
      <c r="AD24" s="19" t="s">
        <v>369</v>
      </c>
      <c r="AE24" s="36"/>
    </row>
    <row r="25" spans="1:31" ht="30" customHeight="1" x14ac:dyDescent="0.25">
      <c r="A25" s="35" t="str">
        <f t="shared" si="0"/>
        <v>Thursday</v>
      </c>
      <c r="B25" s="18" t="str">
        <f t="shared" si="1"/>
        <v>FEBRUARY</v>
      </c>
      <c r="C25" s="18" t="s">
        <v>95</v>
      </c>
      <c r="D25" s="18" t="s">
        <v>96</v>
      </c>
      <c r="E25" s="4">
        <v>24</v>
      </c>
      <c r="F25" s="4">
        <f t="shared" si="2"/>
        <v>10003</v>
      </c>
      <c r="G25" s="3">
        <v>44609</v>
      </c>
      <c r="H25" s="5" t="s">
        <v>28</v>
      </c>
      <c r="I25" s="13" t="s">
        <v>260</v>
      </c>
      <c r="J25" s="13" t="s">
        <v>156</v>
      </c>
      <c r="K25" s="5" t="s">
        <v>29</v>
      </c>
      <c r="L25" s="5" t="s">
        <v>65</v>
      </c>
      <c r="M25" s="5">
        <v>0</v>
      </c>
      <c r="N25" s="5">
        <v>38</v>
      </c>
      <c r="O25" s="5" t="s">
        <v>40</v>
      </c>
      <c r="P25" s="5" t="s">
        <v>32</v>
      </c>
      <c r="Q25" s="13" t="s">
        <v>458</v>
      </c>
      <c r="R25" s="14" t="s">
        <v>52</v>
      </c>
      <c r="S25" s="13" t="s">
        <v>33</v>
      </c>
      <c r="T25" s="13" t="s">
        <v>345</v>
      </c>
      <c r="U25" s="7">
        <v>1</v>
      </c>
      <c r="V25" s="7">
        <v>1</v>
      </c>
      <c r="W25" s="13" t="s">
        <v>346</v>
      </c>
      <c r="X25" s="5" t="s">
        <v>43</v>
      </c>
      <c r="Y25" s="5" t="s">
        <v>60</v>
      </c>
      <c r="Z25" s="3">
        <v>38019</v>
      </c>
      <c r="AA25" s="5" t="s">
        <v>455</v>
      </c>
      <c r="AB25" s="5" t="s">
        <v>38</v>
      </c>
      <c r="AC25" s="5" t="s">
        <v>455</v>
      </c>
      <c r="AD25" s="19" t="s">
        <v>370</v>
      </c>
      <c r="AE25" s="36"/>
    </row>
    <row r="26" spans="1:31" ht="30" customHeight="1" x14ac:dyDescent="0.25">
      <c r="A26" s="35" t="str">
        <f t="shared" si="0"/>
        <v>Friday</v>
      </c>
      <c r="B26" s="18" t="str">
        <f t="shared" si="1"/>
        <v>FEBRUARY</v>
      </c>
      <c r="C26" s="18" t="s">
        <v>95</v>
      </c>
      <c r="D26" s="18" t="s">
        <v>96</v>
      </c>
      <c r="E26" s="4">
        <v>25</v>
      </c>
      <c r="F26" s="4">
        <f t="shared" si="2"/>
        <v>10003</v>
      </c>
      <c r="G26" s="12">
        <v>44610</v>
      </c>
      <c r="H26" s="5" t="s">
        <v>39</v>
      </c>
      <c r="I26" s="13" t="s">
        <v>261</v>
      </c>
      <c r="J26" s="13" t="s">
        <v>157</v>
      </c>
      <c r="K26" s="5" t="s">
        <v>29</v>
      </c>
      <c r="L26" s="5" t="s">
        <v>30</v>
      </c>
      <c r="M26" s="5">
        <v>0</v>
      </c>
      <c r="N26" s="5">
        <v>36</v>
      </c>
      <c r="O26" s="5" t="s">
        <v>40</v>
      </c>
      <c r="P26" s="5" t="s">
        <v>41</v>
      </c>
      <c r="Q26" s="13" t="s">
        <v>456</v>
      </c>
      <c r="R26" s="14" t="s">
        <v>97</v>
      </c>
      <c r="S26" s="13" t="s">
        <v>33</v>
      </c>
      <c r="T26" s="13" t="s">
        <v>342</v>
      </c>
      <c r="U26" s="7">
        <v>1</v>
      </c>
      <c r="V26" s="7">
        <v>1</v>
      </c>
      <c r="W26" s="13" t="s">
        <v>346</v>
      </c>
      <c r="X26" s="5" t="s">
        <v>35</v>
      </c>
      <c r="Y26" s="5" t="s">
        <v>69</v>
      </c>
      <c r="Z26" s="3">
        <v>43178</v>
      </c>
      <c r="AA26" s="5" t="s">
        <v>452</v>
      </c>
      <c r="AB26" s="5" t="s">
        <v>59</v>
      </c>
      <c r="AC26" s="5" t="s">
        <v>452</v>
      </c>
      <c r="AD26" s="19" t="s">
        <v>371</v>
      </c>
      <c r="AE26" s="36"/>
    </row>
    <row r="27" spans="1:31" ht="30" customHeight="1" x14ac:dyDescent="0.25">
      <c r="A27" s="35" t="str">
        <f t="shared" si="0"/>
        <v>Saturday</v>
      </c>
      <c r="B27" s="18" t="str">
        <f t="shared" si="1"/>
        <v>FEBRUARY</v>
      </c>
      <c r="C27" s="18" t="s">
        <v>95</v>
      </c>
      <c r="D27" s="18" t="s">
        <v>96</v>
      </c>
      <c r="E27" s="4">
        <v>26</v>
      </c>
      <c r="F27" s="4">
        <f t="shared" si="2"/>
        <v>10003</v>
      </c>
      <c r="G27" s="12">
        <v>44611</v>
      </c>
      <c r="H27" s="5" t="s">
        <v>39</v>
      </c>
      <c r="I27" s="13" t="s">
        <v>262</v>
      </c>
      <c r="J27" s="13" t="s">
        <v>158</v>
      </c>
      <c r="K27" s="5" t="s">
        <v>29</v>
      </c>
      <c r="L27" s="5" t="s">
        <v>30</v>
      </c>
      <c r="M27" s="5">
        <v>0</v>
      </c>
      <c r="N27" s="5">
        <v>19</v>
      </c>
      <c r="O27" s="5" t="s">
        <v>31</v>
      </c>
      <c r="P27" s="5" t="s">
        <v>41</v>
      </c>
      <c r="Q27" s="13" t="s">
        <v>457</v>
      </c>
      <c r="R27" s="14" t="s">
        <v>341</v>
      </c>
      <c r="S27" s="13" t="s">
        <v>33</v>
      </c>
      <c r="T27" s="13" t="s">
        <v>343</v>
      </c>
      <c r="U27" s="7">
        <v>1</v>
      </c>
      <c r="V27" s="7">
        <v>1</v>
      </c>
      <c r="W27" s="13" t="s">
        <v>346</v>
      </c>
      <c r="X27" s="5" t="s">
        <v>68</v>
      </c>
      <c r="Y27" s="5" t="s">
        <v>74</v>
      </c>
      <c r="Z27" s="3">
        <v>44146</v>
      </c>
      <c r="AA27" s="5" t="s">
        <v>37</v>
      </c>
      <c r="AB27" s="5" t="s">
        <v>64</v>
      </c>
      <c r="AC27" s="5" t="s">
        <v>37</v>
      </c>
      <c r="AD27" s="19" t="s">
        <v>372</v>
      </c>
      <c r="AE27" s="36"/>
    </row>
    <row r="28" spans="1:31" ht="30" customHeight="1" x14ac:dyDescent="0.25">
      <c r="A28" s="35" t="str">
        <f t="shared" si="0"/>
        <v>Sunday</v>
      </c>
      <c r="B28" s="18" t="str">
        <f t="shared" si="1"/>
        <v>FEBRUARY</v>
      </c>
      <c r="C28" s="18" t="s">
        <v>95</v>
      </c>
      <c r="D28" s="18" t="s">
        <v>96</v>
      </c>
      <c r="E28" s="4">
        <v>27</v>
      </c>
      <c r="F28" s="4">
        <f t="shared" si="2"/>
        <v>10003</v>
      </c>
      <c r="G28" s="3">
        <v>44612</v>
      </c>
      <c r="H28" s="5" t="s">
        <v>61</v>
      </c>
      <c r="I28" s="13" t="s">
        <v>263</v>
      </c>
      <c r="J28" s="13" t="s">
        <v>159</v>
      </c>
      <c r="K28" s="5" t="s">
        <v>29</v>
      </c>
      <c r="L28" s="5" t="s">
        <v>30</v>
      </c>
      <c r="M28" s="5" t="s">
        <v>56</v>
      </c>
      <c r="N28" s="5" t="s">
        <v>56</v>
      </c>
      <c r="O28" s="5" t="s">
        <v>31</v>
      </c>
      <c r="P28" s="5" t="s">
        <v>75</v>
      </c>
      <c r="Q28" s="13" t="s">
        <v>458</v>
      </c>
      <c r="R28" s="2" t="s">
        <v>46</v>
      </c>
      <c r="S28" s="13" t="s">
        <v>33</v>
      </c>
      <c r="T28" s="13" t="s">
        <v>344</v>
      </c>
      <c r="U28" s="7">
        <v>1</v>
      </c>
      <c r="V28" s="7">
        <v>1</v>
      </c>
      <c r="W28" s="13" t="s">
        <v>346</v>
      </c>
      <c r="X28" s="5" t="s">
        <v>33</v>
      </c>
      <c r="Y28" s="5" t="s">
        <v>56</v>
      </c>
      <c r="Z28" s="3" t="s">
        <v>56</v>
      </c>
      <c r="AA28" s="5" t="s">
        <v>33</v>
      </c>
      <c r="AB28" s="5" t="s">
        <v>33</v>
      </c>
      <c r="AC28" s="5" t="s">
        <v>33</v>
      </c>
      <c r="AD28" s="19" t="s">
        <v>373</v>
      </c>
      <c r="AE28" s="36"/>
    </row>
    <row r="29" spans="1:31" ht="30" customHeight="1" x14ac:dyDescent="0.25">
      <c r="A29" s="35" t="str">
        <f t="shared" si="0"/>
        <v>Monday</v>
      </c>
      <c r="B29" s="18" t="str">
        <f t="shared" si="1"/>
        <v>FEBRUARY</v>
      </c>
      <c r="C29" s="18" t="s">
        <v>95</v>
      </c>
      <c r="D29" s="18" t="s">
        <v>96</v>
      </c>
      <c r="E29" s="4">
        <v>28</v>
      </c>
      <c r="F29" s="4">
        <f t="shared" si="2"/>
        <v>10003</v>
      </c>
      <c r="G29" s="12">
        <v>44613</v>
      </c>
      <c r="H29" s="5" t="s">
        <v>39</v>
      </c>
      <c r="I29" s="13" t="s">
        <v>264</v>
      </c>
      <c r="J29" s="13" t="s">
        <v>160</v>
      </c>
      <c r="K29" s="5" t="s">
        <v>29</v>
      </c>
      <c r="L29" s="5" t="s">
        <v>30</v>
      </c>
      <c r="M29" s="5">
        <v>0</v>
      </c>
      <c r="N29" s="5">
        <v>45</v>
      </c>
      <c r="O29" s="5" t="s">
        <v>31</v>
      </c>
      <c r="P29" s="5" t="s">
        <v>41</v>
      </c>
      <c r="Q29" s="13" t="s">
        <v>456</v>
      </c>
      <c r="R29" s="2" t="s">
        <v>97</v>
      </c>
      <c r="S29" s="13" t="s">
        <v>33</v>
      </c>
      <c r="T29" s="13" t="s">
        <v>345</v>
      </c>
      <c r="U29" s="7">
        <v>1</v>
      </c>
      <c r="V29" s="7">
        <v>1</v>
      </c>
      <c r="W29" s="13" t="s">
        <v>346</v>
      </c>
      <c r="X29" s="5" t="s">
        <v>47</v>
      </c>
      <c r="Y29" s="5" t="s">
        <v>76</v>
      </c>
      <c r="Z29" s="3">
        <v>38628</v>
      </c>
      <c r="AA29" s="5" t="s">
        <v>455</v>
      </c>
      <c r="AB29" s="5" t="s">
        <v>51</v>
      </c>
      <c r="AC29" s="5" t="s">
        <v>455</v>
      </c>
      <c r="AD29" s="19" t="s">
        <v>374</v>
      </c>
      <c r="AE29" s="36"/>
    </row>
    <row r="30" spans="1:31" ht="30" customHeight="1" x14ac:dyDescent="0.25">
      <c r="A30" s="35" t="str">
        <f t="shared" si="0"/>
        <v>Tuesday</v>
      </c>
      <c r="B30" s="18" t="str">
        <f t="shared" si="1"/>
        <v>FEBRUARY</v>
      </c>
      <c r="C30" s="18" t="s">
        <v>95</v>
      </c>
      <c r="D30" s="18" t="s">
        <v>96</v>
      </c>
      <c r="E30" s="4">
        <v>29</v>
      </c>
      <c r="F30" s="4">
        <f t="shared" si="2"/>
        <v>10003</v>
      </c>
      <c r="G30" s="12">
        <v>44614</v>
      </c>
      <c r="H30" s="5" t="s">
        <v>39</v>
      </c>
      <c r="I30" s="13" t="s">
        <v>265</v>
      </c>
      <c r="J30" s="13" t="s">
        <v>161</v>
      </c>
      <c r="K30" s="5" t="s">
        <v>29</v>
      </c>
      <c r="L30" s="5" t="s">
        <v>30</v>
      </c>
      <c r="M30" s="5">
        <v>0</v>
      </c>
      <c r="N30" s="5">
        <v>25</v>
      </c>
      <c r="O30" s="5" t="s">
        <v>31</v>
      </c>
      <c r="P30" s="5" t="s">
        <v>41</v>
      </c>
      <c r="Q30" s="13" t="s">
        <v>457</v>
      </c>
      <c r="R30" s="2" t="s">
        <v>97</v>
      </c>
      <c r="S30" s="13" t="s">
        <v>33</v>
      </c>
      <c r="T30" s="13" t="s">
        <v>342</v>
      </c>
      <c r="U30" s="7">
        <v>1</v>
      </c>
      <c r="V30" s="7">
        <v>1</v>
      </c>
      <c r="W30" s="13" t="s">
        <v>346</v>
      </c>
      <c r="X30" s="5" t="s">
        <v>53</v>
      </c>
      <c r="Y30" s="5" t="s">
        <v>63</v>
      </c>
      <c r="Z30" s="3">
        <v>42954</v>
      </c>
      <c r="AA30" s="5" t="s">
        <v>452</v>
      </c>
      <c r="AB30" s="5" t="s">
        <v>59</v>
      </c>
      <c r="AC30" s="5" t="s">
        <v>452</v>
      </c>
      <c r="AD30" s="19" t="s">
        <v>375</v>
      </c>
      <c r="AE30" s="36"/>
    </row>
    <row r="31" spans="1:31" ht="30" customHeight="1" x14ac:dyDescent="0.25">
      <c r="A31" s="35" t="str">
        <f t="shared" si="0"/>
        <v>Wednesday</v>
      </c>
      <c r="B31" s="18" t="str">
        <f t="shared" si="1"/>
        <v>FEBRUARY</v>
      </c>
      <c r="C31" s="18" t="s">
        <v>95</v>
      </c>
      <c r="D31" s="18" t="s">
        <v>96</v>
      </c>
      <c r="E31" s="4">
        <v>30</v>
      </c>
      <c r="F31" s="4">
        <f t="shared" si="2"/>
        <v>10003</v>
      </c>
      <c r="G31" s="3">
        <v>44615</v>
      </c>
      <c r="H31" s="5" t="s">
        <v>45</v>
      </c>
      <c r="I31" s="13" t="s">
        <v>266</v>
      </c>
      <c r="J31" s="13" t="s">
        <v>162</v>
      </c>
      <c r="K31" s="5"/>
      <c r="L31" s="5" t="s">
        <v>30</v>
      </c>
      <c r="M31" s="5">
        <v>0</v>
      </c>
      <c r="N31" s="5">
        <v>0</v>
      </c>
      <c r="O31" s="5" t="s">
        <v>31</v>
      </c>
      <c r="P31" s="5" t="s">
        <v>41</v>
      </c>
      <c r="Q31" s="13" t="s">
        <v>458</v>
      </c>
      <c r="R31" s="14" t="s">
        <v>52</v>
      </c>
      <c r="S31" s="13" t="s">
        <v>33</v>
      </c>
      <c r="T31" s="13" t="s">
        <v>343</v>
      </c>
      <c r="U31" s="7">
        <v>1</v>
      </c>
      <c r="V31" s="7">
        <v>1</v>
      </c>
      <c r="W31" s="13" t="s">
        <v>346</v>
      </c>
      <c r="X31" s="5" t="s">
        <v>33</v>
      </c>
      <c r="Y31" s="5" t="s">
        <v>54</v>
      </c>
      <c r="Z31" s="3"/>
      <c r="AA31" s="5" t="s">
        <v>33</v>
      </c>
      <c r="AB31" s="5" t="s">
        <v>33</v>
      </c>
      <c r="AC31" s="5" t="s">
        <v>33</v>
      </c>
      <c r="AD31" s="19" t="s">
        <v>376</v>
      </c>
      <c r="AE31" s="36"/>
    </row>
    <row r="32" spans="1:31" ht="30" customHeight="1" x14ac:dyDescent="0.25">
      <c r="A32" s="35" t="str">
        <f t="shared" si="0"/>
        <v>Thursday</v>
      </c>
      <c r="B32" s="18" t="str">
        <f t="shared" si="1"/>
        <v>FEBRUARY</v>
      </c>
      <c r="C32" s="18" t="s">
        <v>95</v>
      </c>
      <c r="D32" s="18" t="s">
        <v>96</v>
      </c>
      <c r="E32" s="4">
        <v>31</v>
      </c>
      <c r="F32" s="4">
        <f t="shared" si="2"/>
        <v>10003</v>
      </c>
      <c r="G32" s="12">
        <v>44616</v>
      </c>
      <c r="H32" s="5" t="s">
        <v>39</v>
      </c>
      <c r="I32" s="13" t="s">
        <v>267</v>
      </c>
      <c r="J32" s="13" t="s">
        <v>163</v>
      </c>
      <c r="K32" s="5" t="s">
        <v>62</v>
      </c>
      <c r="L32" s="5" t="s">
        <v>62</v>
      </c>
      <c r="M32" s="5">
        <v>0</v>
      </c>
      <c r="N32" s="5">
        <v>20</v>
      </c>
      <c r="O32" s="5" t="s">
        <v>31</v>
      </c>
      <c r="P32" s="5" t="s">
        <v>41</v>
      </c>
      <c r="Q32" s="13" t="s">
        <v>456</v>
      </c>
      <c r="R32" s="14" t="s">
        <v>97</v>
      </c>
      <c r="S32" s="13" t="s">
        <v>33</v>
      </c>
      <c r="T32" s="13" t="s">
        <v>344</v>
      </c>
      <c r="U32" s="8">
        <v>1</v>
      </c>
      <c r="V32" s="7">
        <v>1</v>
      </c>
      <c r="W32" s="13" t="s">
        <v>346</v>
      </c>
      <c r="X32" s="5" t="s">
        <v>47</v>
      </c>
      <c r="Y32" s="5" t="s">
        <v>58</v>
      </c>
      <c r="Z32" s="3">
        <v>43710</v>
      </c>
      <c r="AA32" s="5" t="s">
        <v>37</v>
      </c>
      <c r="AB32" s="5" t="s">
        <v>51</v>
      </c>
      <c r="AC32" s="5" t="s">
        <v>37</v>
      </c>
      <c r="AD32" s="19" t="s">
        <v>377</v>
      </c>
      <c r="AE32" s="36"/>
    </row>
    <row r="33" spans="1:31" ht="30" customHeight="1" x14ac:dyDescent="0.25">
      <c r="A33" s="35" t="str">
        <f t="shared" si="0"/>
        <v>Friday</v>
      </c>
      <c r="B33" s="18" t="str">
        <f t="shared" si="1"/>
        <v>FEBRUARY</v>
      </c>
      <c r="C33" s="18" t="s">
        <v>95</v>
      </c>
      <c r="D33" s="18" t="s">
        <v>96</v>
      </c>
      <c r="E33" s="4">
        <v>32</v>
      </c>
      <c r="F33" s="4">
        <f t="shared" si="2"/>
        <v>10003</v>
      </c>
      <c r="G33" s="12">
        <v>44617</v>
      </c>
      <c r="H33" s="5" t="s">
        <v>61</v>
      </c>
      <c r="I33" s="13" t="s">
        <v>268</v>
      </c>
      <c r="J33" s="13" t="s">
        <v>164</v>
      </c>
      <c r="K33" s="5" t="s">
        <v>29</v>
      </c>
      <c r="L33" s="5" t="s">
        <v>30</v>
      </c>
      <c r="M33" s="5">
        <v>0</v>
      </c>
      <c r="N33" s="5">
        <v>42</v>
      </c>
      <c r="O33" s="5" t="s">
        <v>31</v>
      </c>
      <c r="P33" s="5" t="s">
        <v>75</v>
      </c>
      <c r="Q33" s="13" t="s">
        <v>457</v>
      </c>
      <c r="R33" s="14" t="s">
        <v>341</v>
      </c>
      <c r="S33" s="13" t="s">
        <v>33</v>
      </c>
      <c r="T33" s="13" t="s">
        <v>345</v>
      </c>
      <c r="U33" s="7">
        <v>1</v>
      </c>
      <c r="V33" s="7">
        <v>1</v>
      </c>
      <c r="W33" s="13" t="s">
        <v>346</v>
      </c>
      <c r="X33" s="5" t="s">
        <v>77</v>
      </c>
      <c r="Y33" s="5" t="s">
        <v>60</v>
      </c>
      <c r="Z33" s="3">
        <v>38162</v>
      </c>
      <c r="AA33" s="5" t="s">
        <v>455</v>
      </c>
      <c r="AB33" s="5" t="s">
        <v>78</v>
      </c>
      <c r="AC33" s="5" t="s">
        <v>455</v>
      </c>
      <c r="AD33" s="19" t="s">
        <v>378</v>
      </c>
      <c r="AE33" s="36"/>
    </row>
    <row r="34" spans="1:31" ht="30" customHeight="1" x14ac:dyDescent="0.25">
      <c r="A34" s="35" t="str">
        <f t="shared" ref="A34:A65" si="3">TEXT(G34,"aaaa")</f>
        <v>Saturday</v>
      </c>
      <c r="B34" s="18" t="str">
        <f t="shared" ref="B34:B65" si="4">UPPER(TEXT(G34,"MMMM"))</f>
        <v>FEBRUARY</v>
      </c>
      <c r="C34" s="18" t="s">
        <v>95</v>
      </c>
      <c r="D34" s="18" t="s">
        <v>96</v>
      </c>
      <c r="E34" s="4">
        <v>33</v>
      </c>
      <c r="F34" s="4">
        <f t="shared" si="2"/>
        <v>10003</v>
      </c>
      <c r="G34" s="3">
        <v>44618</v>
      </c>
      <c r="H34" s="5" t="s">
        <v>28</v>
      </c>
      <c r="I34" s="13" t="s">
        <v>269</v>
      </c>
      <c r="J34" s="13" t="s">
        <v>165</v>
      </c>
      <c r="K34" s="5" t="s">
        <v>29</v>
      </c>
      <c r="L34" s="5" t="s">
        <v>30</v>
      </c>
      <c r="M34" s="5">
        <v>0</v>
      </c>
      <c r="N34" s="5">
        <v>36</v>
      </c>
      <c r="O34" s="5" t="s">
        <v>40</v>
      </c>
      <c r="P34" s="5" t="s">
        <v>32</v>
      </c>
      <c r="Q34" s="13" t="s">
        <v>458</v>
      </c>
      <c r="R34" s="2" t="s">
        <v>46</v>
      </c>
      <c r="S34" s="13" t="s">
        <v>33</v>
      </c>
      <c r="T34" s="13" t="s">
        <v>342</v>
      </c>
      <c r="U34" s="7">
        <v>1</v>
      </c>
      <c r="V34" s="7">
        <v>1</v>
      </c>
      <c r="W34" s="13" t="s">
        <v>346</v>
      </c>
      <c r="X34" s="5" t="s">
        <v>47</v>
      </c>
      <c r="Y34" s="5" t="s">
        <v>60</v>
      </c>
      <c r="Z34" s="3">
        <v>43864</v>
      </c>
      <c r="AA34" s="5" t="s">
        <v>455</v>
      </c>
      <c r="AB34" s="5" t="s">
        <v>70</v>
      </c>
      <c r="AC34" s="5" t="s">
        <v>455</v>
      </c>
      <c r="AD34" s="19" t="s">
        <v>379</v>
      </c>
      <c r="AE34" s="36"/>
    </row>
    <row r="35" spans="1:31" ht="30" customHeight="1" x14ac:dyDescent="0.25">
      <c r="A35" s="35" t="str">
        <f t="shared" si="3"/>
        <v>Sunday</v>
      </c>
      <c r="B35" s="18" t="str">
        <f t="shared" si="4"/>
        <v>FEBRUARY</v>
      </c>
      <c r="C35" s="18" t="s">
        <v>95</v>
      </c>
      <c r="D35" s="18" t="s">
        <v>96</v>
      </c>
      <c r="E35" s="4">
        <v>34</v>
      </c>
      <c r="F35" s="4">
        <f t="shared" si="2"/>
        <v>10003</v>
      </c>
      <c r="G35" s="12">
        <v>44619</v>
      </c>
      <c r="H35" s="5" t="s">
        <v>45</v>
      </c>
      <c r="I35" s="13" t="s">
        <v>270</v>
      </c>
      <c r="J35" s="13" t="s">
        <v>166</v>
      </c>
      <c r="K35" s="5" t="s">
        <v>29</v>
      </c>
      <c r="L35" s="5" t="s">
        <v>30</v>
      </c>
      <c r="M35" s="5" t="s">
        <v>56</v>
      </c>
      <c r="N35" s="5" t="s">
        <v>56</v>
      </c>
      <c r="O35" s="5" t="s">
        <v>31</v>
      </c>
      <c r="P35" s="5" t="s">
        <v>75</v>
      </c>
      <c r="Q35" s="13" t="s">
        <v>456</v>
      </c>
      <c r="R35" s="2" t="s">
        <v>97</v>
      </c>
      <c r="S35" s="13" t="s">
        <v>33</v>
      </c>
      <c r="T35" s="13" t="s">
        <v>343</v>
      </c>
      <c r="U35" s="7">
        <v>1</v>
      </c>
      <c r="V35" s="7">
        <v>0</v>
      </c>
      <c r="W35" s="13" t="s">
        <v>346</v>
      </c>
      <c r="X35" s="5" t="s">
        <v>33</v>
      </c>
      <c r="Y35" s="5"/>
      <c r="Z35" s="3"/>
      <c r="AA35" s="5" t="s">
        <v>33</v>
      </c>
      <c r="AB35" s="5" t="s">
        <v>33</v>
      </c>
      <c r="AC35" s="5" t="s">
        <v>33</v>
      </c>
      <c r="AD35" s="19" t="s">
        <v>380</v>
      </c>
      <c r="AE35" s="36"/>
    </row>
    <row r="36" spans="1:31" ht="30" customHeight="1" x14ac:dyDescent="0.25">
      <c r="A36" s="35" t="str">
        <f t="shared" si="3"/>
        <v>Monday</v>
      </c>
      <c r="B36" s="18" t="str">
        <f t="shared" si="4"/>
        <v>FEBRUARY</v>
      </c>
      <c r="C36" s="18" t="s">
        <v>95</v>
      </c>
      <c r="D36" s="18" t="s">
        <v>96</v>
      </c>
      <c r="E36" s="4">
        <v>35</v>
      </c>
      <c r="F36" s="4">
        <f t="shared" si="2"/>
        <v>10003</v>
      </c>
      <c r="G36" s="12">
        <v>44620</v>
      </c>
      <c r="H36" s="5" t="s">
        <v>45</v>
      </c>
      <c r="I36" s="13" t="s">
        <v>271</v>
      </c>
      <c r="J36" s="13" t="s">
        <v>167</v>
      </c>
      <c r="K36" s="5" t="s">
        <v>29</v>
      </c>
      <c r="L36" s="5" t="s">
        <v>65</v>
      </c>
      <c r="M36" s="5">
        <v>0</v>
      </c>
      <c r="N36" s="5">
        <v>25</v>
      </c>
      <c r="O36" s="5" t="s">
        <v>40</v>
      </c>
      <c r="P36" s="5" t="s">
        <v>41</v>
      </c>
      <c r="Q36" s="13" t="s">
        <v>457</v>
      </c>
      <c r="R36" s="2" t="s">
        <v>97</v>
      </c>
      <c r="S36" s="13" t="s">
        <v>33</v>
      </c>
      <c r="T36" s="13" t="s">
        <v>344</v>
      </c>
      <c r="U36" s="7">
        <v>1</v>
      </c>
      <c r="V36" s="7">
        <v>1</v>
      </c>
      <c r="W36" s="13" t="s">
        <v>346</v>
      </c>
      <c r="X36" s="5" t="s">
        <v>43</v>
      </c>
      <c r="Y36" s="5" t="s">
        <v>58</v>
      </c>
      <c r="Z36" s="3">
        <v>42140</v>
      </c>
      <c r="AA36" s="13" t="s">
        <v>453</v>
      </c>
      <c r="AB36" s="5" t="s">
        <v>38</v>
      </c>
      <c r="AC36" s="13" t="s">
        <v>453</v>
      </c>
      <c r="AD36" s="19" t="s">
        <v>381</v>
      </c>
      <c r="AE36" s="36"/>
    </row>
    <row r="37" spans="1:31" ht="30" customHeight="1" x14ac:dyDescent="0.25">
      <c r="A37" s="35" t="str">
        <f t="shared" si="3"/>
        <v>Tuesday</v>
      </c>
      <c r="B37" s="18" t="str">
        <f t="shared" si="4"/>
        <v>MARCH</v>
      </c>
      <c r="C37" s="18" t="s">
        <v>95</v>
      </c>
      <c r="D37" s="18" t="s">
        <v>96</v>
      </c>
      <c r="E37" s="4">
        <v>36</v>
      </c>
      <c r="F37" s="4">
        <f t="shared" si="2"/>
        <v>10003</v>
      </c>
      <c r="G37" s="3">
        <v>44621</v>
      </c>
      <c r="H37" s="5" t="s">
        <v>28</v>
      </c>
      <c r="I37" s="13" t="s">
        <v>272</v>
      </c>
      <c r="J37" s="13" t="s">
        <v>168</v>
      </c>
      <c r="K37" s="5" t="s">
        <v>29</v>
      </c>
      <c r="L37" s="5" t="s">
        <v>30</v>
      </c>
      <c r="M37" s="5">
        <v>0</v>
      </c>
      <c r="N37" s="5">
        <v>31</v>
      </c>
      <c r="O37" s="5" t="s">
        <v>40</v>
      </c>
      <c r="P37" s="5" t="s">
        <v>32</v>
      </c>
      <c r="Q37" s="13" t="s">
        <v>458</v>
      </c>
      <c r="R37" s="14" t="s">
        <v>52</v>
      </c>
      <c r="S37" s="13" t="s">
        <v>33</v>
      </c>
      <c r="T37" s="13" t="s">
        <v>345</v>
      </c>
      <c r="U37" s="7">
        <v>1</v>
      </c>
      <c r="V37" s="7">
        <v>1</v>
      </c>
      <c r="W37" s="13" t="s">
        <v>346</v>
      </c>
      <c r="X37" s="5" t="s">
        <v>43</v>
      </c>
      <c r="Y37" s="5" t="s">
        <v>58</v>
      </c>
      <c r="Z37" s="3">
        <v>39114</v>
      </c>
      <c r="AA37" s="5" t="s">
        <v>455</v>
      </c>
      <c r="AB37" s="5" t="s">
        <v>59</v>
      </c>
      <c r="AC37" s="5" t="s">
        <v>455</v>
      </c>
      <c r="AD37" s="19" t="s">
        <v>382</v>
      </c>
      <c r="AE37" s="36"/>
    </row>
    <row r="38" spans="1:31" ht="30" customHeight="1" x14ac:dyDescent="0.25">
      <c r="A38" s="35" t="str">
        <f t="shared" si="3"/>
        <v>Wednesday</v>
      </c>
      <c r="B38" s="18" t="str">
        <f t="shared" si="4"/>
        <v>MARCH</v>
      </c>
      <c r="C38" s="18" t="s">
        <v>95</v>
      </c>
      <c r="D38" s="18" t="s">
        <v>96</v>
      </c>
      <c r="E38" s="4">
        <v>37</v>
      </c>
      <c r="F38" s="4">
        <f t="shared" si="2"/>
        <v>10003</v>
      </c>
      <c r="G38" s="12">
        <v>44622</v>
      </c>
      <c r="H38" s="5" t="s">
        <v>39</v>
      </c>
      <c r="I38" s="13" t="s">
        <v>273</v>
      </c>
      <c r="J38" s="13" t="s">
        <v>169</v>
      </c>
      <c r="K38" s="5" t="s">
        <v>29</v>
      </c>
      <c r="L38" s="5" t="s">
        <v>30</v>
      </c>
      <c r="M38" s="5">
        <v>0</v>
      </c>
      <c r="N38" s="5">
        <v>52</v>
      </c>
      <c r="O38" s="5" t="s">
        <v>31</v>
      </c>
      <c r="P38" s="5" t="s">
        <v>75</v>
      </c>
      <c r="Q38" s="13" t="s">
        <v>456</v>
      </c>
      <c r="R38" s="14" t="s">
        <v>97</v>
      </c>
      <c r="S38" s="13" t="s">
        <v>33</v>
      </c>
      <c r="T38" s="13" t="s">
        <v>342</v>
      </c>
      <c r="U38" s="7">
        <v>1</v>
      </c>
      <c r="V38" s="7">
        <v>1</v>
      </c>
      <c r="W38" s="13" t="s">
        <v>346</v>
      </c>
      <c r="X38" s="5" t="s">
        <v>43</v>
      </c>
      <c r="Y38" s="5" t="s">
        <v>60</v>
      </c>
      <c r="Z38" s="3">
        <v>37763</v>
      </c>
      <c r="AA38" s="5" t="s">
        <v>455</v>
      </c>
      <c r="AB38" s="5" t="s">
        <v>79</v>
      </c>
      <c r="AC38" s="5" t="s">
        <v>455</v>
      </c>
      <c r="AD38" s="19" t="s">
        <v>383</v>
      </c>
      <c r="AE38" s="36"/>
    </row>
    <row r="39" spans="1:31" ht="30" customHeight="1" x14ac:dyDescent="0.25">
      <c r="A39" s="35" t="str">
        <f t="shared" si="3"/>
        <v>Thursday</v>
      </c>
      <c r="B39" s="18" t="str">
        <f t="shared" si="4"/>
        <v>MARCH</v>
      </c>
      <c r="C39" s="18" t="s">
        <v>95</v>
      </c>
      <c r="D39" s="18" t="s">
        <v>96</v>
      </c>
      <c r="E39" s="4">
        <v>38</v>
      </c>
      <c r="F39" s="4">
        <f t="shared" si="2"/>
        <v>10003</v>
      </c>
      <c r="G39" s="12">
        <v>44623</v>
      </c>
      <c r="H39" s="5" t="s">
        <v>28</v>
      </c>
      <c r="I39" s="13" t="s">
        <v>274</v>
      </c>
      <c r="J39" s="13" t="s">
        <v>170</v>
      </c>
      <c r="K39" s="5" t="s">
        <v>29</v>
      </c>
      <c r="L39" s="5" t="s">
        <v>30</v>
      </c>
      <c r="M39" s="5">
        <v>0</v>
      </c>
      <c r="N39" s="5">
        <v>29</v>
      </c>
      <c r="O39" s="5" t="s">
        <v>31</v>
      </c>
      <c r="P39" s="5" t="s">
        <v>32</v>
      </c>
      <c r="Q39" s="13" t="s">
        <v>457</v>
      </c>
      <c r="R39" s="14" t="s">
        <v>341</v>
      </c>
      <c r="S39" s="13" t="s">
        <v>33</v>
      </c>
      <c r="T39" s="13" t="s">
        <v>343</v>
      </c>
      <c r="U39" s="7">
        <v>1</v>
      </c>
      <c r="V39" s="7">
        <v>1</v>
      </c>
      <c r="W39" s="13" t="s">
        <v>346</v>
      </c>
      <c r="X39" s="5" t="s">
        <v>35</v>
      </c>
      <c r="Y39" s="5" t="s">
        <v>58</v>
      </c>
      <c r="Z39" s="3">
        <v>42140</v>
      </c>
      <c r="AA39" s="13" t="s">
        <v>453</v>
      </c>
      <c r="AB39" s="5" t="s">
        <v>64</v>
      </c>
      <c r="AC39" s="13" t="s">
        <v>453</v>
      </c>
      <c r="AD39" s="19" t="s">
        <v>384</v>
      </c>
      <c r="AE39" s="36"/>
    </row>
    <row r="40" spans="1:31" ht="30" customHeight="1" x14ac:dyDescent="0.25">
      <c r="A40" s="35" t="str">
        <f t="shared" si="3"/>
        <v>Friday</v>
      </c>
      <c r="B40" s="18" t="str">
        <f t="shared" si="4"/>
        <v>MARCH</v>
      </c>
      <c r="C40" s="18" t="s">
        <v>95</v>
      </c>
      <c r="D40" s="18" t="s">
        <v>96</v>
      </c>
      <c r="E40" s="4">
        <v>39</v>
      </c>
      <c r="F40" s="4">
        <f t="shared" si="2"/>
        <v>10003</v>
      </c>
      <c r="G40" s="3">
        <v>44624</v>
      </c>
      <c r="H40" s="5" t="s">
        <v>39</v>
      </c>
      <c r="I40" s="13" t="s">
        <v>275</v>
      </c>
      <c r="J40" s="13" t="s">
        <v>171</v>
      </c>
      <c r="K40" s="5" t="s">
        <v>29</v>
      </c>
      <c r="L40" s="5" t="s">
        <v>30</v>
      </c>
      <c r="M40" s="5">
        <v>0</v>
      </c>
      <c r="N40" s="5">
        <v>33</v>
      </c>
      <c r="O40" s="5" t="s">
        <v>40</v>
      </c>
      <c r="P40" s="5" t="s">
        <v>41</v>
      </c>
      <c r="Q40" s="13" t="s">
        <v>458</v>
      </c>
      <c r="R40" s="2" t="s">
        <v>46</v>
      </c>
      <c r="S40" s="13" t="s">
        <v>33</v>
      </c>
      <c r="T40" s="13" t="s">
        <v>344</v>
      </c>
      <c r="U40" s="7">
        <v>1</v>
      </c>
      <c r="V40" s="7">
        <v>1</v>
      </c>
      <c r="W40" s="13" t="s">
        <v>346</v>
      </c>
      <c r="X40" s="5" t="s">
        <v>43</v>
      </c>
      <c r="Y40" s="5" t="s">
        <v>36</v>
      </c>
      <c r="Z40" s="3">
        <v>43654</v>
      </c>
      <c r="AA40" s="5" t="s">
        <v>37</v>
      </c>
      <c r="AB40" s="5" t="s">
        <v>51</v>
      </c>
      <c r="AC40" s="5" t="s">
        <v>37</v>
      </c>
      <c r="AD40" s="19" t="s">
        <v>385</v>
      </c>
      <c r="AE40" s="36"/>
    </row>
    <row r="41" spans="1:31" ht="30" customHeight="1" x14ac:dyDescent="0.25">
      <c r="A41" s="35" t="str">
        <f t="shared" si="3"/>
        <v>Saturday</v>
      </c>
      <c r="B41" s="18" t="str">
        <f t="shared" si="4"/>
        <v>MARCH</v>
      </c>
      <c r="C41" s="18" t="s">
        <v>95</v>
      </c>
      <c r="D41" s="18" t="s">
        <v>96</v>
      </c>
      <c r="E41" s="4">
        <v>40</v>
      </c>
      <c r="F41" s="4">
        <f t="shared" si="2"/>
        <v>10003</v>
      </c>
      <c r="G41" s="12">
        <v>44625</v>
      </c>
      <c r="H41" s="5" t="s">
        <v>61</v>
      </c>
      <c r="I41" s="13" t="s">
        <v>276</v>
      </c>
      <c r="J41" s="13" t="s">
        <v>172</v>
      </c>
      <c r="K41" s="5" t="s">
        <v>29</v>
      </c>
      <c r="L41" s="5" t="s">
        <v>30</v>
      </c>
      <c r="M41" s="5">
        <v>0</v>
      </c>
      <c r="N41" s="5">
        <v>32</v>
      </c>
      <c r="O41" s="5" t="s">
        <v>40</v>
      </c>
      <c r="P41" s="5" t="s">
        <v>41</v>
      </c>
      <c r="Q41" s="13" t="s">
        <v>456</v>
      </c>
      <c r="R41" s="2" t="s">
        <v>97</v>
      </c>
      <c r="S41" s="13" t="s">
        <v>33</v>
      </c>
      <c r="T41" s="13" t="s">
        <v>345</v>
      </c>
      <c r="U41" s="7">
        <v>1</v>
      </c>
      <c r="V41" s="7">
        <v>1</v>
      </c>
      <c r="W41" s="13" t="s">
        <v>346</v>
      </c>
      <c r="X41" s="5" t="s">
        <v>47</v>
      </c>
      <c r="Y41" s="5" t="s">
        <v>36</v>
      </c>
      <c r="Z41" s="3">
        <v>39206</v>
      </c>
      <c r="AA41" s="5" t="s">
        <v>455</v>
      </c>
      <c r="AB41" s="5" t="s">
        <v>59</v>
      </c>
      <c r="AC41" s="5" t="s">
        <v>455</v>
      </c>
      <c r="AD41" s="19" t="s">
        <v>386</v>
      </c>
      <c r="AE41" s="36"/>
    </row>
    <row r="42" spans="1:31" ht="30" customHeight="1" x14ac:dyDescent="0.25">
      <c r="A42" s="35" t="str">
        <f t="shared" si="3"/>
        <v>Sunday</v>
      </c>
      <c r="B42" s="18" t="str">
        <f t="shared" si="4"/>
        <v>MARCH</v>
      </c>
      <c r="C42" s="18" t="s">
        <v>95</v>
      </c>
      <c r="D42" s="18" t="s">
        <v>96</v>
      </c>
      <c r="E42" s="4">
        <v>41</v>
      </c>
      <c r="F42" s="4">
        <f t="shared" si="2"/>
        <v>10003</v>
      </c>
      <c r="G42" s="12">
        <v>44626</v>
      </c>
      <c r="H42" s="5" t="s">
        <v>39</v>
      </c>
      <c r="I42" s="13" t="s">
        <v>277</v>
      </c>
      <c r="J42" s="13" t="s">
        <v>173</v>
      </c>
      <c r="K42" s="5" t="s">
        <v>29</v>
      </c>
      <c r="L42" s="5" t="s">
        <v>30</v>
      </c>
      <c r="M42" s="5" t="s">
        <v>56</v>
      </c>
      <c r="N42" s="5" t="s">
        <v>56</v>
      </c>
      <c r="O42" s="5" t="s">
        <v>31</v>
      </c>
      <c r="P42" s="5" t="s">
        <v>41</v>
      </c>
      <c r="Q42" s="13" t="s">
        <v>457</v>
      </c>
      <c r="R42" s="2" t="s">
        <v>97</v>
      </c>
      <c r="S42" s="13" t="s">
        <v>33</v>
      </c>
      <c r="T42" s="13" t="s">
        <v>342</v>
      </c>
      <c r="U42" s="7" t="s">
        <v>71</v>
      </c>
      <c r="V42" s="7">
        <v>0</v>
      </c>
      <c r="W42" s="13" t="s">
        <v>346</v>
      </c>
      <c r="X42" s="5" t="s">
        <v>33</v>
      </c>
      <c r="Y42" s="5"/>
      <c r="Z42" s="3"/>
      <c r="AA42" s="5" t="s">
        <v>33</v>
      </c>
      <c r="AB42" s="5" t="s">
        <v>33</v>
      </c>
      <c r="AC42" s="5" t="s">
        <v>33</v>
      </c>
      <c r="AD42" s="19" t="s">
        <v>387</v>
      </c>
      <c r="AE42" s="36"/>
    </row>
    <row r="43" spans="1:31" ht="30" customHeight="1" x14ac:dyDescent="0.25">
      <c r="A43" s="35" t="str">
        <f t="shared" si="3"/>
        <v>Monday</v>
      </c>
      <c r="B43" s="18" t="str">
        <f t="shared" si="4"/>
        <v>MARCH</v>
      </c>
      <c r="C43" s="18" t="s">
        <v>95</v>
      </c>
      <c r="D43" s="18" t="s">
        <v>96</v>
      </c>
      <c r="E43" s="4">
        <v>42</v>
      </c>
      <c r="F43" s="4">
        <f t="shared" si="2"/>
        <v>10003</v>
      </c>
      <c r="G43" s="3">
        <v>44627</v>
      </c>
      <c r="H43" s="5" t="s">
        <v>39</v>
      </c>
      <c r="I43" s="13" t="s">
        <v>278</v>
      </c>
      <c r="J43" s="13" t="s">
        <v>174</v>
      </c>
      <c r="K43" s="5" t="s">
        <v>29</v>
      </c>
      <c r="L43" s="5" t="s">
        <v>30</v>
      </c>
      <c r="M43" s="5">
        <v>0</v>
      </c>
      <c r="N43" s="5">
        <v>21</v>
      </c>
      <c r="O43" s="5" t="s">
        <v>40</v>
      </c>
      <c r="P43" s="5" t="s">
        <v>32</v>
      </c>
      <c r="Q43" s="13" t="s">
        <v>458</v>
      </c>
      <c r="R43" s="14" t="s">
        <v>52</v>
      </c>
      <c r="S43" s="13" t="s">
        <v>33</v>
      </c>
      <c r="T43" s="13" t="s">
        <v>343</v>
      </c>
      <c r="U43" s="7">
        <v>1</v>
      </c>
      <c r="V43" s="7">
        <v>1</v>
      </c>
      <c r="W43" s="13" t="s">
        <v>346</v>
      </c>
      <c r="X43" s="5" t="s">
        <v>43</v>
      </c>
      <c r="Y43" s="5" t="s">
        <v>58</v>
      </c>
      <c r="Z43" s="3">
        <v>42863</v>
      </c>
      <c r="AA43" s="5" t="s">
        <v>452</v>
      </c>
      <c r="AB43" s="5" t="s">
        <v>78</v>
      </c>
      <c r="AC43" s="5" t="s">
        <v>452</v>
      </c>
      <c r="AD43" s="19" t="s">
        <v>388</v>
      </c>
      <c r="AE43" s="36"/>
    </row>
    <row r="44" spans="1:31" ht="30" customHeight="1" x14ac:dyDescent="0.25">
      <c r="A44" s="35" t="str">
        <f t="shared" si="3"/>
        <v>Tuesday</v>
      </c>
      <c r="B44" s="18" t="str">
        <f t="shared" si="4"/>
        <v>MARCH</v>
      </c>
      <c r="C44" s="18" t="s">
        <v>95</v>
      </c>
      <c r="D44" s="18" t="s">
        <v>96</v>
      </c>
      <c r="E44" s="4">
        <v>43</v>
      </c>
      <c r="F44" s="4">
        <f t="shared" si="2"/>
        <v>10003</v>
      </c>
      <c r="G44" s="12">
        <v>44628</v>
      </c>
      <c r="H44" s="5" t="s">
        <v>45</v>
      </c>
      <c r="I44" s="13" t="s">
        <v>279</v>
      </c>
      <c r="J44" s="13" t="s">
        <v>175</v>
      </c>
      <c r="K44" s="5" t="s">
        <v>29</v>
      </c>
      <c r="L44" s="5" t="s">
        <v>30</v>
      </c>
      <c r="M44" s="5">
        <v>0</v>
      </c>
      <c r="N44" s="5">
        <v>22</v>
      </c>
      <c r="O44" s="5" t="s">
        <v>40</v>
      </c>
      <c r="P44" s="5" t="s">
        <v>41</v>
      </c>
      <c r="Q44" s="13" t="s">
        <v>456</v>
      </c>
      <c r="R44" s="14" t="s">
        <v>97</v>
      </c>
      <c r="S44" s="13" t="s">
        <v>33</v>
      </c>
      <c r="T44" s="13" t="s">
        <v>344</v>
      </c>
      <c r="U44" s="7">
        <v>1</v>
      </c>
      <c r="V44" s="7">
        <v>1</v>
      </c>
      <c r="W44" s="13" t="s">
        <v>346</v>
      </c>
      <c r="X44" s="5" t="s">
        <v>43</v>
      </c>
      <c r="Y44" s="5" t="s">
        <v>58</v>
      </c>
      <c r="Z44" s="3">
        <v>43486</v>
      </c>
      <c r="AA44" s="5" t="s">
        <v>452</v>
      </c>
      <c r="AB44" s="5" t="s">
        <v>38</v>
      </c>
      <c r="AC44" s="5" t="s">
        <v>452</v>
      </c>
      <c r="AD44" s="19" t="s">
        <v>389</v>
      </c>
      <c r="AE44" s="36"/>
    </row>
    <row r="45" spans="1:31" ht="30" customHeight="1" x14ac:dyDescent="0.25">
      <c r="A45" s="35" t="str">
        <f t="shared" si="3"/>
        <v>Wednesday</v>
      </c>
      <c r="B45" s="18" t="str">
        <f t="shared" si="4"/>
        <v>MARCH</v>
      </c>
      <c r="C45" s="18" t="s">
        <v>95</v>
      </c>
      <c r="D45" s="18" t="s">
        <v>96</v>
      </c>
      <c r="E45" s="4">
        <v>44</v>
      </c>
      <c r="F45" s="4">
        <f t="shared" si="2"/>
        <v>10003</v>
      </c>
      <c r="G45" s="12">
        <v>44629</v>
      </c>
      <c r="H45" s="5" t="s">
        <v>39</v>
      </c>
      <c r="I45" s="13" t="s">
        <v>280</v>
      </c>
      <c r="J45" s="13" t="s">
        <v>176</v>
      </c>
      <c r="K45" s="5" t="s">
        <v>29</v>
      </c>
      <c r="L45" s="5" t="s">
        <v>65</v>
      </c>
      <c r="M45" s="5">
        <v>0</v>
      </c>
      <c r="N45" s="5">
        <v>36</v>
      </c>
      <c r="O45" s="5" t="s">
        <v>40</v>
      </c>
      <c r="P45" s="5" t="s">
        <v>41</v>
      </c>
      <c r="Q45" s="13" t="s">
        <v>457</v>
      </c>
      <c r="R45" s="14" t="s">
        <v>341</v>
      </c>
      <c r="S45" s="13" t="s">
        <v>33</v>
      </c>
      <c r="T45" s="13" t="s">
        <v>345</v>
      </c>
      <c r="U45" s="7">
        <v>1</v>
      </c>
      <c r="V45" s="7">
        <v>1</v>
      </c>
      <c r="W45" s="13" t="s">
        <v>346</v>
      </c>
      <c r="X45" s="5" t="s">
        <v>43</v>
      </c>
      <c r="Y45" s="5" t="s">
        <v>60</v>
      </c>
      <c r="Z45" s="3">
        <v>42198</v>
      </c>
      <c r="AA45" s="13" t="s">
        <v>453</v>
      </c>
      <c r="AB45" s="5" t="s">
        <v>44</v>
      </c>
      <c r="AC45" s="13" t="s">
        <v>453</v>
      </c>
      <c r="AD45" s="19" t="s">
        <v>390</v>
      </c>
      <c r="AE45" s="36"/>
    </row>
    <row r="46" spans="1:31" ht="30" customHeight="1" x14ac:dyDescent="0.25">
      <c r="A46" s="35" t="str">
        <f t="shared" si="3"/>
        <v>Thursday</v>
      </c>
      <c r="B46" s="18" t="str">
        <f t="shared" si="4"/>
        <v>MARCH</v>
      </c>
      <c r="C46" s="18" t="s">
        <v>95</v>
      </c>
      <c r="D46" s="18" t="s">
        <v>96</v>
      </c>
      <c r="E46" s="4">
        <v>45</v>
      </c>
      <c r="F46" s="4">
        <f t="shared" si="2"/>
        <v>10003</v>
      </c>
      <c r="G46" s="3">
        <v>44630</v>
      </c>
      <c r="H46" s="5" t="s">
        <v>28</v>
      </c>
      <c r="I46" s="13" t="s">
        <v>281</v>
      </c>
      <c r="J46" s="13" t="s">
        <v>177</v>
      </c>
      <c r="K46" s="5" t="s">
        <v>29</v>
      </c>
      <c r="L46" s="5" t="s">
        <v>30</v>
      </c>
      <c r="M46" s="5">
        <v>0</v>
      </c>
      <c r="N46" s="5">
        <v>42</v>
      </c>
      <c r="O46" s="5" t="s">
        <v>40</v>
      </c>
      <c r="P46" s="5" t="s">
        <v>32</v>
      </c>
      <c r="Q46" s="13" t="s">
        <v>458</v>
      </c>
      <c r="R46" s="2" t="s">
        <v>46</v>
      </c>
      <c r="S46" s="13" t="s">
        <v>33</v>
      </c>
      <c r="T46" s="13" t="s">
        <v>342</v>
      </c>
      <c r="U46" s="7">
        <v>1</v>
      </c>
      <c r="V46" s="7">
        <v>0</v>
      </c>
      <c r="W46" s="13" t="s">
        <v>346</v>
      </c>
      <c r="X46" s="5" t="s">
        <v>33</v>
      </c>
      <c r="Y46" s="5" t="s">
        <v>54</v>
      </c>
      <c r="Z46" s="3">
        <v>41337</v>
      </c>
      <c r="AA46" s="5" t="s">
        <v>454</v>
      </c>
      <c r="AB46" s="5" t="s">
        <v>38</v>
      </c>
      <c r="AC46" s="5" t="s">
        <v>454</v>
      </c>
      <c r="AD46" s="19" t="s">
        <v>391</v>
      </c>
      <c r="AE46" s="36"/>
    </row>
    <row r="47" spans="1:31" ht="30" customHeight="1" x14ac:dyDescent="0.25">
      <c r="A47" s="35" t="str">
        <f t="shared" si="3"/>
        <v>Friday</v>
      </c>
      <c r="B47" s="18" t="str">
        <f t="shared" si="4"/>
        <v>MARCH</v>
      </c>
      <c r="C47" s="18" t="s">
        <v>95</v>
      </c>
      <c r="D47" s="18" t="s">
        <v>96</v>
      </c>
      <c r="E47" s="4">
        <v>46</v>
      </c>
      <c r="F47" s="4">
        <f t="shared" si="2"/>
        <v>10003</v>
      </c>
      <c r="G47" s="12">
        <v>44631</v>
      </c>
      <c r="H47" s="5" t="s">
        <v>61</v>
      </c>
      <c r="I47" s="13" t="s">
        <v>282</v>
      </c>
      <c r="J47" s="13" t="s">
        <v>178</v>
      </c>
      <c r="K47" s="5" t="s">
        <v>29</v>
      </c>
      <c r="L47" s="5" t="s">
        <v>65</v>
      </c>
      <c r="M47" s="5">
        <v>0</v>
      </c>
      <c r="N47" s="5">
        <v>29</v>
      </c>
      <c r="O47" s="5" t="s">
        <v>40</v>
      </c>
      <c r="P47" s="5" t="s">
        <v>75</v>
      </c>
      <c r="Q47" s="13" t="s">
        <v>456</v>
      </c>
      <c r="R47" s="2" t="s">
        <v>97</v>
      </c>
      <c r="S47" s="13" t="s">
        <v>33</v>
      </c>
      <c r="T47" s="13" t="s">
        <v>343</v>
      </c>
      <c r="U47" s="7">
        <v>1</v>
      </c>
      <c r="V47" s="7">
        <v>1</v>
      </c>
      <c r="W47" s="13" t="s">
        <v>346</v>
      </c>
      <c r="X47" s="5" t="s">
        <v>43</v>
      </c>
      <c r="Y47" s="5" t="s">
        <v>60</v>
      </c>
      <c r="Z47" s="3">
        <v>41627</v>
      </c>
      <c r="AA47" s="5" t="s">
        <v>454</v>
      </c>
      <c r="AB47" s="5" t="s">
        <v>70</v>
      </c>
      <c r="AC47" s="5" t="s">
        <v>454</v>
      </c>
      <c r="AD47" s="19" t="s">
        <v>392</v>
      </c>
      <c r="AE47" s="36"/>
    </row>
    <row r="48" spans="1:31" ht="30" customHeight="1" x14ac:dyDescent="0.25">
      <c r="A48" s="35" t="str">
        <f t="shared" si="3"/>
        <v>Saturday</v>
      </c>
      <c r="B48" s="18" t="str">
        <f t="shared" si="4"/>
        <v>MARCH</v>
      </c>
      <c r="C48" s="18" t="s">
        <v>95</v>
      </c>
      <c r="D48" s="18" t="s">
        <v>96</v>
      </c>
      <c r="E48" s="4">
        <v>47</v>
      </c>
      <c r="F48" s="4">
        <f t="shared" si="2"/>
        <v>10003</v>
      </c>
      <c r="G48" s="12">
        <v>44632</v>
      </c>
      <c r="H48" s="5" t="s">
        <v>28</v>
      </c>
      <c r="I48" s="13" t="s">
        <v>283</v>
      </c>
      <c r="J48" s="13" t="s">
        <v>179</v>
      </c>
      <c r="K48" s="5" t="s">
        <v>29</v>
      </c>
      <c r="L48" s="5" t="s">
        <v>30</v>
      </c>
      <c r="M48" s="5">
        <v>0</v>
      </c>
      <c r="N48" s="5">
        <v>28</v>
      </c>
      <c r="O48" s="5" t="s">
        <v>40</v>
      </c>
      <c r="P48" s="5" t="s">
        <v>32</v>
      </c>
      <c r="Q48" s="13" t="s">
        <v>457</v>
      </c>
      <c r="R48" s="2" t="s">
        <v>97</v>
      </c>
      <c r="S48" s="13" t="s">
        <v>33</v>
      </c>
      <c r="T48" s="13" t="s">
        <v>344</v>
      </c>
      <c r="U48" s="7">
        <v>1</v>
      </c>
      <c r="V48" s="7">
        <v>1</v>
      </c>
      <c r="W48" s="13" t="s">
        <v>346</v>
      </c>
      <c r="X48" s="5" t="s">
        <v>43</v>
      </c>
      <c r="Y48" s="5" t="s">
        <v>60</v>
      </c>
      <c r="Z48" s="3">
        <v>42807</v>
      </c>
      <c r="AA48" s="5" t="s">
        <v>452</v>
      </c>
      <c r="AB48" s="5" t="s">
        <v>59</v>
      </c>
      <c r="AC48" s="5" t="s">
        <v>452</v>
      </c>
      <c r="AD48" s="19" t="s">
        <v>393</v>
      </c>
      <c r="AE48" s="36"/>
    </row>
    <row r="49" spans="1:31" ht="30" customHeight="1" x14ac:dyDescent="0.25">
      <c r="A49" s="35" t="str">
        <f t="shared" si="3"/>
        <v>Sunday</v>
      </c>
      <c r="B49" s="18" t="str">
        <f t="shared" si="4"/>
        <v>MARCH</v>
      </c>
      <c r="C49" s="18" t="s">
        <v>95</v>
      </c>
      <c r="D49" s="18" t="s">
        <v>96</v>
      </c>
      <c r="E49" s="4">
        <v>48</v>
      </c>
      <c r="F49" s="4">
        <f t="shared" si="2"/>
        <v>10003</v>
      </c>
      <c r="G49" s="3">
        <v>44633</v>
      </c>
      <c r="H49" s="5" t="s">
        <v>39</v>
      </c>
      <c r="I49" s="13" t="s">
        <v>284</v>
      </c>
      <c r="J49" s="13" t="s">
        <v>180</v>
      </c>
      <c r="K49" s="5" t="s">
        <v>29</v>
      </c>
      <c r="L49" s="5" t="s">
        <v>30</v>
      </c>
      <c r="M49" s="5">
        <v>0</v>
      </c>
      <c r="N49" s="5">
        <v>20</v>
      </c>
      <c r="O49" s="5" t="s">
        <v>40</v>
      </c>
      <c r="P49" s="5" t="s">
        <v>41</v>
      </c>
      <c r="Q49" s="13" t="s">
        <v>458</v>
      </c>
      <c r="R49" s="14" t="s">
        <v>52</v>
      </c>
      <c r="S49" s="13" t="s">
        <v>33</v>
      </c>
      <c r="T49" s="13" t="s">
        <v>345</v>
      </c>
      <c r="U49" s="7">
        <v>1</v>
      </c>
      <c r="V49" s="7">
        <v>1</v>
      </c>
      <c r="W49" s="13" t="s">
        <v>346</v>
      </c>
      <c r="X49" s="5" t="s">
        <v>43</v>
      </c>
      <c r="Y49" s="5" t="s">
        <v>36</v>
      </c>
      <c r="Z49" s="3">
        <v>43199</v>
      </c>
      <c r="AA49" s="5" t="s">
        <v>452</v>
      </c>
      <c r="AB49" s="5" t="s">
        <v>64</v>
      </c>
      <c r="AC49" s="5" t="s">
        <v>452</v>
      </c>
      <c r="AD49" s="19" t="s">
        <v>394</v>
      </c>
      <c r="AE49" s="36"/>
    </row>
    <row r="50" spans="1:31" ht="30" customHeight="1" x14ac:dyDescent="0.25">
      <c r="A50" s="35" t="str">
        <f t="shared" si="3"/>
        <v>Monday</v>
      </c>
      <c r="B50" s="18" t="str">
        <f t="shared" si="4"/>
        <v>MARCH</v>
      </c>
      <c r="C50" s="18" t="s">
        <v>95</v>
      </c>
      <c r="D50" s="18" t="s">
        <v>96</v>
      </c>
      <c r="E50" s="4">
        <v>49</v>
      </c>
      <c r="F50" s="4">
        <f t="shared" si="2"/>
        <v>10003</v>
      </c>
      <c r="G50" s="12">
        <v>44634</v>
      </c>
      <c r="H50" s="5" t="s">
        <v>28</v>
      </c>
      <c r="I50" s="13" t="s">
        <v>285</v>
      </c>
      <c r="J50" s="13" t="s">
        <v>181</v>
      </c>
      <c r="K50" s="5" t="s">
        <v>29</v>
      </c>
      <c r="L50" s="5" t="s">
        <v>30</v>
      </c>
      <c r="M50" s="5" t="s">
        <v>56</v>
      </c>
      <c r="N50" s="5" t="s">
        <v>56</v>
      </c>
      <c r="O50" s="5" t="s">
        <v>31</v>
      </c>
      <c r="P50" s="5" t="s">
        <v>32</v>
      </c>
      <c r="Q50" s="13" t="s">
        <v>456</v>
      </c>
      <c r="R50" s="14" t="s">
        <v>97</v>
      </c>
      <c r="S50" s="13" t="s">
        <v>33</v>
      </c>
      <c r="T50" s="13" t="s">
        <v>342</v>
      </c>
      <c r="U50" s="7">
        <v>1</v>
      </c>
      <c r="V50" s="7">
        <v>1</v>
      </c>
      <c r="W50" s="13" t="s">
        <v>346</v>
      </c>
      <c r="X50" s="5" t="s">
        <v>33</v>
      </c>
      <c r="Y50" s="5"/>
      <c r="Z50" s="3"/>
      <c r="AA50" s="5" t="s">
        <v>33</v>
      </c>
      <c r="AB50" s="5" t="s">
        <v>33</v>
      </c>
      <c r="AC50" s="5" t="s">
        <v>33</v>
      </c>
      <c r="AD50" s="19" t="s">
        <v>395</v>
      </c>
      <c r="AE50" s="36"/>
    </row>
    <row r="51" spans="1:31" ht="30" customHeight="1" x14ac:dyDescent="0.25">
      <c r="A51" s="35" t="str">
        <f t="shared" si="3"/>
        <v>Tuesday</v>
      </c>
      <c r="B51" s="18" t="str">
        <f t="shared" si="4"/>
        <v>MARCH</v>
      </c>
      <c r="C51" s="18" t="s">
        <v>95</v>
      </c>
      <c r="D51" s="18" t="s">
        <v>96</v>
      </c>
      <c r="E51" s="4">
        <v>50</v>
      </c>
      <c r="F51" s="4">
        <f t="shared" si="2"/>
        <v>10003</v>
      </c>
      <c r="G51" s="12">
        <v>44635</v>
      </c>
      <c r="H51" s="5" t="s">
        <v>45</v>
      </c>
      <c r="I51" s="13" t="s">
        <v>286</v>
      </c>
      <c r="J51" s="13" t="s">
        <v>182</v>
      </c>
      <c r="K51" s="5" t="s">
        <v>29</v>
      </c>
      <c r="L51" s="5" t="s">
        <v>30</v>
      </c>
      <c r="M51" s="5">
        <v>0</v>
      </c>
      <c r="N51" s="5">
        <v>35</v>
      </c>
      <c r="O51" s="5" t="s">
        <v>31</v>
      </c>
      <c r="P51" s="5" t="s">
        <v>41</v>
      </c>
      <c r="Q51" s="13" t="s">
        <v>457</v>
      </c>
      <c r="R51" s="14" t="s">
        <v>341</v>
      </c>
      <c r="S51" s="13" t="s">
        <v>33</v>
      </c>
      <c r="T51" s="13" t="s">
        <v>343</v>
      </c>
      <c r="U51" s="7">
        <v>1</v>
      </c>
      <c r="V51" s="7">
        <v>1</v>
      </c>
      <c r="W51" s="13" t="s">
        <v>346</v>
      </c>
      <c r="X51" s="5" t="s">
        <v>53</v>
      </c>
      <c r="Y51" s="5" t="s">
        <v>80</v>
      </c>
      <c r="Z51" s="3">
        <v>41459</v>
      </c>
      <c r="AA51" s="5" t="s">
        <v>454</v>
      </c>
      <c r="AB51" s="5" t="s">
        <v>38</v>
      </c>
      <c r="AC51" s="5" t="s">
        <v>454</v>
      </c>
      <c r="AD51" s="19" t="s">
        <v>396</v>
      </c>
      <c r="AE51" s="36"/>
    </row>
    <row r="52" spans="1:31" ht="30" customHeight="1" x14ac:dyDescent="0.25">
      <c r="A52" s="35" t="str">
        <f t="shared" si="3"/>
        <v>Wednesday</v>
      </c>
      <c r="B52" s="18" t="str">
        <f t="shared" si="4"/>
        <v>MARCH</v>
      </c>
      <c r="C52" s="18" t="s">
        <v>95</v>
      </c>
      <c r="D52" s="18" t="s">
        <v>96</v>
      </c>
      <c r="E52" s="4">
        <v>51</v>
      </c>
      <c r="F52" s="4">
        <f t="shared" si="2"/>
        <v>10003</v>
      </c>
      <c r="G52" s="3">
        <v>44636</v>
      </c>
      <c r="H52" s="5" t="s">
        <v>28</v>
      </c>
      <c r="I52" s="13" t="s">
        <v>287</v>
      </c>
      <c r="J52" s="13" t="s">
        <v>183</v>
      </c>
      <c r="K52" s="5" t="s">
        <v>29</v>
      </c>
      <c r="L52" s="5" t="s">
        <v>30</v>
      </c>
      <c r="M52" s="5">
        <v>0</v>
      </c>
      <c r="N52" s="5">
        <v>28</v>
      </c>
      <c r="O52" s="5" t="s">
        <v>31</v>
      </c>
      <c r="P52" s="5" t="s">
        <v>32</v>
      </c>
      <c r="Q52" s="13" t="s">
        <v>458</v>
      </c>
      <c r="R52" s="2" t="s">
        <v>46</v>
      </c>
      <c r="S52" s="13" t="s">
        <v>33</v>
      </c>
      <c r="T52" s="13" t="s">
        <v>344</v>
      </c>
      <c r="U52" s="7">
        <v>1</v>
      </c>
      <c r="V52" s="7">
        <v>1</v>
      </c>
      <c r="W52" s="13" t="s">
        <v>346</v>
      </c>
      <c r="X52" s="5" t="s">
        <v>53</v>
      </c>
      <c r="Y52" s="5" t="s">
        <v>80</v>
      </c>
      <c r="Z52" s="3">
        <v>42377</v>
      </c>
      <c r="AA52" s="13" t="s">
        <v>453</v>
      </c>
      <c r="AB52" s="5" t="s">
        <v>38</v>
      </c>
      <c r="AC52" s="13" t="s">
        <v>453</v>
      </c>
      <c r="AD52" s="19" t="s">
        <v>397</v>
      </c>
      <c r="AE52" s="36"/>
    </row>
    <row r="53" spans="1:31" ht="30" customHeight="1" x14ac:dyDescent="0.25">
      <c r="A53" s="35" t="str">
        <f t="shared" si="3"/>
        <v>Thursday</v>
      </c>
      <c r="B53" s="18" t="str">
        <f t="shared" si="4"/>
        <v>MARCH</v>
      </c>
      <c r="C53" s="18" t="s">
        <v>95</v>
      </c>
      <c r="D53" s="18" t="s">
        <v>96</v>
      </c>
      <c r="E53" s="4">
        <v>52</v>
      </c>
      <c r="F53" s="4">
        <f t="shared" si="2"/>
        <v>10003</v>
      </c>
      <c r="G53" s="12">
        <v>44637</v>
      </c>
      <c r="H53" s="5" t="s">
        <v>39</v>
      </c>
      <c r="I53" s="13" t="s">
        <v>288</v>
      </c>
      <c r="J53" s="13" t="s">
        <v>184</v>
      </c>
      <c r="K53" s="5" t="s">
        <v>29</v>
      </c>
      <c r="L53" s="5" t="s">
        <v>30</v>
      </c>
      <c r="M53" s="5">
        <v>0</v>
      </c>
      <c r="N53" s="5">
        <v>40</v>
      </c>
      <c r="O53" s="5" t="s">
        <v>31</v>
      </c>
      <c r="P53" s="5" t="s">
        <v>41</v>
      </c>
      <c r="Q53" s="13" t="s">
        <v>456</v>
      </c>
      <c r="R53" s="2" t="s">
        <v>97</v>
      </c>
      <c r="S53" s="13" t="s">
        <v>33</v>
      </c>
      <c r="T53" s="13" t="s">
        <v>345</v>
      </c>
      <c r="U53" s="7">
        <v>1</v>
      </c>
      <c r="V53" s="7">
        <v>1</v>
      </c>
      <c r="W53" s="13" t="s">
        <v>346</v>
      </c>
      <c r="X53" s="5" t="s">
        <v>68</v>
      </c>
      <c r="Y53" s="5" t="s">
        <v>69</v>
      </c>
      <c r="Z53" s="3">
        <v>44166</v>
      </c>
      <c r="AA53" s="5" t="s">
        <v>454</v>
      </c>
      <c r="AB53" s="5" t="s">
        <v>51</v>
      </c>
      <c r="AC53" s="5" t="s">
        <v>454</v>
      </c>
      <c r="AD53" s="19" t="s">
        <v>398</v>
      </c>
      <c r="AE53" s="36"/>
    </row>
    <row r="54" spans="1:31" ht="30" customHeight="1" x14ac:dyDescent="0.25">
      <c r="A54" s="35" t="str">
        <f t="shared" si="3"/>
        <v>Friday</v>
      </c>
      <c r="B54" s="18" t="str">
        <f t="shared" si="4"/>
        <v>MARCH</v>
      </c>
      <c r="C54" s="18" t="s">
        <v>95</v>
      </c>
      <c r="D54" s="18" t="s">
        <v>96</v>
      </c>
      <c r="E54" s="4">
        <v>53</v>
      </c>
      <c r="F54" s="4">
        <f t="shared" si="2"/>
        <v>10003</v>
      </c>
      <c r="G54" s="12">
        <v>44638</v>
      </c>
      <c r="H54" s="5" t="s">
        <v>28</v>
      </c>
      <c r="I54" s="13" t="s">
        <v>289</v>
      </c>
      <c r="J54" s="13" t="s">
        <v>185</v>
      </c>
      <c r="K54" s="5" t="s">
        <v>29</v>
      </c>
      <c r="L54" s="5" t="s">
        <v>30</v>
      </c>
      <c r="M54" s="5" t="s">
        <v>56</v>
      </c>
      <c r="N54" s="5" t="s">
        <v>56</v>
      </c>
      <c r="O54" s="5" t="s">
        <v>31</v>
      </c>
      <c r="P54" s="5" t="s">
        <v>32</v>
      </c>
      <c r="Q54" s="13" t="s">
        <v>457</v>
      </c>
      <c r="R54" s="2" t="s">
        <v>97</v>
      </c>
      <c r="S54" s="13" t="s">
        <v>33</v>
      </c>
      <c r="T54" s="13" t="s">
        <v>342</v>
      </c>
      <c r="U54" s="7">
        <v>1</v>
      </c>
      <c r="V54" s="7">
        <v>1</v>
      </c>
      <c r="W54" s="13" t="s">
        <v>346</v>
      </c>
      <c r="X54" s="5" t="s">
        <v>33</v>
      </c>
      <c r="Y54" s="5"/>
      <c r="Z54" s="3"/>
      <c r="AA54" s="5" t="s">
        <v>33</v>
      </c>
      <c r="AB54" s="5" t="s">
        <v>33</v>
      </c>
      <c r="AC54" s="5" t="s">
        <v>33</v>
      </c>
      <c r="AD54" s="19" t="s">
        <v>399</v>
      </c>
      <c r="AE54" s="36"/>
    </row>
    <row r="55" spans="1:31" ht="30" customHeight="1" x14ac:dyDescent="0.25">
      <c r="A55" s="35" t="str">
        <f t="shared" si="3"/>
        <v>Saturday</v>
      </c>
      <c r="B55" s="18" t="str">
        <f t="shared" si="4"/>
        <v>MARCH</v>
      </c>
      <c r="C55" s="18" t="s">
        <v>95</v>
      </c>
      <c r="D55" s="18" t="s">
        <v>96</v>
      </c>
      <c r="E55" s="4">
        <v>54</v>
      </c>
      <c r="F55" s="4">
        <f t="shared" si="2"/>
        <v>10003</v>
      </c>
      <c r="G55" s="3">
        <v>44639</v>
      </c>
      <c r="H55" s="5" t="s">
        <v>39</v>
      </c>
      <c r="I55" s="13" t="s">
        <v>290</v>
      </c>
      <c r="J55" s="13" t="s">
        <v>186</v>
      </c>
      <c r="K55" s="5" t="s">
        <v>62</v>
      </c>
      <c r="L55" s="5" t="s">
        <v>62</v>
      </c>
      <c r="M55" s="5">
        <v>0</v>
      </c>
      <c r="N55" s="5">
        <v>33</v>
      </c>
      <c r="O55" s="5" t="s">
        <v>40</v>
      </c>
      <c r="P55" s="5" t="s">
        <v>41</v>
      </c>
      <c r="Q55" s="13" t="s">
        <v>458</v>
      </c>
      <c r="R55" s="14" t="s">
        <v>52</v>
      </c>
      <c r="S55" s="13" t="s">
        <v>33</v>
      </c>
      <c r="T55" s="13" t="s">
        <v>343</v>
      </c>
      <c r="U55" s="7">
        <v>1</v>
      </c>
      <c r="V55" s="7">
        <v>1</v>
      </c>
      <c r="W55" s="5" t="s">
        <v>42</v>
      </c>
      <c r="X55" s="5" t="s">
        <v>47</v>
      </c>
      <c r="Y55" s="5" t="s">
        <v>67</v>
      </c>
      <c r="Z55" s="3">
        <v>39206</v>
      </c>
      <c r="AA55" s="5" t="s">
        <v>455</v>
      </c>
      <c r="AB55" s="5" t="s">
        <v>51</v>
      </c>
      <c r="AC55" s="5" t="s">
        <v>455</v>
      </c>
      <c r="AD55" s="19" t="s">
        <v>400</v>
      </c>
      <c r="AE55" s="36"/>
    </row>
    <row r="56" spans="1:31" ht="30" customHeight="1" x14ac:dyDescent="0.25">
      <c r="A56" s="35" t="str">
        <f t="shared" si="3"/>
        <v>Sunday</v>
      </c>
      <c r="B56" s="18" t="str">
        <f t="shared" si="4"/>
        <v>MARCH</v>
      </c>
      <c r="C56" s="18" t="s">
        <v>95</v>
      </c>
      <c r="D56" s="18" t="s">
        <v>96</v>
      </c>
      <c r="E56" s="4">
        <v>55</v>
      </c>
      <c r="F56" s="4">
        <f t="shared" si="2"/>
        <v>10003</v>
      </c>
      <c r="G56" s="12">
        <v>44640</v>
      </c>
      <c r="H56" s="5" t="s">
        <v>39</v>
      </c>
      <c r="I56" s="13" t="s">
        <v>291</v>
      </c>
      <c r="J56" s="13" t="s">
        <v>187</v>
      </c>
      <c r="K56" s="5" t="s">
        <v>62</v>
      </c>
      <c r="L56" s="5" t="s">
        <v>62</v>
      </c>
      <c r="M56" s="5">
        <v>0</v>
      </c>
      <c r="N56" s="5">
        <v>28</v>
      </c>
      <c r="O56" s="5" t="s">
        <v>31</v>
      </c>
      <c r="P56" s="5" t="s">
        <v>41</v>
      </c>
      <c r="Q56" s="13" t="s">
        <v>456</v>
      </c>
      <c r="R56" s="14" t="s">
        <v>97</v>
      </c>
      <c r="S56" s="13" t="s">
        <v>33</v>
      </c>
      <c r="T56" s="13" t="s">
        <v>344</v>
      </c>
      <c r="U56" s="7">
        <v>1</v>
      </c>
      <c r="V56" s="7">
        <v>1</v>
      </c>
      <c r="W56" s="5" t="s">
        <v>42</v>
      </c>
      <c r="X56" s="5" t="s">
        <v>77</v>
      </c>
      <c r="Y56" s="5" t="s">
        <v>81</v>
      </c>
      <c r="Z56" s="3">
        <v>43731</v>
      </c>
      <c r="AA56" s="5" t="s">
        <v>37</v>
      </c>
      <c r="AB56" s="5" t="s">
        <v>51</v>
      </c>
      <c r="AC56" s="5" t="s">
        <v>37</v>
      </c>
      <c r="AD56" s="19" t="s">
        <v>401</v>
      </c>
      <c r="AE56" s="36"/>
    </row>
    <row r="57" spans="1:31" ht="30" customHeight="1" x14ac:dyDescent="0.25">
      <c r="A57" s="35" t="str">
        <f t="shared" si="3"/>
        <v>Monday</v>
      </c>
      <c r="B57" s="18" t="str">
        <f t="shared" si="4"/>
        <v>MARCH</v>
      </c>
      <c r="C57" s="18" t="s">
        <v>95</v>
      </c>
      <c r="D57" s="18" t="s">
        <v>96</v>
      </c>
      <c r="E57" s="4">
        <v>56</v>
      </c>
      <c r="F57" s="4">
        <f t="shared" si="2"/>
        <v>10003</v>
      </c>
      <c r="G57" s="12">
        <v>44641</v>
      </c>
      <c r="H57" s="5" t="s">
        <v>39</v>
      </c>
      <c r="I57" s="13" t="s">
        <v>292</v>
      </c>
      <c r="J57" s="13" t="s">
        <v>188</v>
      </c>
      <c r="K57" s="5" t="s">
        <v>29</v>
      </c>
      <c r="L57" s="5" t="s">
        <v>65</v>
      </c>
      <c r="M57" s="5">
        <v>0</v>
      </c>
      <c r="N57" s="5">
        <v>36</v>
      </c>
      <c r="O57" s="5" t="s">
        <v>40</v>
      </c>
      <c r="P57" s="5" t="s">
        <v>41</v>
      </c>
      <c r="Q57" s="13" t="s">
        <v>457</v>
      </c>
      <c r="R57" s="14" t="s">
        <v>341</v>
      </c>
      <c r="S57" s="13" t="s">
        <v>33</v>
      </c>
      <c r="T57" s="13" t="s">
        <v>345</v>
      </c>
      <c r="U57" s="7">
        <v>1</v>
      </c>
      <c r="V57" s="7">
        <v>1</v>
      </c>
      <c r="W57" s="5" t="s">
        <v>42</v>
      </c>
      <c r="X57" s="5" t="s">
        <v>53</v>
      </c>
      <c r="Y57" s="5" t="s">
        <v>82</v>
      </c>
      <c r="Z57" s="3">
        <v>38330</v>
      </c>
      <c r="AA57" s="5" t="s">
        <v>454</v>
      </c>
      <c r="AB57" s="5" t="s">
        <v>51</v>
      </c>
      <c r="AC57" s="5" t="s">
        <v>454</v>
      </c>
      <c r="AD57" s="19" t="s">
        <v>402</v>
      </c>
      <c r="AE57" s="36"/>
    </row>
    <row r="58" spans="1:31" ht="30" customHeight="1" x14ac:dyDescent="0.25">
      <c r="A58" s="35" t="str">
        <f t="shared" si="3"/>
        <v>Tuesday</v>
      </c>
      <c r="B58" s="18" t="str">
        <f t="shared" si="4"/>
        <v>MARCH</v>
      </c>
      <c r="C58" s="18" t="s">
        <v>95</v>
      </c>
      <c r="D58" s="18" t="s">
        <v>96</v>
      </c>
      <c r="E58" s="4">
        <v>57</v>
      </c>
      <c r="F58" s="4">
        <f t="shared" si="2"/>
        <v>10003</v>
      </c>
      <c r="G58" s="3">
        <v>44642</v>
      </c>
      <c r="H58" s="5" t="s">
        <v>28</v>
      </c>
      <c r="I58" s="13" t="s">
        <v>293</v>
      </c>
      <c r="J58" s="13" t="s">
        <v>189</v>
      </c>
      <c r="K58" s="5" t="s">
        <v>29</v>
      </c>
      <c r="L58" s="5" t="s">
        <v>83</v>
      </c>
      <c r="M58" s="5">
        <v>0</v>
      </c>
      <c r="N58" s="5">
        <v>36</v>
      </c>
      <c r="O58" s="5" t="s">
        <v>31</v>
      </c>
      <c r="P58" s="5" t="s">
        <v>32</v>
      </c>
      <c r="Q58" s="13" t="s">
        <v>458</v>
      </c>
      <c r="R58" s="2" t="s">
        <v>46</v>
      </c>
      <c r="S58" s="13" t="s">
        <v>33</v>
      </c>
      <c r="T58" s="13" t="s">
        <v>342</v>
      </c>
      <c r="U58" s="7">
        <v>1</v>
      </c>
      <c r="V58" s="7">
        <v>1</v>
      </c>
      <c r="W58" s="5" t="s">
        <v>42</v>
      </c>
      <c r="X58" s="5" t="s">
        <v>35</v>
      </c>
      <c r="Y58" s="5" t="s">
        <v>60</v>
      </c>
      <c r="Z58" s="3">
        <v>43787</v>
      </c>
      <c r="AA58" s="5" t="s">
        <v>33</v>
      </c>
      <c r="AB58" s="5" t="s">
        <v>33</v>
      </c>
      <c r="AC58" s="5" t="s">
        <v>33</v>
      </c>
      <c r="AD58" s="19" t="s">
        <v>403</v>
      </c>
      <c r="AE58" s="36"/>
    </row>
    <row r="59" spans="1:31" ht="30" customHeight="1" x14ac:dyDescent="0.25">
      <c r="A59" s="35" t="str">
        <f t="shared" si="3"/>
        <v>Wednesday</v>
      </c>
      <c r="B59" s="18" t="str">
        <f t="shared" si="4"/>
        <v>MARCH</v>
      </c>
      <c r="C59" s="18" t="s">
        <v>95</v>
      </c>
      <c r="D59" s="18" t="s">
        <v>96</v>
      </c>
      <c r="E59" s="4">
        <v>58</v>
      </c>
      <c r="F59" s="4">
        <f t="shared" si="2"/>
        <v>10003</v>
      </c>
      <c r="G59" s="12">
        <v>44643</v>
      </c>
      <c r="H59" s="5" t="s">
        <v>39</v>
      </c>
      <c r="I59" s="13" t="s">
        <v>294</v>
      </c>
      <c r="J59" s="13" t="s">
        <v>190</v>
      </c>
      <c r="K59" s="5" t="s">
        <v>29</v>
      </c>
      <c r="L59" s="5" t="s">
        <v>65</v>
      </c>
      <c r="M59" s="5">
        <v>0</v>
      </c>
      <c r="N59" s="5">
        <v>45</v>
      </c>
      <c r="O59" s="5" t="s">
        <v>40</v>
      </c>
      <c r="P59" s="5" t="s">
        <v>32</v>
      </c>
      <c r="Q59" s="13" t="s">
        <v>456</v>
      </c>
      <c r="R59" s="2" t="s">
        <v>97</v>
      </c>
      <c r="S59" s="13" t="s">
        <v>33</v>
      </c>
      <c r="T59" s="13" t="s">
        <v>343</v>
      </c>
      <c r="U59" s="7">
        <v>1</v>
      </c>
      <c r="V59" s="7">
        <v>1</v>
      </c>
      <c r="W59" s="5" t="s">
        <v>42</v>
      </c>
      <c r="X59" s="5" t="s">
        <v>53</v>
      </c>
      <c r="Y59" s="5" t="s">
        <v>84</v>
      </c>
      <c r="Z59" s="3">
        <v>38096</v>
      </c>
      <c r="AA59" s="5" t="s">
        <v>455</v>
      </c>
      <c r="AB59" s="5" t="s">
        <v>70</v>
      </c>
      <c r="AC59" s="5" t="s">
        <v>455</v>
      </c>
      <c r="AD59" s="19" t="s">
        <v>404</v>
      </c>
      <c r="AE59" s="36"/>
    </row>
    <row r="60" spans="1:31" ht="30" customHeight="1" x14ac:dyDescent="0.25">
      <c r="A60" s="35" t="str">
        <f t="shared" si="3"/>
        <v>Thursday</v>
      </c>
      <c r="B60" s="18" t="str">
        <f t="shared" si="4"/>
        <v>MARCH</v>
      </c>
      <c r="C60" s="18" t="s">
        <v>95</v>
      </c>
      <c r="D60" s="18" t="s">
        <v>96</v>
      </c>
      <c r="E60" s="4">
        <v>59</v>
      </c>
      <c r="F60" s="4">
        <f t="shared" si="2"/>
        <v>10003</v>
      </c>
      <c r="G60" s="12">
        <v>44644</v>
      </c>
      <c r="H60" s="5" t="s">
        <v>39</v>
      </c>
      <c r="I60" s="13" t="s">
        <v>295</v>
      </c>
      <c r="J60" s="13" t="s">
        <v>191</v>
      </c>
      <c r="K60" s="5" t="s">
        <v>29</v>
      </c>
      <c r="L60" s="5" t="s">
        <v>30</v>
      </c>
      <c r="M60" s="5">
        <v>0</v>
      </c>
      <c r="N60" s="5">
        <v>22</v>
      </c>
      <c r="O60" s="5" t="s">
        <v>40</v>
      </c>
      <c r="P60" s="5" t="s">
        <v>41</v>
      </c>
      <c r="Q60" s="13" t="s">
        <v>457</v>
      </c>
      <c r="R60" s="2" t="s">
        <v>97</v>
      </c>
      <c r="S60" s="13" t="s">
        <v>33</v>
      </c>
      <c r="T60" s="13" t="s">
        <v>344</v>
      </c>
      <c r="U60" s="7">
        <v>1</v>
      </c>
      <c r="V60" s="7">
        <v>1</v>
      </c>
      <c r="W60" s="5" t="s">
        <v>42</v>
      </c>
      <c r="X60" s="5" t="s">
        <v>85</v>
      </c>
      <c r="Y60" s="5" t="s">
        <v>36</v>
      </c>
      <c r="Z60" s="3">
        <v>43486</v>
      </c>
      <c r="AA60" s="5" t="s">
        <v>37</v>
      </c>
      <c r="AB60" s="5" t="s">
        <v>44</v>
      </c>
      <c r="AC60" s="5" t="s">
        <v>37</v>
      </c>
      <c r="AD60" s="19" t="s">
        <v>405</v>
      </c>
      <c r="AE60" s="36"/>
    </row>
    <row r="61" spans="1:31" ht="30" customHeight="1" x14ac:dyDescent="0.25">
      <c r="A61" s="35" t="str">
        <f t="shared" si="3"/>
        <v>Friday</v>
      </c>
      <c r="B61" s="18" t="str">
        <f t="shared" si="4"/>
        <v>MARCH</v>
      </c>
      <c r="C61" s="18" t="s">
        <v>95</v>
      </c>
      <c r="D61" s="18" t="s">
        <v>96</v>
      </c>
      <c r="E61" s="4">
        <v>60</v>
      </c>
      <c r="F61" s="4">
        <f t="shared" si="2"/>
        <v>10003</v>
      </c>
      <c r="G61" s="3">
        <v>44645</v>
      </c>
      <c r="H61" s="5" t="s">
        <v>39</v>
      </c>
      <c r="I61" s="13" t="s">
        <v>296</v>
      </c>
      <c r="J61" s="13" t="s">
        <v>192</v>
      </c>
      <c r="K61" s="5" t="s">
        <v>29</v>
      </c>
      <c r="L61" s="5" t="s">
        <v>30</v>
      </c>
      <c r="M61" s="5" t="s">
        <v>56</v>
      </c>
      <c r="N61" s="5" t="s">
        <v>56</v>
      </c>
      <c r="O61" s="5" t="s">
        <v>31</v>
      </c>
      <c r="P61" s="5" t="s">
        <v>41</v>
      </c>
      <c r="Q61" s="13" t="s">
        <v>458</v>
      </c>
      <c r="R61" s="14" t="s">
        <v>52</v>
      </c>
      <c r="S61" s="13" t="s">
        <v>33</v>
      </c>
      <c r="T61" s="13" t="s">
        <v>345</v>
      </c>
      <c r="U61" s="7">
        <v>1</v>
      </c>
      <c r="V61" s="7">
        <v>1</v>
      </c>
      <c r="W61" s="5" t="s">
        <v>42</v>
      </c>
      <c r="X61" s="5" t="s">
        <v>33</v>
      </c>
      <c r="Y61" s="5"/>
      <c r="Z61" s="3"/>
      <c r="AA61" s="5" t="s">
        <v>33</v>
      </c>
      <c r="AB61" s="5" t="s">
        <v>33</v>
      </c>
      <c r="AC61" s="5" t="s">
        <v>33</v>
      </c>
      <c r="AD61" s="19" t="s">
        <v>406</v>
      </c>
      <c r="AE61" s="36"/>
    </row>
    <row r="62" spans="1:31" ht="30" customHeight="1" x14ac:dyDescent="0.25">
      <c r="A62" s="35" t="str">
        <f t="shared" si="3"/>
        <v>Saturday</v>
      </c>
      <c r="B62" s="18" t="str">
        <f t="shared" si="4"/>
        <v>MARCH</v>
      </c>
      <c r="C62" s="18" t="s">
        <v>95</v>
      </c>
      <c r="D62" s="18" t="s">
        <v>96</v>
      </c>
      <c r="E62" s="4">
        <v>61</v>
      </c>
      <c r="F62" s="4">
        <f t="shared" si="2"/>
        <v>10003</v>
      </c>
      <c r="G62" s="12">
        <v>44646</v>
      </c>
      <c r="H62" s="5" t="s">
        <v>33</v>
      </c>
      <c r="I62" s="13" t="s">
        <v>297</v>
      </c>
      <c r="J62" s="13" t="s">
        <v>193</v>
      </c>
      <c r="K62" s="5" t="s">
        <v>33</v>
      </c>
      <c r="L62" s="5" t="s">
        <v>30</v>
      </c>
      <c r="M62" s="5" t="s">
        <v>56</v>
      </c>
      <c r="N62" s="5" t="s">
        <v>56</v>
      </c>
      <c r="O62" s="5" t="s">
        <v>31</v>
      </c>
      <c r="P62" s="5" t="s">
        <v>32</v>
      </c>
      <c r="Q62" s="13" t="s">
        <v>456</v>
      </c>
      <c r="R62" s="14" t="s">
        <v>97</v>
      </c>
      <c r="S62" s="13" t="s">
        <v>33</v>
      </c>
      <c r="T62" s="13" t="s">
        <v>342</v>
      </c>
      <c r="U62" s="7" t="s">
        <v>71</v>
      </c>
      <c r="V62" s="7">
        <v>0</v>
      </c>
      <c r="W62" s="5" t="s">
        <v>42</v>
      </c>
      <c r="X62" s="5" t="s">
        <v>33</v>
      </c>
      <c r="Y62" s="5"/>
      <c r="Z62" s="3"/>
      <c r="AA62" s="5" t="s">
        <v>33</v>
      </c>
      <c r="AB62" s="5" t="s">
        <v>33</v>
      </c>
      <c r="AC62" s="5" t="s">
        <v>33</v>
      </c>
      <c r="AD62" s="19" t="s">
        <v>407</v>
      </c>
      <c r="AE62" s="36"/>
    </row>
    <row r="63" spans="1:31" ht="30" customHeight="1" x14ac:dyDescent="0.25">
      <c r="A63" s="35" t="str">
        <f t="shared" si="3"/>
        <v>Sunday</v>
      </c>
      <c r="B63" s="18" t="str">
        <f t="shared" si="4"/>
        <v>MARCH</v>
      </c>
      <c r="C63" s="18" t="s">
        <v>95</v>
      </c>
      <c r="D63" s="18" t="s">
        <v>96</v>
      </c>
      <c r="E63" s="4">
        <v>62</v>
      </c>
      <c r="F63" s="4">
        <f t="shared" si="2"/>
        <v>10003</v>
      </c>
      <c r="G63" s="12">
        <v>44647</v>
      </c>
      <c r="H63" s="5" t="s">
        <v>28</v>
      </c>
      <c r="I63" s="13" t="s">
        <v>298</v>
      </c>
      <c r="J63" s="13" t="s">
        <v>194</v>
      </c>
      <c r="K63" s="5" t="s">
        <v>29</v>
      </c>
      <c r="L63" s="5" t="s">
        <v>30</v>
      </c>
      <c r="M63" s="5">
        <v>0</v>
      </c>
      <c r="N63" s="5">
        <v>21</v>
      </c>
      <c r="O63" s="5" t="s">
        <v>31</v>
      </c>
      <c r="P63" s="5" t="s">
        <v>32</v>
      </c>
      <c r="Q63" s="13" t="s">
        <v>457</v>
      </c>
      <c r="R63" s="14" t="s">
        <v>341</v>
      </c>
      <c r="S63" s="13" t="s">
        <v>33</v>
      </c>
      <c r="T63" s="13" t="s">
        <v>343</v>
      </c>
      <c r="U63" s="8">
        <v>1</v>
      </c>
      <c r="V63" s="7">
        <v>1</v>
      </c>
      <c r="W63" s="5" t="s">
        <v>42</v>
      </c>
      <c r="X63" s="5" t="s">
        <v>35</v>
      </c>
      <c r="Y63" s="5" t="s">
        <v>36</v>
      </c>
      <c r="Z63" s="3">
        <v>43787</v>
      </c>
      <c r="AA63" s="5" t="s">
        <v>37</v>
      </c>
      <c r="AB63" s="5" t="s">
        <v>38</v>
      </c>
      <c r="AC63" s="5" t="s">
        <v>37</v>
      </c>
      <c r="AD63" s="19" t="s">
        <v>408</v>
      </c>
      <c r="AE63" s="36"/>
    </row>
    <row r="64" spans="1:31" ht="30" customHeight="1" x14ac:dyDescent="0.25">
      <c r="A64" s="35" t="str">
        <f t="shared" si="3"/>
        <v>Monday</v>
      </c>
      <c r="B64" s="18" t="str">
        <f t="shared" si="4"/>
        <v>MARCH</v>
      </c>
      <c r="C64" s="18" t="s">
        <v>95</v>
      </c>
      <c r="D64" s="18" t="s">
        <v>96</v>
      </c>
      <c r="E64" s="4">
        <v>63</v>
      </c>
      <c r="F64" s="4">
        <f t="shared" si="2"/>
        <v>10003</v>
      </c>
      <c r="G64" s="3">
        <v>44648</v>
      </c>
      <c r="H64" s="5" t="s">
        <v>28</v>
      </c>
      <c r="I64" s="13" t="s">
        <v>299</v>
      </c>
      <c r="J64" s="13" t="s">
        <v>195</v>
      </c>
      <c r="K64" s="5" t="s">
        <v>29</v>
      </c>
      <c r="L64" s="5" t="s">
        <v>30</v>
      </c>
      <c r="M64" s="5"/>
      <c r="N64" s="5"/>
      <c r="O64" s="5" t="s">
        <v>31</v>
      </c>
      <c r="P64" s="5" t="s">
        <v>32</v>
      </c>
      <c r="Q64" s="13" t="s">
        <v>458</v>
      </c>
      <c r="R64" s="2" t="s">
        <v>46</v>
      </c>
      <c r="S64" s="13" t="s">
        <v>33</v>
      </c>
      <c r="T64" s="13" t="s">
        <v>344</v>
      </c>
      <c r="U64" s="7">
        <v>1</v>
      </c>
      <c r="V64" s="7">
        <v>0</v>
      </c>
      <c r="W64" s="5" t="s">
        <v>42</v>
      </c>
      <c r="X64" s="5" t="s">
        <v>33</v>
      </c>
      <c r="Y64" s="5"/>
      <c r="Z64" s="3"/>
      <c r="AA64" s="5" t="s">
        <v>33</v>
      </c>
      <c r="AB64" s="5" t="s">
        <v>33</v>
      </c>
      <c r="AC64" s="5" t="s">
        <v>33</v>
      </c>
      <c r="AD64" s="19" t="s">
        <v>409</v>
      </c>
      <c r="AE64" s="36"/>
    </row>
    <row r="65" spans="1:31" ht="30" customHeight="1" x14ac:dyDescent="0.25">
      <c r="A65" s="35" t="str">
        <f t="shared" si="3"/>
        <v>Tuesday</v>
      </c>
      <c r="B65" s="18" t="str">
        <f t="shared" si="4"/>
        <v>MARCH</v>
      </c>
      <c r="C65" s="18" t="s">
        <v>95</v>
      </c>
      <c r="D65" s="18" t="s">
        <v>96</v>
      </c>
      <c r="E65" s="4">
        <v>64</v>
      </c>
      <c r="F65" s="4">
        <f t="shared" si="2"/>
        <v>10003</v>
      </c>
      <c r="G65" s="12">
        <v>44649</v>
      </c>
      <c r="H65" s="5" t="s">
        <v>39</v>
      </c>
      <c r="I65" s="13" t="s">
        <v>300</v>
      </c>
      <c r="J65" s="13" t="s">
        <v>196</v>
      </c>
      <c r="K65" s="5" t="s">
        <v>29</v>
      </c>
      <c r="L65" s="5" t="s">
        <v>65</v>
      </c>
      <c r="M65" s="5">
        <v>0</v>
      </c>
      <c r="N65" s="5">
        <v>20</v>
      </c>
      <c r="O65" s="5" t="s">
        <v>31</v>
      </c>
      <c r="P65" s="5" t="s">
        <v>41</v>
      </c>
      <c r="Q65" s="13" t="s">
        <v>456</v>
      </c>
      <c r="R65" s="2" t="s">
        <v>97</v>
      </c>
      <c r="S65" s="13" t="s">
        <v>33</v>
      </c>
      <c r="T65" s="13" t="s">
        <v>345</v>
      </c>
      <c r="U65" s="7">
        <v>1</v>
      </c>
      <c r="V65" s="7">
        <v>1</v>
      </c>
      <c r="W65" s="5" t="s">
        <v>42</v>
      </c>
      <c r="X65" s="5" t="s">
        <v>77</v>
      </c>
      <c r="Y65" s="5" t="s">
        <v>86</v>
      </c>
      <c r="Z65" s="3">
        <v>43731</v>
      </c>
      <c r="AA65" s="5" t="s">
        <v>37</v>
      </c>
      <c r="AB65" s="5" t="s">
        <v>59</v>
      </c>
      <c r="AC65" s="5" t="s">
        <v>37</v>
      </c>
      <c r="AD65" s="19" t="s">
        <v>410</v>
      </c>
      <c r="AE65" s="36"/>
    </row>
    <row r="66" spans="1:31" ht="30" customHeight="1" x14ac:dyDescent="0.25">
      <c r="A66" s="35" t="str">
        <f t="shared" ref="A66:A105" si="5">TEXT(G66,"aaaa")</f>
        <v>Wednesday</v>
      </c>
      <c r="B66" s="18" t="str">
        <f t="shared" ref="B66:B105" si="6">UPPER(TEXT(G66,"MMMM"))</f>
        <v>MARCH</v>
      </c>
      <c r="C66" s="18" t="s">
        <v>95</v>
      </c>
      <c r="D66" s="18" t="s">
        <v>96</v>
      </c>
      <c r="E66" s="4">
        <v>65</v>
      </c>
      <c r="F66" s="4">
        <f t="shared" si="2"/>
        <v>10003</v>
      </c>
      <c r="G66" s="12">
        <v>44650</v>
      </c>
      <c r="H66" s="5" t="s">
        <v>45</v>
      </c>
      <c r="I66" s="13" t="s">
        <v>301</v>
      </c>
      <c r="J66" s="13" t="s">
        <v>197</v>
      </c>
      <c r="K66" s="5" t="s">
        <v>29</v>
      </c>
      <c r="L66" s="5" t="s">
        <v>30</v>
      </c>
      <c r="M66" s="5" t="s">
        <v>56</v>
      </c>
      <c r="N66" s="5" t="s">
        <v>56</v>
      </c>
      <c r="O66" s="5" t="s">
        <v>31</v>
      </c>
      <c r="P66" s="5" t="s">
        <v>41</v>
      </c>
      <c r="Q66" s="13" t="s">
        <v>457</v>
      </c>
      <c r="R66" s="2" t="s">
        <v>97</v>
      </c>
      <c r="S66" s="13" t="s">
        <v>33</v>
      </c>
      <c r="T66" s="13" t="s">
        <v>342</v>
      </c>
      <c r="U66" s="7" t="s">
        <v>71</v>
      </c>
      <c r="V66" s="7">
        <v>0</v>
      </c>
      <c r="W66" s="5" t="s">
        <v>42</v>
      </c>
      <c r="X66" s="5" t="s">
        <v>33</v>
      </c>
      <c r="Y66" s="5"/>
      <c r="Z66" s="3"/>
      <c r="AA66" s="5" t="s">
        <v>33</v>
      </c>
      <c r="AB66" s="5" t="s">
        <v>33</v>
      </c>
      <c r="AC66" s="5" t="s">
        <v>33</v>
      </c>
      <c r="AD66" s="19" t="s">
        <v>411</v>
      </c>
      <c r="AE66" s="36"/>
    </row>
    <row r="67" spans="1:31" ht="30" customHeight="1" x14ac:dyDescent="0.25">
      <c r="A67" s="35" t="str">
        <f t="shared" si="5"/>
        <v>Thursday</v>
      </c>
      <c r="B67" s="18" t="str">
        <f t="shared" si="6"/>
        <v>MARCH</v>
      </c>
      <c r="C67" s="18" t="s">
        <v>95</v>
      </c>
      <c r="D67" s="18" t="s">
        <v>96</v>
      </c>
      <c r="E67" s="4">
        <v>66</v>
      </c>
      <c r="F67" s="4">
        <f t="shared" si="2"/>
        <v>10003</v>
      </c>
      <c r="G67" s="3">
        <v>44651</v>
      </c>
      <c r="H67" s="5" t="s">
        <v>45</v>
      </c>
      <c r="I67" s="13" t="s">
        <v>302</v>
      </c>
      <c r="J67" s="13" t="s">
        <v>198</v>
      </c>
      <c r="K67" s="5" t="s">
        <v>29</v>
      </c>
      <c r="L67" s="5" t="s">
        <v>30</v>
      </c>
      <c r="M67" s="5">
        <v>0</v>
      </c>
      <c r="N67" s="5">
        <v>35</v>
      </c>
      <c r="O67" s="5" t="s">
        <v>31</v>
      </c>
      <c r="P67" s="5" t="s">
        <v>41</v>
      </c>
      <c r="Q67" s="13" t="s">
        <v>458</v>
      </c>
      <c r="R67" s="14" t="s">
        <v>52</v>
      </c>
      <c r="S67" s="13" t="s">
        <v>33</v>
      </c>
      <c r="T67" s="13" t="s">
        <v>343</v>
      </c>
      <c r="U67" s="7">
        <v>1</v>
      </c>
      <c r="V67" s="7">
        <v>1</v>
      </c>
      <c r="W67" s="5" t="s">
        <v>42</v>
      </c>
      <c r="X67" s="5" t="s">
        <v>43</v>
      </c>
      <c r="Y67" s="5" t="s">
        <v>58</v>
      </c>
      <c r="Z67" s="3">
        <v>41898</v>
      </c>
      <c r="AA67" s="5" t="s">
        <v>454</v>
      </c>
      <c r="AB67" s="5" t="s">
        <v>70</v>
      </c>
      <c r="AC67" s="5" t="s">
        <v>454</v>
      </c>
      <c r="AD67" s="19" t="s">
        <v>412</v>
      </c>
      <c r="AE67" s="36"/>
    </row>
    <row r="68" spans="1:31" ht="30" customHeight="1" x14ac:dyDescent="0.25">
      <c r="A68" s="35" t="str">
        <f t="shared" si="5"/>
        <v>Friday</v>
      </c>
      <c r="B68" s="18" t="str">
        <f t="shared" si="6"/>
        <v>APRIL</v>
      </c>
      <c r="C68" s="18" t="s">
        <v>95</v>
      </c>
      <c r="D68" s="18" t="s">
        <v>96</v>
      </c>
      <c r="E68" s="4">
        <v>67</v>
      </c>
      <c r="F68" s="4">
        <f t="shared" ref="F68:F105" si="7">10001+2</f>
        <v>10003</v>
      </c>
      <c r="G68" s="12">
        <v>44652</v>
      </c>
      <c r="H68" s="17" t="s">
        <v>28</v>
      </c>
      <c r="I68" s="13" t="s">
        <v>303</v>
      </c>
      <c r="J68" s="13" t="s">
        <v>199</v>
      </c>
      <c r="K68" s="17" t="s">
        <v>29</v>
      </c>
      <c r="L68" s="17" t="s">
        <v>30</v>
      </c>
      <c r="M68" s="17">
        <v>0</v>
      </c>
      <c r="N68" s="17">
        <v>41</v>
      </c>
      <c r="O68" s="17" t="s">
        <v>40</v>
      </c>
      <c r="P68" s="17" t="s">
        <v>32</v>
      </c>
      <c r="Q68" s="13" t="s">
        <v>456</v>
      </c>
      <c r="R68" s="14" t="s">
        <v>97</v>
      </c>
      <c r="S68" s="13" t="s">
        <v>33</v>
      </c>
      <c r="T68" s="13" t="s">
        <v>344</v>
      </c>
      <c r="U68" s="9">
        <v>1</v>
      </c>
      <c r="V68" s="9">
        <v>1</v>
      </c>
      <c r="W68" s="5" t="s">
        <v>42</v>
      </c>
      <c r="X68" s="17" t="s">
        <v>47</v>
      </c>
      <c r="Y68" s="17" t="s">
        <v>87</v>
      </c>
      <c r="Z68" s="16">
        <v>41337</v>
      </c>
      <c r="AA68" s="5" t="s">
        <v>454</v>
      </c>
      <c r="AB68" s="17" t="s">
        <v>33</v>
      </c>
      <c r="AC68" s="5" t="s">
        <v>454</v>
      </c>
      <c r="AD68" s="19" t="s">
        <v>413</v>
      </c>
      <c r="AE68" s="37"/>
    </row>
    <row r="69" spans="1:31" ht="30" customHeight="1" x14ac:dyDescent="0.25">
      <c r="A69" s="35" t="str">
        <f t="shared" si="5"/>
        <v>Saturday</v>
      </c>
      <c r="B69" s="18" t="str">
        <f t="shared" si="6"/>
        <v>APRIL</v>
      </c>
      <c r="C69" s="18" t="s">
        <v>95</v>
      </c>
      <c r="D69" s="18" t="s">
        <v>96</v>
      </c>
      <c r="E69" s="4">
        <v>68</v>
      </c>
      <c r="F69" s="4">
        <f t="shared" si="7"/>
        <v>10003</v>
      </c>
      <c r="G69" s="12">
        <v>44653</v>
      </c>
      <c r="H69" s="5" t="s">
        <v>28</v>
      </c>
      <c r="I69" s="13" t="s">
        <v>304</v>
      </c>
      <c r="J69" s="13" t="s">
        <v>200</v>
      </c>
      <c r="K69" s="5" t="s">
        <v>29</v>
      </c>
      <c r="L69" s="5" t="s">
        <v>30</v>
      </c>
      <c r="M69" s="5">
        <v>0</v>
      </c>
      <c r="N69" s="5">
        <v>45</v>
      </c>
      <c r="O69" s="5" t="s">
        <v>31</v>
      </c>
      <c r="P69" s="5" t="s">
        <v>32</v>
      </c>
      <c r="Q69" s="13" t="s">
        <v>457</v>
      </c>
      <c r="R69" s="14" t="s">
        <v>341</v>
      </c>
      <c r="S69" s="13" t="s">
        <v>33</v>
      </c>
      <c r="T69" s="13" t="s">
        <v>345</v>
      </c>
      <c r="U69" s="7">
        <v>1</v>
      </c>
      <c r="V69" s="7">
        <v>1</v>
      </c>
      <c r="W69" s="5" t="s">
        <v>42</v>
      </c>
      <c r="X69" s="5" t="s">
        <v>34</v>
      </c>
      <c r="Y69" s="5" t="s">
        <v>88</v>
      </c>
      <c r="Z69" s="3">
        <v>41435</v>
      </c>
      <c r="AA69" s="13" t="s">
        <v>453</v>
      </c>
      <c r="AB69" s="5" t="s">
        <v>78</v>
      </c>
      <c r="AC69" s="13" t="s">
        <v>453</v>
      </c>
      <c r="AD69" s="19" t="s">
        <v>414</v>
      </c>
      <c r="AE69" s="36"/>
    </row>
    <row r="70" spans="1:31" ht="30" customHeight="1" x14ac:dyDescent="0.25">
      <c r="A70" s="35" t="str">
        <f t="shared" si="5"/>
        <v>Sunday</v>
      </c>
      <c r="B70" s="18" t="str">
        <f t="shared" si="6"/>
        <v>APRIL</v>
      </c>
      <c r="C70" s="18" t="s">
        <v>95</v>
      </c>
      <c r="D70" s="18" t="s">
        <v>96</v>
      </c>
      <c r="E70" s="4">
        <v>69</v>
      </c>
      <c r="F70" s="4">
        <f t="shared" si="7"/>
        <v>10003</v>
      </c>
      <c r="G70" s="3">
        <v>44654</v>
      </c>
      <c r="H70" s="5" t="s">
        <v>45</v>
      </c>
      <c r="I70" s="13" t="s">
        <v>305</v>
      </c>
      <c r="J70" s="13" t="s">
        <v>201</v>
      </c>
      <c r="K70" s="5" t="s">
        <v>29</v>
      </c>
      <c r="L70" s="5" t="s">
        <v>30</v>
      </c>
      <c r="M70" s="5">
        <v>0</v>
      </c>
      <c r="N70" s="5">
        <v>28</v>
      </c>
      <c r="O70" s="5" t="s">
        <v>31</v>
      </c>
      <c r="P70" s="5" t="s">
        <v>41</v>
      </c>
      <c r="Q70" s="13" t="s">
        <v>458</v>
      </c>
      <c r="R70" s="2" t="s">
        <v>46</v>
      </c>
      <c r="S70" s="13" t="s">
        <v>33</v>
      </c>
      <c r="T70" s="13" t="s">
        <v>342</v>
      </c>
      <c r="U70" s="7">
        <v>1</v>
      </c>
      <c r="V70" s="7">
        <v>0</v>
      </c>
      <c r="W70" s="5" t="s">
        <v>42</v>
      </c>
      <c r="X70" s="5" t="s">
        <v>43</v>
      </c>
      <c r="Y70" s="5" t="s">
        <v>58</v>
      </c>
      <c r="Z70" s="3">
        <v>42814</v>
      </c>
      <c r="AA70" s="5" t="s">
        <v>452</v>
      </c>
      <c r="AB70" s="5" t="s">
        <v>38</v>
      </c>
      <c r="AC70" s="5" t="s">
        <v>452</v>
      </c>
      <c r="AD70" s="19" t="s">
        <v>415</v>
      </c>
      <c r="AE70" s="36"/>
    </row>
    <row r="71" spans="1:31" ht="30" customHeight="1" x14ac:dyDescent="0.25">
      <c r="A71" s="35" t="str">
        <f t="shared" si="5"/>
        <v>Monday</v>
      </c>
      <c r="B71" s="18" t="str">
        <f t="shared" si="6"/>
        <v>APRIL</v>
      </c>
      <c r="C71" s="18" t="s">
        <v>95</v>
      </c>
      <c r="D71" s="18" t="s">
        <v>96</v>
      </c>
      <c r="E71" s="4">
        <v>70</v>
      </c>
      <c r="F71" s="4">
        <f t="shared" si="7"/>
        <v>10003</v>
      </c>
      <c r="G71" s="12">
        <v>44655</v>
      </c>
      <c r="H71" s="5" t="s">
        <v>39</v>
      </c>
      <c r="I71" s="13" t="s">
        <v>306</v>
      </c>
      <c r="J71" s="13" t="s">
        <v>202</v>
      </c>
      <c r="K71" s="5" t="s">
        <v>29</v>
      </c>
      <c r="L71" s="5" t="s">
        <v>65</v>
      </c>
      <c r="M71" s="5">
        <v>0</v>
      </c>
      <c r="N71" s="5">
        <v>24</v>
      </c>
      <c r="O71" s="5" t="s">
        <v>40</v>
      </c>
      <c r="P71" s="5" t="s">
        <v>32</v>
      </c>
      <c r="Q71" s="13" t="s">
        <v>456</v>
      </c>
      <c r="R71" s="2" t="s">
        <v>97</v>
      </c>
      <c r="S71" s="13" t="s">
        <v>33</v>
      </c>
      <c r="T71" s="13" t="s">
        <v>343</v>
      </c>
      <c r="U71" s="7">
        <v>1</v>
      </c>
      <c r="V71" s="7">
        <v>0</v>
      </c>
      <c r="W71" s="5" t="s">
        <v>42</v>
      </c>
      <c r="X71" s="5" t="s">
        <v>35</v>
      </c>
      <c r="Y71" s="5" t="s">
        <v>58</v>
      </c>
      <c r="Z71" s="3">
        <v>41445</v>
      </c>
      <c r="AA71" s="5" t="s">
        <v>454</v>
      </c>
      <c r="AB71" s="5" t="s">
        <v>70</v>
      </c>
      <c r="AC71" s="5" t="s">
        <v>454</v>
      </c>
      <c r="AD71" s="19" t="s">
        <v>416</v>
      </c>
      <c r="AE71" s="36"/>
    </row>
    <row r="72" spans="1:31" ht="30" customHeight="1" x14ac:dyDescent="0.25">
      <c r="A72" s="35" t="str">
        <f t="shared" si="5"/>
        <v>Tuesday</v>
      </c>
      <c r="B72" s="18" t="str">
        <f t="shared" si="6"/>
        <v>APRIL</v>
      </c>
      <c r="C72" s="18" t="s">
        <v>95</v>
      </c>
      <c r="D72" s="18" t="s">
        <v>96</v>
      </c>
      <c r="E72" s="4">
        <v>71</v>
      </c>
      <c r="F72" s="4">
        <f t="shared" si="7"/>
        <v>10003</v>
      </c>
      <c r="G72" s="12">
        <v>44656</v>
      </c>
      <c r="H72" s="5" t="s">
        <v>45</v>
      </c>
      <c r="I72" s="13" t="s">
        <v>307</v>
      </c>
      <c r="J72" s="13" t="s">
        <v>203</v>
      </c>
      <c r="K72" s="5" t="s">
        <v>29</v>
      </c>
      <c r="L72" s="5" t="s">
        <v>30</v>
      </c>
      <c r="M72" s="5">
        <v>0</v>
      </c>
      <c r="N72" s="5">
        <v>24</v>
      </c>
      <c r="O72" s="5" t="s">
        <v>31</v>
      </c>
      <c r="P72" s="5" t="s">
        <v>41</v>
      </c>
      <c r="Q72" s="13" t="s">
        <v>457</v>
      </c>
      <c r="R72" s="2" t="s">
        <v>97</v>
      </c>
      <c r="S72" s="13" t="s">
        <v>33</v>
      </c>
      <c r="T72" s="13" t="s">
        <v>344</v>
      </c>
      <c r="U72" s="7" t="s">
        <v>71</v>
      </c>
      <c r="V72" s="7">
        <v>0</v>
      </c>
      <c r="W72" s="5" t="s">
        <v>42</v>
      </c>
      <c r="X72" s="5" t="s">
        <v>43</v>
      </c>
      <c r="Y72" s="5" t="s">
        <v>58</v>
      </c>
      <c r="Z72" s="3">
        <v>43717</v>
      </c>
      <c r="AA72" s="5" t="s">
        <v>37</v>
      </c>
      <c r="AB72" s="5" t="s">
        <v>78</v>
      </c>
      <c r="AC72" s="5" t="s">
        <v>37</v>
      </c>
      <c r="AD72" s="19" t="s">
        <v>417</v>
      </c>
      <c r="AE72" s="36"/>
    </row>
    <row r="73" spans="1:31" ht="30" customHeight="1" x14ac:dyDescent="0.25">
      <c r="A73" s="35" t="str">
        <f t="shared" si="5"/>
        <v>Wednesday</v>
      </c>
      <c r="B73" s="18" t="str">
        <f t="shared" si="6"/>
        <v>APRIL</v>
      </c>
      <c r="C73" s="18" t="s">
        <v>95</v>
      </c>
      <c r="D73" s="18" t="s">
        <v>96</v>
      </c>
      <c r="E73" s="4">
        <v>72</v>
      </c>
      <c r="F73" s="4">
        <f t="shared" si="7"/>
        <v>10003</v>
      </c>
      <c r="G73" s="3">
        <v>44657</v>
      </c>
      <c r="H73" s="5" t="s">
        <v>45</v>
      </c>
      <c r="I73" s="13" t="s">
        <v>308</v>
      </c>
      <c r="J73" s="13" t="s">
        <v>204</v>
      </c>
      <c r="K73" s="5" t="s">
        <v>29</v>
      </c>
      <c r="L73" s="5" t="s">
        <v>30</v>
      </c>
      <c r="M73" s="5">
        <v>0</v>
      </c>
      <c r="N73" s="5">
        <v>28</v>
      </c>
      <c r="O73" s="5" t="s">
        <v>40</v>
      </c>
      <c r="P73" s="5" t="s">
        <v>75</v>
      </c>
      <c r="Q73" s="13" t="s">
        <v>458</v>
      </c>
      <c r="R73" s="14" t="s">
        <v>52</v>
      </c>
      <c r="S73" s="13" t="s">
        <v>33</v>
      </c>
      <c r="T73" s="13" t="s">
        <v>345</v>
      </c>
      <c r="U73" s="7" t="s">
        <v>71</v>
      </c>
      <c r="V73" s="7">
        <v>0</v>
      </c>
      <c r="W73" s="5" t="s">
        <v>42</v>
      </c>
      <c r="X73" s="5" t="s">
        <v>43</v>
      </c>
      <c r="Y73" s="5" t="s">
        <v>58</v>
      </c>
      <c r="Z73" s="3">
        <v>43192</v>
      </c>
      <c r="AA73" s="5" t="s">
        <v>452</v>
      </c>
      <c r="AB73" s="5" t="s">
        <v>51</v>
      </c>
      <c r="AC73" s="5" t="s">
        <v>452</v>
      </c>
      <c r="AD73" s="19" t="s">
        <v>418</v>
      </c>
      <c r="AE73" s="36"/>
    </row>
    <row r="74" spans="1:31" ht="30" customHeight="1" x14ac:dyDescent="0.25">
      <c r="A74" s="35" t="str">
        <f t="shared" si="5"/>
        <v>Thursday</v>
      </c>
      <c r="B74" s="18" t="str">
        <f t="shared" si="6"/>
        <v>APRIL</v>
      </c>
      <c r="C74" s="18" t="s">
        <v>95</v>
      </c>
      <c r="D74" s="18" t="s">
        <v>96</v>
      </c>
      <c r="E74" s="4">
        <v>73</v>
      </c>
      <c r="F74" s="4">
        <f t="shared" si="7"/>
        <v>10003</v>
      </c>
      <c r="G74" s="12">
        <v>44658</v>
      </c>
      <c r="H74" s="5" t="s">
        <v>45</v>
      </c>
      <c r="I74" s="13" t="s">
        <v>309</v>
      </c>
      <c r="J74" s="13" t="s">
        <v>205</v>
      </c>
      <c r="K74" s="5" t="s">
        <v>29</v>
      </c>
      <c r="L74" s="5" t="s">
        <v>30</v>
      </c>
      <c r="M74" s="5">
        <v>0</v>
      </c>
      <c r="N74" s="5">
        <v>21</v>
      </c>
      <c r="O74" s="5" t="s">
        <v>31</v>
      </c>
      <c r="P74" s="5" t="s">
        <v>41</v>
      </c>
      <c r="Q74" s="13" t="s">
        <v>456</v>
      </c>
      <c r="R74" s="14" t="s">
        <v>97</v>
      </c>
      <c r="S74" s="13" t="s">
        <v>33</v>
      </c>
      <c r="T74" s="13" t="s">
        <v>342</v>
      </c>
      <c r="U74" s="7">
        <v>1</v>
      </c>
      <c r="V74" s="7">
        <v>1</v>
      </c>
      <c r="W74" s="5" t="s">
        <v>42</v>
      </c>
      <c r="X74" s="5" t="s">
        <v>47</v>
      </c>
      <c r="Y74" s="5" t="s">
        <v>89</v>
      </c>
      <c r="Z74" s="3">
        <v>43255</v>
      </c>
      <c r="AA74" s="5" t="s">
        <v>452</v>
      </c>
      <c r="AB74" s="5" t="s">
        <v>38</v>
      </c>
      <c r="AC74" s="5" t="s">
        <v>452</v>
      </c>
      <c r="AD74" s="19" t="s">
        <v>419</v>
      </c>
      <c r="AE74" s="36"/>
    </row>
    <row r="75" spans="1:31" ht="30" customHeight="1" x14ac:dyDescent="0.25">
      <c r="A75" s="35" t="str">
        <f t="shared" si="5"/>
        <v>Friday</v>
      </c>
      <c r="B75" s="18" t="str">
        <f t="shared" si="6"/>
        <v>APRIL</v>
      </c>
      <c r="C75" s="18" t="s">
        <v>95</v>
      </c>
      <c r="D75" s="18" t="s">
        <v>96</v>
      </c>
      <c r="E75" s="4">
        <v>74</v>
      </c>
      <c r="F75" s="4">
        <f t="shared" si="7"/>
        <v>10003</v>
      </c>
      <c r="G75" s="12">
        <v>44659</v>
      </c>
      <c r="H75" s="5" t="s">
        <v>45</v>
      </c>
      <c r="I75" s="13" t="s">
        <v>310</v>
      </c>
      <c r="J75" s="13" t="s">
        <v>206</v>
      </c>
      <c r="K75" s="5" t="s">
        <v>29</v>
      </c>
      <c r="L75" s="5" t="s">
        <v>30</v>
      </c>
      <c r="M75" s="5">
        <v>0</v>
      </c>
      <c r="N75" s="5">
        <v>23</v>
      </c>
      <c r="O75" s="5" t="s">
        <v>40</v>
      </c>
      <c r="P75" s="5" t="s">
        <v>41</v>
      </c>
      <c r="Q75" s="13" t="s">
        <v>457</v>
      </c>
      <c r="R75" s="14" t="s">
        <v>341</v>
      </c>
      <c r="S75" s="13" t="s">
        <v>33</v>
      </c>
      <c r="T75" s="13" t="s">
        <v>343</v>
      </c>
      <c r="U75" s="7" t="s">
        <v>71</v>
      </c>
      <c r="V75" s="7" t="s">
        <v>33</v>
      </c>
      <c r="W75" s="5" t="s">
        <v>42</v>
      </c>
      <c r="X75" s="5" t="s">
        <v>43</v>
      </c>
      <c r="Y75" s="5" t="s">
        <v>89</v>
      </c>
      <c r="Z75" s="3">
        <v>42807</v>
      </c>
      <c r="AA75" s="5" t="s">
        <v>452</v>
      </c>
      <c r="AB75" s="5" t="s">
        <v>78</v>
      </c>
      <c r="AC75" s="5" t="s">
        <v>452</v>
      </c>
      <c r="AD75" s="19" t="s">
        <v>420</v>
      </c>
      <c r="AE75" s="36"/>
    </row>
    <row r="76" spans="1:31" ht="30" customHeight="1" x14ac:dyDescent="0.25">
      <c r="A76" s="35" t="str">
        <f t="shared" si="5"/>
        <v>Saturday</v>
      </c>
      <c r="B76" s="18" t="str">
        <f t="shared" si="6"/>
        <v>APRIL</v>
      </c>
      <c r="C76" s="18" t="s">
        <v>95</v>
      </c>
      <c r="D76" s="18" t="s">
        <v>96</v>
      </c>
      <c r="E76" s="4">
        <v>75</v>
      </c>
      <c r="F76" s="4">
        <f t="shared" si="7"/>
        <v>10003</v>
      </c>
      <c r="G76" s="3">
        <v>44660</v>
      </c>
      <c r="H76" s="5" t="s">
        <v>45</v>
      </c>
      <c r="I76" s="13" t="s">
        <v>311</v>
      </c>
      <c r="J76" s="13" t="s">
        <v>207</v>
      </c>
      <c r="K76" s="5" t="s">
        <v>29</v>
      </c>
      <c r="L76" s="5" t="s">
        <v>30</v>
      </c>
      <c r="M76" s="5">
        <v>0</v>
      </c>
      <c r="N76" s="5">
        <v>22</v>
      </c>
      <c r="O76" s="5" t="s">
        <v>40</v>
      </c>
      <c r="P76" s="5" t="s">
        <v>41</v>
      </c>
      <c r="Q76" s="13" t="s">
        <v>458</v>
      </c>
      <c r="R76" s="2" t="s">
        <v>46</v>
      </c>
      <c r="S76" s="13" t="s">
        <v>33</v>
      </c>
      <c r="T76" s="13" t="s">
        <v>344</v>
      </c>
      <c r="U76" s="7" t="s">
        <v>71</v>
      </c>
      <c r="V76" s="7" t="s">
        <v>33</v>
      </c>
      <c r="W76" s="5" t="s">
        <v>42</v>
      </c>
      <c r="X76" s="5" t="s">
        <v>43</v>
      </c>
      <c r="Y76" s="5" t="s">
        <v>89</v>
      </c>
      <c r="Z76" s="3">
        <v>43710</v>
      </c>
      <c r="AA76" s="5" t="s">
        <v>37</v>
      </c>
      <c r="AB76" s="5" t="s">
        <v>78</v>
      </c>
      <c r="AC76" s="5" t="s">
        <v>37</v>
      </c>
      <c r="AD76" s="19" t="s">
        <v>421</v>
      </c>
      <c r="AE76" s="36"/>
    </row>
    <row r="77" spans="1:31" ht="30" customHeight="1" x14ac:dyDescent="0.25">
      <c r="A77" s="35" t="str">
        <f t="shared" si="5"/>
        <v>Sunday</v>
      </c>
      <c r="B77" s="18" t="str">
        <f t="shared" si="6"/>
        <v>APRIL</v>
      </c>
      <c r="C77" s="18" t="s">
        <v>95</v>
      </c>
      <c r="D77" s="18" t="s">
        <v>96</v>
      </c>
      <c r="E77" s="4">
        <v>76</v>
      </c>
      <c r="F77" s="4">
        <f t="shared" si="7"/>
        <v>10003</v>
      </c>
      <c r="G77" s="12">
        <v>44661</v>
      </c>
      <c r="H77" s="5" t="s">
        <v>61</v>
      </c>
      <c r="I77" s="13" t="s">
        <v>312</v>
      </c>
      <c r="J77" s="13" t="s">
        <v>208</v>
      </c>
      <c r="K77" s="5" t="s">
        <v>29</v>
      </c>
      <c r="L77" s="5" t="s">
        <v>65</v>
      </c>
      <c r="M77" s="5">
        <v>0</v>
      </c>
      <c r="N77" s="5">
        <v>35</v>
      </c>
      <c r="O77" s="5" t="s">
        <v>40</v>
      </c>
      <c r="P77" s="5" t="s">
        <v>75</v>
      </c>
      <c r="Q77" s="13" t="s">
        <v>456</v>
      </c>
      <c r="R77" s="2" t="s">
        <v>97</v>
      </c>
      <c r="S77" s="13" t="s">
        <v>33</v>
      </c>
      <c r="T77" s="13" t="s">
        <v>345</v>
      </c>
      <c r="U77" s="7" t="s">
        <v>71</v>
      </c>
      <c r="V77" s="7" t="s">
        <v>33</v>
      </c>
      <c r="W77" s="5" t="s">
        <v>42</v>
      </c>
      <c r="X77" s="5" t="s">
        <v>43</v>
      </c>
      <c r="Y77" s="5" t="s">
        <v>90</v>
      </c>
      <c r="Z77" s="3">
        <v>40560</v>
      </c>
      <c r="AA77" s="5" t="s">
        <v>454</v>
      </c>
      <c r="AB77" s="5" t="s">
        <v>78</v>
      </c>
      <c r="AC77" s="5" t="s">
        <v>454</v>
      </c>
      <c r="AD77" s="19" t="s">
        <v>422</v>
      </c>
      <c r="AE77" s="36"/>
    </row>
    <row r="78" spans="1:31" ht="30" customHeight="1" x14ac:dyDescent="0.25">
      <c r="A78" s="35" t="str">
        <f t="shared" si="5"/>
        <v>Monday</v>
      </c>
      <c r="B78" s="18" t="str">
        <f t="shared" si="6"/>
        <v>APRIL</v>
      </c>
      <c r="C78" s="18" t="s">
        <v>95</v>
      </c>
      <c r="D78" s="18" t="s">
        <v>96</v>
      </c>
      <c r="E78" s="4">
        <v>77</v>
      </c>
      <c r="F78" s="4">
        <f t="shared" si="7"/>
        <v>10003</v>
      </c>
      <c r="G78" s="12">
        <v>44662</v>
      </c>
      <c r="H78" s="5" t="s">
        <v>28</v>
      </c>
      <c r="I78" s="13" t="s">
        <v>313</v>
      </c>
      <c r="J78" s="13" t="s">
        <v>209</v>
      </c>
      <c r="K78" s="5" t="s">
        <v>29</v>
      </c>
      <c r="L78" s="5" t="s">
        <v>65</v>
      </c>
      <c r="M78" s="5"/>
      <c r="N78" s="5">
        <v>37</v>
      </c>
      <c r="O78" s="5" t="s">
        <v>40</v>
      </c>
      <c r="P78" s="5" t="s">
        <v>32</v>
      </c>
      <c r="Q78" s="13" t="s">
        <v>457</v>
      </c>
      <c r="R78" s="2" t="s">
        <v>97</v>
      </c>
      <c r="S78" s="13" t="s">
        <v>33</v>
      </c>
      <c r="T78" s="13" t="s">
        <v>342</v>
      </c>
      <c r="U78" s="7">
        <v>1</v>
      </c>
      <c r="V78" s="7">
        <v>1</v>
      </c>
      <c r="W78" s="5" t="s">
        <v>42</v>
      </c>
      <c r="X78" s="5" t="s">
        <v>34</v>
      </c>
      <c r="Y78" s="5" t="s">
        <v>91</v>
      </c>
      <c r="Z78" s="3">
        <v>43514</v>
      </c>
      <c r="AA78" s="5" t="s">
        <v>37</v>
      </c>
      <c r="AB78" s="5" t="s">
        <v>78</v>
      </c>
      <c r="AC78" s="5" t="s">
        <v>37</v>
      </c>
      <c r="AD78" s="19" t="s">
        <v>423</v>
      </c>
      <c r="AE78" s="36"/>
    </row>
    <row r="79" spans="1:31" ht="30" customHeight="1" x14ac:dyDescent="0.25">
      <c r="A79" s="35" t="str">
        <f t="shared" si="5"/>
        <v>Tuesday</v>
      </c>
      <c r="B79" s="18" t="str">
        <f t="shared" si="6"/>
        <v>APRIL</v>
      </c>
      <c r="C79" s="18" t="s">
        <v>95</v>
      </c>
      <c r="D79" s="18" t="s">
        <v>96</v>
      </c>
      <c r="E79" s="4">
        <v>78</v>
      </c>
      <c r="F79" s="4">
        <f t="shared" si="7"/>
        <v>10003</v>
      </c>
      <c r="G79" s="3">
        <v>44663</v>
      </c>
      <c r="H79" s="5" t="s">
        <v>28</v>
      </c>
      <c r="I79" s="13" t="s">
        <v>314</v>
      </c>
      <c r="J79" s="13" t="s">
        <v>210</v>
      </c>
      <c r="K79" s="5" t="s">
        <v>29</v>
      </c>
      <c r="L79" s="5" t="s">
        <v>65</v>
      </c>
      <c r="M79" s="5"/>
      <c r="N79" s="5">
        <v>40</v>
      </c>
      <c r="O79" s="5" t="s">
        <v>31</v>
      </c>
      <c r="P79" s="5" t="s">
        <v>32</v>
      </c>
      <c r="Q79" s="13" t="s">
        <v>458</v>
      </c>
      <c r="R79" s="14" t="s">
        <v>52</v>
      </c>
      <c r="S79" s="13" t="s">
        <v>33</v>
      </c>
      <c r="T79" s="13" t="s">
        <v>343</v>
      </c>
      <c r="U79" s="7">
        <v>1</v>
      </c>
      <c r="V79" s="7">
        <v>1</v>
      </c>
      <c r="W79" s="5" t="s">
        <v>42</v>
      </c>
      <c r="X79" s="5" t="s">
        <v>34</v>
      </c>
      <c r="Y79" s="5" t="s">
        <v>91</v>
      </c>
      <c r="Z79" s="3">
        <v>39673</v>
      </c>
      <c r="AA79" s="5" t="s">
        <v>455</v>
      </c>
      <c r="AB79" s="5" t="s">
        <v>78</v>
      </c>
      <c r="AC79" s="5" t="s">
        <v>455</v>
      </c>
      <c r="AD79" s="19" t="s">
        <v>424</v>
      </c>
      <c r="AE79" s="36"/>
    </row>
    <row r="80" spans="1:31" ht="30" customHeight="1" x14ac:dyDescent="0.25">
      <c r="A80" s="35" t="str">
        <f t="shared" si="5"/>
        <v>Wednesday</v>
      </c>
      <c r="B80" s="18" t="str">
        <f t="shared" si="6"/>
        <v>APRIL</v>
      </c>
      <c r="C80" s="18" t="s">
        <v>95</v>
      </c>
      <c r="D80" s="18" t="s">
        <v>96</v>
      </c>
      <c r="E80" s="4">
        <v>79</v>
      </c>
      <c r="F80" s="4">
        <f t="shared" si="7"/>
        <v>10003</v>
      </c>
      <c r="G80" s="12">
        <v>44664</v>
      </c>
      <c r="H80" s="5" t="s">
        <v>28</v>
      </c>
      <c r="I80" s="13" t="s">
        <v>315</v>
      </c>
      <c r="J80" s="13" t="s">
        <v>211</v>
      </c>
      <c r="K80" s="5" t="s">
        <v>29</v>
      </c>
      <c r="L80" s="5" t="s">
        <v>65</v>
      </c>
      <c r="M80" s="5"/>
      <c r="N80" s="5">
        <v>36</v>
      </c>
      <c r="O80" s="5" t="s">
        <v>40</v>
      </c>
      <c r="P80" s="5" t="s">
        <v>32</v>
      </c>
      <c r="Q80" s="13" t="s">
        <v>456</v>
      </c>
      <c r="R80" s="14" t="s">
        <v>97</v>
      </c>
      <c r="S80" s="13" t="s">
        <v>33</v>
      </c>
      <c r="T80" s="13" t="s">
        <v>344</v>
      </c>
      <c r="U80" s="7">
        <v>1</v>
      </c>
      <c r="V80" s="7">
        <v>1</v>
      </c>
      <c r="W80" s="5" t="s">
        <v>42</v>
      </c>
      <c r="X80" s="5" t="s">
        <v>34</v>
      </c>
      <c r="Y80" s="5" t="s">
        <v>91</v>
      </c>
      <c r="Z80" s="3">
        <v>42936</v>
      </c>
      <c r="AA80" s="5" t="s">
        <v>452</v>
      </c>
      <c r="AB80" s="5" t="s">
        <v>78</v>
      </c>
      <c r="AC80" s="5" t="s">
        <v>452</v>
      </c>
      <c r="AD80" s="19" t="s">
        <v>425</v>
      </c>
      <c r="AE80" s="36"/>
    </row>
    <row r="81" spans="1:31" ht="30" customHeight="1" x14ac:dyDescent="0.25">
      <c r="A81" s="35" t="str">
        <f t="shared" si="5"/>
        <v>Thursday</v>
      </c>
      <c r="B81" s="18" t="str">
        <f t="shared" si="6"/>
        <v>APRIL</v>
      </c>
      <c r="C81" s="18" t="s">
        <v>95</v>
      </c>
      <c r="D81" s="18" t="s">
        <v>96</v>
      </c>
      <c r="E81" s="4">
        <v>80</v>
      </c>
      <c r="F81" s="4">
        <f t="shared" si="7"/>
        <v>10003</v>
      </c>
      <c r="G81" s="12">
        <v>44665</v>
      </c>
      <c r="H81" s="5" t="s">
        <v>28</v>
      </c>
      <c r="I81" s="13" t="s">
        <v>316</v>
      </c>
      <c r="J81" s="13" t="s">
        <v>212</v>
      </c>
      <c r="K81" s="5" t="s">
        <v>29</v>
      </c>
      <c r="L81" s="5" t="s">
        <v>65</v>
      </c>
      <c r="M81" s="5"/>
      <c r="N81" s="5">
        <v>27</v>
      </c>
      <c r="O81" s="5" t="s">
        <v>31</v>
      </c>
      <c r="P81" s="5" t="s">
        <v>32</v>
      </c>
      <c r="Q81" s="13" t="s">
        <v>457</v>
      </c>
      <c r="R81" s="14" t="s">
        <v>341</v>
      </c>
      <c r="S81" s="13" t="s">
        <v>33</v>
      </c>
      <c r="T81" s="13" t="s">
        <v>345</v>
      </c>
      <c r="U81" s="7">
        <v>1</v>
      </c>
      <c r="V81" s="7">
        <v>1</v>
      </c>
      <c r="W81" s="5" t="s">
        <v>42</v>
      </c>
      <c r="X81" s="5" t="s">
        <v>34</v>
      </c>
      <c r="Y81" s="5" t="s">
        <v>91</v>
      </c>
      <c r="Z81" s="3">
        <v>43500</v>
      </c>
      <c r="AA81" s="5" t="s">
        <v>37</v>
      </c>
      <c r="AB81" s="5" t="s">
        <v>78</v>
      </c>
      <c r="AC81" s="5" t="s">
        <v>37</v>
      </c>
      <c r="AD81" s="19" t="s">
        <v>426</v>
      </c>
      <c r="AE81" s="36"/>
    </row>
    <row r="82" spans="1:31" ht="30" customHeight="1" x14ac:dyDescent="0.25">
      <c r="A82" s="35" t="str">
        <f t="shared" si="5"/>
        <v>Friday</v>
      </c>
      <c r="B82" s="18" t="str">
        <f t="shared" si="6"/>
        <v>APRIL</v>
      </c>
      <c r="C82" s="18" t="s">
        <v>95</v>
      </c>
      <c r="D82" s="18" t="s">
        <v>96</v>
      </c>
      <c r="E82" s="4">
        <v>81</v>
      </c>
      <c r="F82" s="4">
        <f t="shared" si="7"/>
        <v>10003</v>
      </c>
      <c r="G82" s="3">
        <v>44666</v>
      </c>
      <c r="H82" s="5" t="s">
        <v>28</v>
      </c>
      <c r="I82" s="13" t="s">
        <v>317</v>
      </c>
      <c r="J82" s="13" t="s">
        <v>213</v>
      </c>
      <c r="K82" s="5" t="s">
        <v>29</v>
      </c>
      <c r="L82" s="5" t="s">
        <v>65</v>
      </c>
      <c r="M82" s="5"/>
      <c r="N82" s="5">
        <v>29</v>
      </c>
      <c r="O82" s="5" t="s">
        <v>40</v>
      </c>
      <c r="P82" s="5" t="s">
        <v>33</v>
      </c>
      <c r="Q82" s="13" t="s">
        <v>458</v>
      </c>
      <c r="R82" s="2" t="s">
        <v>46</v>
      </c>
      <c r="S82" s="13" t="s">
        <v>33</v>
      </c>
      <c r="T82" s="13" t="s">
        <v>342</v>
      </c>
      <c r="U82" s="7">
        <v>1</v>
      </c>
      <c r="V82" s="7">
        <v>1</v>
      </c>
      <c r="W82" s="5" t="s">
        <v>42</v>
      </c>
      <c r="X82" s="5" t="s">
        <v>34</v>
      </c>
      <c r="Y82" s="5" t="s">
        <v>91</v>
      </c>
      <c r="Z82" s="3">
        <v>43452</v>
      </c>
      <c r="AA82" s="5" t="s">
        <v>37</v>
      </c>
      <c r="AB82" s="5" t="s">
        <v>78</v>
      </c>
      <c r="AC82" s="5" t="s">
        <v>37</v>
      </c>
      <c r="AD82" s="19" t="s">
        <v>427</v>
      </c>
      <c r="AE82" s="36"/>
    </row>
    <row r="83" spans="1:31" ht="30" customHeight="1" x14ac:dyDescent="0.25">
      <c r="A83" s="35" t="str">
        <f t="shared" si="5"/>
        <v>Saturday</v>
      </c>
      <c r="B83" s="18" t="str">
        <f t="shared" si="6"/>
        <v>APRIL</v>
      </c>
      <c r="C83" s="18" t="s">
        <v>95</v>
      </c>
      <c r="D83" s="18" t="s">
        <v>96</v>
      </c>
      <c r="E83" s="4">
        <v>82</v>
      </c>
      <c r="F83" s="4">
        <f t="shared" si="7"/>
        <v>10003</v>
      </c>
      <c r="G83" s="12">
        <v>44667</v>
      </c>
      <c r="H83" s="5" t="s">
        <v>28</v>
      </c>
      <c r="I83" s="13" t="s">
        <v>318</v>
      </c>
      <c r="J83" s="13" t="s">
        <v>214</v>
      </c>
      <c r="K83" s="5" t="s">
        <v>33</v>
      </c>
      <c r="L83" s="5" t="s">
        <v>30</v>
      </c>
      <c r="M83" s="5"/>
      <c r="N83" s="5"/>
      <c r="O83" s="5" t="s">
        <v>31</v>
      </c>
      <c r="P83" s="5" t="s">
        <v>32</v>
      </c>
      <c r="Q83" s="13" t="s">
        <v>456</v>
      </c>
      <c r="R83" s="2" t="s">
        <v>97</v>
      </c>
      <c r="S83" s="13" t="s">
        <v>33</v>
      </c>
      <c r="T83" s="13" t="s">
        <v>343</v>
      </c>
      <c r="U83" s="7">
        <v>1</v>
      </c>
      <c r="V83" s="7" t="s">
        <v>33</v>
      </c>
      <c r="W83" s="5" t="s">
        <v>42</v>
      </c>
      <c r="X83" s="5" t="s">
        <v>33</v>
      </c>
      <c r="Y83" s="5" t="s">
        <v>88</v>
      </c>
      <c r="Z83" s="3"/>
      <c r="AA83" s="5" t="s">
        <v>33</v>
      </c>
      <c r="AB83" s="5" t="s">
        <v>33</v>
      </c>
      <c r="AC83" s="5" t="s">
        <v>33</v>
      </c>
      <c r="AD83" s="19" t="s">
        <v>428</v>
      </c>
      <c r="AE83" s="36"/>
    </row>
    <row r="84" spans="1:31" ht="30" customHeight="1" x14ac:dyDescent="0.25">
      <c r="A84" s="35" t="str">
        <f t="shared" si="5"/>
        <v>Sunday</v>
      </c>
      <c r="B84" s="18" t="str">
        <f t="shared" si="6"/>
        <v>APRIL</v>
      </c>
      <c r="C84" s="18" t="s">
        <v>95</v>
      </c>
      <c r="D84" s="18" t="s">
        <v>96</v>
      </c>
      <c r="E84" s="4">
        <v>83</v>
      </c>
      <c r="F84" s="4">
        <f t="shared" si="7"/>
        <v>10003</v>
      </c>
      <c r="G84" s="12">
        <v>44668</v>
      </c>
      <c r="H84" s="5" t="s">
        <v>28</v>
      </c>
      <c r="I84" s="13" t="s">
        <v>319</v>
      </c>
      <c r="J84" s="13" t="s">
        <v>215</v>
      </c>
      <c r="K84" s="5" t="s">
        <v>29</v>
      </c>
      <c r="L84" s="5" t="s">
        <v>65</v>
      </c>
      <c r="M84" s="5"/>
      <c r="N84" s="5">
        <v>32</v>
      </c>
      <c r="O84" s="5" t="s">
        <v>40</v>
      </c>
      <c r="P84" s="5" t="s">
        <v>32</v>
      </c>
      <c r="Q84" s="13" t="s">
        <v>457</v>
      </c>
      <c r="R84" s="2" t="s">
        <v>97</v>
      </c>
      <c r="S84" s="13" t="s">
        <v>33</v>
      </c>
      <c r="T84" s="13" t="s">
        <v>344</v>
      </c>
      <c r="U84" s="7">
        <v>1</v>
      </c>
      <c r="V84" s="7" t="s">
        <v>33</v>
      </c>
      <c r="W84" s="5" t="s">
        <v>42</v>
      </c>
      <c r="X84" s="5" t="s">
        <v>53</v>
      </c>
      <c r="Y84" s="5" t="s">
        <v>92</v>
      </c>
      <c r="Z84" s="3">
        <v>42795</v>
      </c>
      <c r="AA84" s="5" t="s">
        <v>37</v>
      </c>
      <c r="AB84" s="5" t="s">
        <v>78</v>
      </c>
      <c r="AC84" s="5" t="s">
        <v>37</v>
      </c>
      <c r="AD84" s="19" t="s">
        <v>429</v>
      </c>
      <c r="AE84" s="36"/>
    </row>
    <row r="85" spans="1:31" ht="30" customHeight="1" x14ac:dyDescent="0.25">
      <c r="A85" s="35" t="str">
        <f t="shared" si="5"/>
        <v>Monday</v>
      </c>
      <c r="B85" s="18" t="str">
        <f t="shared" si="6"/>
        <v>APRIL</v>
      </c>
      <c r="C85" s="18" t="s">
        <v>95</v>
      </c>
      <c r="D85" s="18" t="s">
        <v>96</v>
      </c>
      <c r="E85" s="4">
        <v>84</v>
      </c>
      <c r="F85" s="4">
        <f t="shared" si="7"/>
        <v>10003</v>
      </c>
      <c r="G85" s="3">
        <v>44669</v>
      </c>
      <c r="H85" s="5" t="s">
        <v>28</v>
      </c>
      <c r="I85" s="13" t="s">
        <v>320</v>
      </c>
      <c r="J85" s="13" t="s">
        <v>216</v>
      </c>
      <c r="K85" s="5" t="s">
        <v>29</v>
      </c>
      <c r="L85" s="5" t="s">
        <v>30</v>
      </c>
      <c r="M85" s="5"/>
      <c r="N85" s="5">
        <v>21</v>
      </c>
      <c r="O85" s="5" t="s">
        <v>40</v>
      </c>
      <c r="P85" s="5" t="s">
        <v>32</v>
      </c>
      <c r="Q85" s="13" t="s">
        <v>458</v>
      </c>
      <c r="R85" s="14" t="s">
        <v>52</v>
      </c>
      <c r="S85" s="13" t="s">
        <v>33</v>
      </c>
      <c r="T85" s="13" t="s">
        <v>345</v>
      </c>
      <c r="U85" s="7">
        <v>1</v>
      </c>
      <c r="V85" s="7">
        <v>1</v>
      </c>
      <c r="W85" s="5" t="s">
        <v>42</v>
      </c>
      <c r="X85" s="5" t="s">
        <v>77</v>
      </c>
      <c r="Y85" s="5" t="s">
        <v>60</v>
      </c>
      <c r="Z85" s="3">
        <v>43878</v>
      </c>
      <c r="AA85" s="5" t="s">
        <v>33</v>
      </c>
      <c r="AB85" s="5" t="s">
        <v>78</v>
      </c>
      <c r="AC85" s="5" t="s">
        <v>33</v>
      </c>
      <c r="AD85" s="19" t="s">
        <v>430</v>
      </c>
      <c r="AE85" s="36"/>
    </row>
    <row r="86" spans="1:31" ht="30" customHeight="1" x14ac:dyDescent="0.25">
      <c r="A86" s="35" t="str">
        <f t="shared" si="5"/>
        <v>Tuesday</v>
      </c>
      <c r="B86" s="18" t="str">
        <f t="shared" si="6"/>
        <v>APRIL</v>
      </c>
      <c r="C86" s="18" t="s">
        <v>95</v>
      </c>
      <c r="D86" s="18" t="s">
        <v>96</v>
      </c>
      <c r="E86" s="4">
        <v>85</v>
      </c>
      <c r="F86" s="4">
        <f t="shared" si="7"/>
        <v>10003</v>
      </c>
      <c r="G86" s="12">
        <v>44670</v>
      </c>
      <c r="H86" s="5" t="s">
        <v>28</v>
      </c>
      <c r="I86" s="13" t="s">
        <v>321</v>
      </c>
      <c r="J86" s="13" t="s">
        <v>217</v>
      </c>
      <c r="K86" s="5" t="s">
        <v>29</v>
      </c>
      <c r="L86" s="5" t="s">
        <v>30</v>
      </c>
      <c r="M86" s="5"/>
      <c r="N86" s="5">
        <v>31</v>
      </c>
      <c r="O86" s="5" t="s">
        <v>31</v>
      </c>
      <c r="P86" s="5" t="s">
        <v>32</v>
      </c>
      <c r="Q86" s="13" t="s">
        <v>456</v>
      </c>
      <c r="R86" s="14" t="s">
        <v>97</v>
      </c>
      <c r="S86" s="13" t="s">
        <v>33</v>
      </c>
      <c r="T86" s="13" t="s">
        <v>342</v>
      </c>
      <c r="U86" s="10" t="s">
        <v>71</v>
      </c>
      <c r="V86" s="7" t="s">
        <v>33</v>
      </c>
      <c r="W86" s="5" t="s">
        <v>42</v>
      </c>
      <c r="X86" s="5" t="s">
        <v>68</v>
      </c>
      <c r="Y86" s="5" t="s">
        <v>60</v>
      </c>
      <c r="Z86" s="3">
        <v>42377</v>
      </c>
      <c r="AA86" s="13" t="s">
        <v>453</v>
      </c>
      <c r="AB86" s="5" t="s">
        <v>38</v>
      </c>
      <c r="AC86" s="13" t="s">
        <v>453</v>
      </c>
      <c r="AD86" s="19" t="s">
        <v>431</v>
      </c>
      <c r="AE86" s="36"/>
    </row>
    <row r="87" spans="1:31" ht="30" customHeight="1" x14ac:dyDescent="0.25">
      <c r="A87" s="35" t="str">
        <f t="shared" si="5"/>
        <v>Wednesday</v>
      </c>
      <c r="B87" s="18" t="str">
        <f t="shared" si="6"/>
        <v>APRIL</v>
      </c>
      <c r="C87" s="18" t="s">
        <v>95</v>
      </c>
      <c r="D87" s="18" t="s">
        <v>96</v>
      </c>
      <c r="E87" s="4">
        <v>86</v>
      </c>
      <c r="F87" s="4">
        <f t="shared" si="7"/>
        <v>10003</v>
      </c>
      <c r="G87" s="12">
        <v>44671</v>
      </c>
      <c r="H87" s="5" t="s">
        <v>28</v>
      </c>
      <c r="I87" s="13" t="s">
        <v>322</v>
      </c>
      <c r="J87" s="13" t="s">
        <v>218</v>
      </c>
      <c r="K87" s="5" t="s">
        <v>29</v>
      </c>
      <c r="L87" s="5" t="s">
        <v>30</v>
      </c>
      <c r="M87" s="5"/>
      <c r="N87" s="5">
        <v>32</v>
      </c>
      <c r="O87" s="5" t="s">
        <v>40</v>
      </c>
      <c r="P87" s="5" t="s">
        <v>32</v>
      </c>
      <c r="Q87" s="13" t="s">
        <v>457</v>
      </c>
      <c r="R87" s="14" t="s">
        <v>341</v>
      </c>
      <c r="S87" s="13" t="s">
        <v>33</v>
      </c>
      <c r="T87" s="13" t="s">
        <v>343</v>
      </c>
      <c r="U87" s="7" t="s">
        <v>71</v>
      </c>
      <c r="V87" s="7" t="s">
        <v>33</v>
      </c>
      <c r="W87" s="5" t="s">
        <v>42</v>
      </c>
      <c r="X87" s="5" t="s">
        <v>53</v>
      </c>
      <c r="Y87" s="5" t="s">
        <v>92</v>
      </c>
      <c r="Z87" s="3">
        <v>41337</v>
      </c>
      <c r="AA87" s="5" t="s">
        <v>454</v>
      </c>
      <c r="AB87" s="5" t="s">
        <v>44</v>
      </c>
      <c r="AC87" s="5" t="s">
        <v>454</v>
      </c>
      <c r="AD87" s="19" t="s">
        <v>432</v>
      </c>
      <c r="AE87" s="36"/>
    </row>
    <row r="88" spans="1:31" ht="30" customHeight="1" x14ac:dyDescent="0.25">
      <c r="A88" s="35" t="str">
        <f t="shared" si="5"/>
        <v>Thursday</v>
      </c>
      <c r="B88" s="18" t="str">
        <f t="shared" si="6"/>
        <v>APRIL</v>
      </c>
      <c r="C88" s="18" t="s">
        <v>95</v>
      </c>
      <c r="D88" s="18" t="s">
        <v>96</v>
      </c>
      <c r="E88" s="4">
        <v>87</v>
      </c>
      <c r="F88" s="4">
        <f t="shared" si="7"/>
        <v>10003</v>
      </c>
      <c r="G88" s="3">
        <v>44672</v>
      </c>
      <c r="H88" s="5" t="s">
        <v>45</v>
      </c>
      <c r="I88" s="13" t="s">
        <v>323</v>
      </c>
      <c r="J88" s="13" t="s">
        <v>219</v>
      </c>
      <c r="K88" s="5" t="s">
        <v>29</v>
      </c>
      <c r="L88" s="5" t="s">
        <v>30</v>
      </c>
      <c r="M88" s="5">
        <v>0</v>
      </c>
      <c r="N88" s="5">
        <v>30</v>
      </c>
      <c r="O88" s="5" t="s">
        <v>40</v>
      </c>
      <c r="P88" s="5" t="s">
        <v>75</v>
      </c>
      <c r="Q88" s="13" t="s">
        <v>458</v>
      </c>
      <c r="R88" s="2" t="s">
        <v>46</v>
      </c>
      <c r="S88" s="13" t="s">
        <v>33</v>
      </c>
      <c r="T88" s="13" t="s">
        <v>344</v>
      </c>
      <c r="U88" s="7">
        <v>1</v>
      </c>
      <c r="V88" s="7">
        <v>1</v>
      </c>
      <c r="W88" s="5" t="s">
        <v>42</v>
      </c>
      <c r="X88" s="5" t="s">
        <v>85</v>
      </c>
      <c r="Y88" s="5" t="s">
        <v>36</v>
      </c>
      <c r="Z88" s="3">
        <v>41295</v>
      </c>
      <c r="AA88" s="5" t="s">
        <v>454</v>
      </c>
      <c r="AB88" s="5" t="s">
        <v>38</v>
      </c>
      <c r="AC88" s="5" t="s">
        <v>454</v>
      </c>
      <c r="AD88" s="19" t="s">
        <v>433</v>
      </c>
      <c r="AE88" s="36"/>
    </row>
    <row r="89" spans="1:31" ht="30" customHeight="1" x14ac:dyDescent="0.25">
      <c r="A89" s="35" t="str">
        <f t="shared" si="5"/>
        <v>Friday</v>
      </c>
      <c r="B89" s="18" t="str">
        <f t="shared" si="6"/>
        <v>APRIL</v>
      </c>
      <c r="C89" s="18" t="s">
        <v>95</v>
      </c>
      <c r="D89" s="18" t="s">
        <v>96</v>
      </c>
      <c r="E89" s="4">
        <v>88</v>
      </c>
      <c r="F89" s="4">
        <f t="shared" si="7"/>
        <v>10003</v>
      </c>
      <c r="G89" s="12">
        <v>44673</v>
      </c>
      <c r="H89" s="5" t="s">
        <v>61</v>
      </c>
      <c r="I89" s="13" t="s">
        <v>324</v>
      </c>
      <c r="J89" s="13" t="s">
        <v>220</v>
      </c>
      <c r="K89" s="5" t="s">
        <v>29</v>
      </c>
      <c r="L89" s="5" t="s">
        <v>65</v>
      </c>
      <c r="M89" s="5">
        <v>0</v>
      </c>
      <c r="N89" s="5">
        <v>42</v>
      </c>
      <c r="O89" s="5" t="s">
        <v>40</v>
      </c>
      <c r="P89" s="5" t="s">
        <v>32</v>
      </c>
      <c r="Q89" s="13" t="s">
        <v>456</v>
      </c>
      <c r="R89" s="2" t="s">
        <v>97</v>
      </c>
      <c r="S89" s="13" t="s">
        <v>33</v>
      </c>
      <c r="T89" s="13" t="s">
        <v>345</v>
      </c>
      <c r="U89" s="7">
        <v>1</v>
      </c>
      <c r="V89" s="7">
        <v>1</v>
      </c>
      <c r="W89" s="5" t="s">
        <v>42</v>
      </c>
      <c r="X89" s="5" t="s">
        <v>43</v>
      </c>
      <c r="Y89" s="5" t="s">
        <v>58</v>
      </c>
      <c r="Z89" s="3">
        <v>38733</v>
      </c>
      <c r="AA89" s="5" t="s">
        <v>455</v>
      </c>
      <c r="AB89" s="5" t="s">
        <v>93</v>
      </c>
      <c r="AC89" s="5" t="s">
        <v>455</v>
      </c>
      <c r="AD89" s="19" t="s">
        <v>434</v>
      </c>
      <c r="AE89" s="36"/>
    </row>
    <row r="90" spans="1:31" ht="30" customHeight="1" x14ac:dyDescent="0.25">
      <c r="A90" s="35" t="str">
        <f t="shared" si="5"/>
        <v>Saturday</v>
      </c>
      <c r="B90" s="18" t="str">
        <f t="shared" si="6"/>
        <v>APRIL</v>
      </c>
      <c r="C90" s="18" t="s">
        <v>95</v>
      </c>
      <c r="D90" s="18" t="s">
        <v>96</v>
      </c>
      <c r="E90" s="4">
        <v>89</v>
      </c>
      <c r="F90" s="4">
        <f t="shared" si="7"/>
        <v>10003</v>
      </c>
      <c r="G90" s="12">
        <v>44674</v>
      </c>
      <c r="H90" s="5" t="s">
        <v>45</v>
      </c>
      <c r="I90" s="13" t="s">
        <v>325</v>
      </c>
      <c r="J90" s="13" t="s">
        <v>221</v>
      </c>
      <c r="K90" s="5" t="s">
        <v>29</v>
      </c>
      <c r="L90" s="5" t="s">
        <v>30</v>
      </c>
      <c r="M90" s="5">
        <v>0</v>
      </c>
      <c r="N90" s="5">
        <v>25</v>
      </c>
      <c r="O90" s="5" t="s">
        <v>40</v>
      </c>
      <c r="P90" s="5" t="s">
        <v>41</v>
      </c>
      <c r="Q90" s="13" t="s">
        <v>457</v>
      </c>
      <c r="R90" s="2" t="s">
        <v>97</v>
      </c>
      <c r="S90" s="13" t="s">
        <v>33</v>
      </c>
      <c r="T90" s="13" t="s">
        <v>342</v>
      </c>
      <c r="U90" s="7" t="s">
        <v>71</v>
      </c>
      <c r="V90" s="7" t="s">
        <v>33</v>
      </c>
      <c r="W90" s="5" t="s">
        <v>57</v>
      </c>
      <c r="X90" s="5" t="s">
        <v>43</v>
      </c>
      <c r="Y90" s="5" t="s">
        <v>58</v>
      </c>
      <c r="Z90" s="3">
        <v>43850</v>
      </c>
      <c r="AA90" s="5" t="s">
        <v>37</v>
      </c>
      <c r="AB90" s="5" t="s">
        <v>70</v>
      </c>
      <c r="AC90" s="5" t="s">
        <v>37</v>
      </c>
      <c r="AD90" s="19" t="s">
        <v>435</v>
      </c>
      <c r="AE90" s="36"/>
    </row>
    <row r="91" spans="1:31" ht="30" customHeight="1" x14ac:dyDescent="0.25">
      <c r="A91" s="35" t="str">
        <f t="shared" si="5"/>
        <v>Sunday</v>
      </c>
      <c r="B91" s="18" t="str">
        <f t="shared" si="6"/>
        <v>APRIL</v>
      </c>
      <c r="C91" s="18" t="s">
        <v>95</v>
      </c>
      <c r="D91" s="18" t="s">
        <v>99</v>
      </c>
      <c r="E91" s="4">
        <v>90</v>
      </c>
      <c r="F91" s="4">
        <f t="shared" si="7"/>
        <v>10003</v>
      </c>
      <c r="G91" s="3">
        <v>44675</v>
      </c>
      <c r="H91" s="13" t="s">
        <v>39</v>
      </c>
      <c r="I91" s="13" t="s">
        <v>326</v>
      </c>
      <c r="J91" s="13" t="s">
        <v>222</v>
      </c>
      <c r="K91" s="13" t="s">
        <v>29</v>
      </c>
      <c r="L91" s="13" t="s">
        <v>30</v>
      </c>
      <c r="M91" s="13">
        <v>0</v>
      </c>
      <c r="N91" s="13" t="s">
        <v>33</v>
      </c>
      <c r="O91" s="5" t="s">
        <v>31</v>
      </c>
      <c r="P91" s="13" t="s">
        <v>41</v>
      </c>
      <c r="Q91" s="13" t="s">
        <v>458</v>
      </c>
      <c r="R91" s="14" t="s">
        <v>52</v>
      </c>
      <c r="S91" s="13" t="s">
        <v>33</v>
      </c>
      <c r="T91" s="13" t="s">
        <v>343</v>
      </c>
      <c r="U91" s="6">
        <v>1</v>
      </c>
      <c r="V91" s="6">
        <v>1</v>
      </c>
      <c r="W91" s="5" t="s">
        <v>57</v>
      </c>
      <c r="X91" s="5" t="s">
        <v>33</v>
      </c>
      <c r="Y91" s="13" t="s">
        <v>33</v>
      </c>
      <c r="Z91" s="12" t="s">
        <v>33</v>
      </c>
      <c r="AA91" s="13" t="s">
        <v>33</v>
      </c>
      <c r="AB91" s="13" t="s">
        <v>33</v>
      </c>
      <c r="AC91" s="13" t="s">
        <v>33</v>
      </c>
      <c r="AD91" s="19" t="s">
        <v>436</v>
      </c>
      <c r="AE91" s="36"/>
    </row>
    <row r="92" spans="1:31" ht="30" customHeight="1" x14ac:dyDescent="0.25">
      <c r="A92" s="35" t="str">
        <f t="shared" si="5"/>
        <v>Monday</v>
      </c>
      <c r="B92" s="18" t="str">
        <f t="shared" si="6"/>
        <v>APRIL</v>
      </c>
      <c r="C92" s="18" t="s">
        <v>95</v>
      </c>
      <c r="D92" s="18" t="s">
        <v>99</v>
      </c>
      <c r="E92" s="4">
        <v>91</v>
      </c>
      <c r="F92" s="4">
        <f t="shared" si="7"/>
        <v>10003</v>
      </c>
      <c r="G92" s="12">
        <v>44676</v>
      </c>
      <c r="H92" s="13" t="s">
        <v>39</v>
      </c>
      <c r="I92" s="13" t="s">
        <v>327</v>
      </c>
      <c r="J92" s="13" t="s">
        <v>223</v>
      </c>
      <c r="K92" s="13" t="s">
        <v>29</v>
      </c>
      <c r="L92" s="13" t="s">
        <v>30</v>
      </c>
      <c r="M92" s="13">
        <v>0</v>
      </c>
      <c r="N92" s="13" t="s">
        <v>33</v>
      </c>
      <c r="O92" s="13" t="s">
        <v>40</v>
      </c>
      <c r="P92" s="13" t="s">
        <v>32</v>
      </c>
      <c r="Q92" s="13" t="s">
        <v>456</v>
      </c>
      <c r="R92" s="14" t="s">
        <v>97</v>
      </c>
      <c r="S92" s="13" t="s">
        <v>33</v>
      </c>
      <c r="T92" s="13" t="s">
        <v>344</v>
      </c>
      <c r="U92" s="6">
        <v>1</v>
      </c>
      <c r="V92" s="6">
        <v>1</v>
      </c>
      <c r="W92" s="5" t="s">
        <v>57</v>
      </c>
      <c r="X92" s="5" t="s">
        <v>33</v>
      </c>
      <c r="Y92" s="13" t="s">
        <v>33</v>
      </c>
      <c r="Z92" s="12" t="s">
        <v>33</v>
      </c>
      <c r="AA92" s="13" t="s">
        <v>33</v>
      </c>
      <c r="AB92" s="13" t="s">
        <v>33</v>
      </c>
      <c r="AC92" s="13" t="s">
        <v>33</v>
      </c>
      <c r="AD92" s="19" t="s">
        <v>437</v>
      </c>
      <c r="AE92" s="36"/>
    </row>
    <row r="93" spans="1:31" ht="30" customHeight="1" x14ac:dyDescent="0.25">
      <c r="A93" s="35" t="str">
        <f t="shared" si="5"/>
        <v>Tuesday</v>
      </c>
      <c r="B93" s="18" t="str">
        <f t="shared" si="6"/>
        <v>APRIL</v>
      </c>
      <c r="C93" s="18" t="s">
        <v>95</v>
      </c>
      <c r="D93" s="18" t="s">
        <v>99</v>
      </c>
      <c r="E93" s="4">
        <v>92</v>
      </c>
      <c r="F93" s="4">
        <f t="shared" si="7"/>
        <v>10003</v>
      </c>
      <c r="G93" s="12">
        <v>44677</v>
      </c>
      <c r="H93" s="13" t="s">
        <v>39</v>
      </c>
      <c r="I93" s="13" t="s">
        <v>328</v>
      </c>
      <c r="J93" s="13" t="s">
        <v>224</v>
      </c>
      <c r="K93" s="13" t="s">
        <v>29</v>
      </c>
      <c r="L93" s="13" t="s">
        <v>65</v>
      </c>
      <c r="M93" s="13">
        <v>0</v>
      </c>
      <c r="N93" s="13"/>
      <c r="O93" s="13" t="s">
        <v>40</v>
      </c>
      <c r="P93" s="13" t="s">
        <v>32</v>
      </c>
      <c r="Q93" s="13" t="s">
        <v>457</v>
      </c>
      <c r="R93" s="14" t="s">
        <v>341</v>
      </c>
      <c r="S93" s="13" t="s">
        <v>33</v>
      </c>
      <c r="T93" s="13" t="s">
        <v>345</v>
      </c>
      <c r="U93" s="6">
        <v>1</v>
      </c>
      <c r="V93" s="6">
        <v>0</v>
      </c>
      <c r="W93" s="5" t="s">
        <v>57</v>
      </c>
      <c r="X93" s="5" t="s">
        <v>43</v>
      </c>
      <c r="Y93" s="13"/>
      <c r="Z93" s="12"/>
      <c r="AA93" s="13"/>
      <c r="AB93" s="13"/>
      <c r="AC93" s="13"/>
      <c r="AD93" s="19" t="s">
        <v>438</v>
      </c>
      <c r="AE93" s="36"/>
    </row>
    <row r="94" spans="1:31" ht="30" customHeight="1" x14ac:dyDescent="0.25">
      <c r="A94" s="35" t="str">
        <f t="shared" si="5"/>
        <v>Wednesday</v>
      </c>
      <c r="B94" s="18" t="str">
        <f t="shared" si="6"/>
        <v>APRIL</v>
      </c>
      <c r="C94" s="18" t="s">
        <v>95</v>
      </c>
      <c r="D94" s="18" t="s">
        <v>99</v>
      </c>
      <c r="E94" s="4">
        <v>93</v>
      </c>
      <c r="F94" s="4">
        <f t="shared" si="7"/>
        <v>10003</v>
      </c>
      <c r="G94" s="3">
        <v>44678</v>
      </c>
      <c r="H94" s="13" t="s">
        <v>28</v>
      </c>
      <c r="I94" s="13" t="s">
        <v>329</v>
      </c>
      <c r="J94" s="13" t="s">
        <v>225</v>
      </c>
      <c r="K94" s="13" t="s">
        <v>29</v>
      </c>
      <c r="L94" s="13" t="s">
        <v>30</v>
      </c>
      <c r="M94" s="13">
        <v>0</v>
      </c>
      <c r="N94" s="13"/>
      <c r="O94" s="13" t="s">
        <v>40</v>
      </c>
      <c r="P94" s="13" t="s">
        <v>32</v>
      </c>
      <c r="Q94" s="13" t="s">
        <v>458</v>
      </c>
      <c r="R94" s="2" t="s">
        <v>46</v>
      </c>
      <c r="S94" s="13" t="s">
        <v>33</v>
      </c>
      <c r="T94" s="13" t="s">
        <v>342</v>
      </c>
      <c r="U94" s="6">
        <v>0</v>
      </c>
      <c r="V94" s="6">
        <v>0</v>
      </c>
      <c r="W94" s="5" t="s">
        <v>57</v>
      </c>
      <c r="X94" s="5" t="s">
        <v>33</v>
      </c>
      <c r="Y94" s="13" t="s">
        <v>54</v>
      </c>
      <c r="Z94" s="12"/>
      <c r="AA94" s="13"/>
      <c r="AB94" s="13"/>
      <c r="AC94" s="13"/>
      <c r="AD94" s="19" t="s">
        <v>439</v>
      </c>
      <c r="AE94" s="36"/>
    </row>
    <row r="95" spans="1:31" ht="30" customHeight="1" x14ac:dyDescent="0.25">
      <c r="A95" s="35" t="str">
        <f t="shared" si="5"/>
        <v>Thursday</v>
      </c>
      <c r="B95" s="18" t="str">
        <f t="shared" si="6"/>
        <v>APRIL</v>
      </c>
      <c r="C95" s="18" t="s">
        <v>95</v>
      </c>
      <c r="D95" s="18" t="s">
        <v>99</v>
      </c>
      <c r="E95" s="4">
        <v>94</v>
      </c>
      <c r="F95" s="4">
        <f t="shared" si="7"/>
        <v>10003</v>
      </c>
      <c r="G95" s="12">
        <v>44679</v>
      </c>
      <c r="H95" s="13" t="s">
        <v>39</v>
      </c>
      <c r="I95" s="13" t="s">
        <v>330</v>
      </c>
      <c r="J95" s="13" t="s">
        <v>226</v>
      </c>
      <c r="K95" s="5" t="s">
        <v>29</v>
      </c>
      <c r="L95" s="5" t="s">
        <v>30</v>
      </c>
      <c r="M95" s="5">
        <v>0</v>
      </c>
      <c r="N95" s="5">
        <v>0</v>
      </c>
      <c r="O95" s="5" t="s">
        <v>31</v>
      </c>
      <c r="P95" s="5" t="s">
        <v>41</v>
      </c>
      <c r="Q95" s="13" t="s">
        <v>456</v>
      </c>
      <c r="R95" s="2" t="s">
        <v>97</v>
      </c>
      <c r="S95" s="13" t="s">
        <v>33</v>
      </c>
      <c r="T95" s="13" t="s">
        <v>343</v>
      </c>
      <c r="U95" s="7">
        <v>1</v>
      </c>
      <c r="V95" s="7">
        <v>1</v>
      </c>
      <c r="W95" s="5" t="s">
        <v>57</v>
      </c>
      <c r="X95" s="5"/>
      <c r="Y95" s="5"/>
      <c r="Z95" s="3"/>
      <c r="AA95" s="5"/>
      <c r="AB95" s="5"/>
      <c r="AC95" s="5"/>
      <c r="AD95" s="19" t="s">
        <v>440</v>
      </c>
      <c r="AE95" s="36"/>
    </row>
    <row r="96" spans="1:31" ht="30" customHeight="1" x14ac:dyDescent="0.25">
      <c r="A96" s="35" t="str">
        <f t="shared" si="5"/>
        <v>Friday</v>
      </c>
      <c r="B96" s="18" t="str">
        <f t="shared" si="6"/>
        <v>APRIL</v>
      </c>
      <c r="C96" s="18" t="s">
        <v>95</v>
      </c>
      <c r="D96" s="18" t="s">
        <v>99</v>
      </c>
      <c r="E96" s="4">
        <v>95</v>
      </c>
      <c r="F96" s="4">
        <f t="shared" si="7"/>
        <v>10003</v>
      </c>
      <c r="G96" s="12">
        <v>44680</v>
      </c>
      <c r="H96" s="13" t="s">
        <v>28</v>
      </c>
      <c r="I96" s="13" t="s">
        <v>331</v>
      </c>
      <c r="J96" s="13" t="s">
        <v>227</v>
      </c>
      <c r="K96" s="13" t="s">
        <v>29</v>
      </c>
      <c r="L96" s="13" t="s">
        <v>30</v>
      </c>
      <c r="M96" s="13">
        <v>1</v>
      </c>
      <c r="N96" s="13"/>
      <c r="O96" s="5" t="s">
        <v>31</v>
      </c>
      <c r="P96" s="13" t="s">
        <v>32</v>
      </c>
      <c r="Q96" s="13" t="s">
        <v>457</v>
      </c>
      <c r="R96" s="2" t="s">
        <v>97</v>
      </c>
      <c r="S96" s="13" t="s">
        <v>33</v>
      </c>
      <c r="T96" s="13" t="s">
        <v>344</v>
      </c>
      <c r="U96" s="6">
        <v>1</v>
      </c>
      <c r="V96" s="6">
        <v>1</v>
      </c>
      <c r="W96" s="5" t="s">
        <v>57</v>
      </c>
      <c r="X96" s="5" t="s">
        <v>33</v>
      </c>
      <c r="Y96" s="13" t="s">
        <v>54</v>
      </c>
      <c r="Z96" s="12"/>
      <c r="AA96" s="13"/>
      <c r="AB96" s="13"/>
      <c r="AC96" s="13"/>
      <c r="AD96" s="19" t="s">
        <v>441</v>
      </c>
      <c r="AE96" s="36"/>
    </row>
    <row r="97" spans="1:31" ht="30" customHeight="1" x14ac:dyDescent="0.25">
      <c r="A97" s="35" t="str">
        <f t="shared" si="5"/>
        <v>Saturday</v>
      </c>
      <c r="B97" s="18" t="str">
        <f t="shared" si="6"/>
        <v>APRIL</v>
      </c>
      <c r="C97" s="18" t="s">
        <v>95</v>
      </c>
      <c r="D97" s="18" t="s">
        <v>99</v>
      </c>
      <c r="E97" s="4">
        <v>96</v>
      </c>
      <c r="F97" s="4">
        <f t="shared" si="7"/>
        <v>10003</v>
      </c>
      <c r="G97" s="3">
        <v>44681</v>
      </c>
      <c r="H97" s="13" t="s">
        <v>39</v>
      </c>
      <c r="I97" s="13" t="s">
        <v>332</v>
      </c>
      <c r="J97" s="13" t="s">
        <v>228</v>
      </c>
      <c r="K97" s="13" t="s">
        <v>29</v>
      </c>
      <c r="L97" s="13" t="s">
        <v>65</v>
      </c>
      <c r="M97" s="13">
        <v>0</v>
      </c>
      <c r="N97" s="13"/>
      <c r="O97" s="13" t="s">
        <v>40</v>
      </c>
      <c r="P97" s="13" t="s">
        <v>41</v>
      </c>
      <c r="Q97" s="13" t="s">
        <v>458</v>
      </c>
      <c r="R97" s="14" t="s">
        <v>52</v>
      </c>
      <c r="S97" s="13" t="s">
        <v>33</v>
      </c>
      <c r="T97" s="13" t="s">
        <v>345</v>
      </c>
      <c r="U97" s="6">
        <v>1</v>
      </c>
      <c r="V97" s="6">
        <v>1</v>
      </c>
      <c r="W97" s="5" t="s">
        <v>57</v>
      </c>
      <c r="X97" s="5" t="s">
        <v>43</v>
      </c>
      <c r="Y97" s="13" t="s">
        <v>58</v>
      </c>
      <c r="Z97" s="12"/>
      <c r="AA97" s="13" t="s">
        <v>33</v>
      </c>
      <c r="AB97" s="13" t="s">
        <v>33</v>
      </c>
      <c r="AC97" s="13" t="s">
        <v>33</v>
      </c>
      <c r="AD97" s="19" t="s">
        <v>442</v>
      </c>
      <c r="AE97" s="36"/>
    </row>
    <row r="98" spans="1:31" ht="30" customHeight="1" x14ac:dyDescent="0.25">
      <c r="A98" s="35" t="str">
        <f t="shared" si="5"/>
        <v>Sunday</v>
      </c>
      <c r="B98" s="18" t="str">
        <f t="shared" si="6"/>
        <v>MAY</v>
      </c>
      <c r="C98" s="18" t="s">
        <v>95</v>
      </c>
      <c r="D98" s="18" t="s">
        <v>99</v>
      </c>
      <c r="E98" s="4">
        <v>97</v>
      </c>
      <c r="F98" s="4">
        <f t="shared" si="7"/>
        <v>10003</v>
      </c>
      <c r="G98" s="12">
        <v>44682</v>
      </c>
      <c r="H98" s="13" t="s">
        <v>28</v>
      </c>
      <c r="I98" s="13" t="s">
        <v>333</v>
      </c>
      <c r="J98" s="13" t="s">
        <v>229</v>
      </c>
      <c r="K98" s="13" t="s">
        <v>29</v>
      </c>
      <c r="L98" s="13" t="s">
        <v>30</v>
      </c>
      <c r="M98" s="13">
        <v>0</v>
      </c>
      <c r="N98" s="13"/>
      <c r="O98" s="13" t="s">
        <v>40</v>
      </c>
      <c r="P98" s="13" t="s">
        <v>32</v>
      </c>
      <c r="Q98" s="13" t="s">
        <v>456</v>
      </c>
      <c r="R98" s="14" t="s">
        <v>97</v>
      </c>
      <c r="S98" s="13" t="s">
        <v>33</v>
      </c>
      <c r="T98" s="13" t="s">
        <v>342</v>
      </c>
      <c r="U98" s="6">
        <v>1</v>
      </c>
      <c r="V98" s="6">
        <v>1</v>
      </c>
      <c r="W98" s="5" t="s">
        <v>57</v>
      </c>
      <c r="X98" s="5" t="s">
        <v>33</v>
      </c>
      <c r="Y98" s="13" t="s">
        <v>54</v>
      </c>
      <c r="Z98" s="12"/>
      <c r="AA98" s="13"/>
      <c r="AB98" s="13"/>
      <c r="AC98" s="13"/>
      <c r="AD98" s="19" t="s">
        <v>443</v>
      </c>
      <c r="AE98" s="36"/>
    </row>
    <row r="99" spans="1:31" ht="30" customHeight="1" x14ac:dyDescent="0.25">
      <c r="A99" s="35" t="str">
        <f t="shared" si="5"/>
        <v>Monday</v>
      </c>
      <c r="B99" s="18" t="str">
        <f t="shared" si="6"/>
        <v>MAY</v>
      </c>
      <c r="C99" s="18" t="s">
        <v>95</v>
      </c>
      <c r="D99" s="18" t="s">
        <v>99</v>
      </c>
      <c r="E99" s="4">
        <v>98</v>
      </c>
      <c r="F99" s="4">
        <f t="shared" si="7"/>
        <v>10003</v>
      </c>
      <c r="G99" s="12">
        <v>44683</v>
      </c>
      <c r="H99" s="13" t="s">
        <v>28</v>
      </c>
      <c r="I99" s="13" t="s">
        <v>334</v>
      </c>
      <c r="J99" s="13" t="s">
        <v>230</v>
      </c>
      <c r="K99" s="13" t="s">
        <v>29</v>
      </c>
      <c r="L99" s="13" t="s">
        <v>30</v>
      </c>
      <c r="M99" s="13"/>
      <c r="N99" s="13"/>
      <c r="O99" s="13" t="s">
        <v>40</v>
      </c>
      <c r="P99" s="13" t="s">
        <v>32</v>
      </c>
      <c r="Q99" s="13" t="s">
        <v>457</v>
      </c>
      <c r="R99" s="14" t="s">
        <v>341</v>
      </c>
      <c r="S99" s="13" t="s">
        <v>33</v>
      </c>
      <c r="T99" s="13" t="s">
        <v>343</v>
      </c>
      <c r="U99" s="6">
        <v>1</v>
      </c>
      <c r="V99" s="6">
        <v>1</v>
      </c>
      <c r="W99" s="5" t="s">
        <v>57</v>
      </c>
      <c r="X99" s="5" t="s">
        <v>33</v>
      </c>
      <c r="Y99" s="13" t="s">
        <v>54</v>
      </c>
      <c r="Z99" s="12"/>
      <c r="AA99" s="13"/>
      <c r="AB99" s="13"/>
      <c r="AC99" s="13"/>
      <c r="AD99" s="19" t="s">
        <v>444</v>
      </c>
      <c r="AE99" s="36"/>
    </row>
    <row r="100" spans="1:31" ht="30" customHeight="1" x14ac:dyDescent="0.25">
      <c r="A100" s="35" t="str">
        <f t="shared" si="5"/>
        <v>Tuesday</v>
      </c>
      <c r="B100" s="18" t="str">
        <f t="shared" si="6"/>
        <v>MAY</v>
      </c>
      <c r="C100" s="18" t="s">
        <v>95</v>
      </c>
      <c r="D100" s="18" t="s">
        <v>99</v>
      </c>
      <c r="E100" s="4">
        <v>99</v>
      </c>
      <c r="F100" s="4">
        <f t="shared" si="7"/>
        <v>10003</v>
      </c>
      <c r="G100" s="3">
        <v>44684</v>
      </c>
      <c r="H100" s="13" t="s">
        <v>45</v>
      </c>
      <c r="I100" s="13" t="s">
        <v>335</v>
      </c>
      <c r="J100" s="13" t="s">
        <v>231</v>
      </c>
      <c r="K100" s="13" t="s">
        <v>29</v>
      </c>
      <c r="L100" s="13" t="s">
        <v>30</v>
      </c>
      <c r="M100" s="13">
        <v>0</v>
      </c>
      <c r="N100" s="13">
        <v>47</v>
      </c>
      <c r="O100" s="13" t="s">
        <v>40</v>
      </c>
      <c r="P100" s="13" t="s">
        <v>41</v>
      </c>
      <c r="Q100" s="13" t="s">
        <v>458</v>
      </c>
      <c r="R100" s="2" t="s">
        <v>46</v>
      </c>
      <c r="S100" s="13" t="s">
        <v>33</v>
      </c>
      <c r="T100" s="13" t="s">
        <v>344</v>
      </c>
      <c r="U100" s="6">
        <v>1</v>
      </c>
      <c r="V100" s="6">
        <v>1</v>
      </c>
      <c r="W100" s="5" t="s">
        <v>57</v>
      </c>
      <c r="X100" s="5" t="s">
        <v>47</v>
      </c>
      <c r="Y100" s="13" t="s">
        <v>36</v>
      </c>
      <c r="Z100" s="12"/>
      <c r="AA100" s="5" t="s">
        <v>455</v>
      </c>
      <c r="AB100" s="13" t="s">
        <v>78</v>
      </c>
      <c r="AC100" s="5" t="s">
        <v>455</v>
      </c>
      <c r="AD100" s="19" t="s">
        <v>445</v>
      </c>
      <c r="AE100" s="38"/>
    </row>
    <row r="101" spans="1:31" ht="30" customHeight="1" x14ac:dyDescent="0.25">
      <c r="A101" s="35" t="str">
        <f t="shared" si="5"/>
        <v>Wednesday</v>
      </c>
      <c r="B101" s="18" t="str">
        <f t="shared" si="6"/>
        <v>MAY</v>
      </c>
      <c r="C101" s="18" t="s">
        <v>95</v>
      </c>
      <c r="D101" s="18" t="s">
        <v>99</v>
      </c>
      <c r="E101" s="4">
        <v>100</v>
      </c>
      <c r="F101" s="4">
        <f t="shared" si="7"/>
        <v>10003</v>
      </c>
      <c r="G101" s="12">
        <v>44685</v>
      </c>
      <c r="H101" s="13" t="s">
        <v>28</v>
      </c>
      <c r="I101" s="13" t="s">
        <v>336</v>
      </c>
      <c r="J101" s="13" t="s">
        <v>232</v>
      </c>
      <c r="K101" s="13" t="s">
        <v>29</v>
      </c>
      <c r="L101" s="13" t="s">
        <v>30</v>
      </c>
      <c r="M101" s="13">
        <v>0</v>
      </c>
      <c r="N101" s="13">
        <v>42</v>
      </c>
      <c r="O101" s="13" t="s">
        <v>40</v>
      </c>
      <c r="P101" s="13" t="s">
        <v>41</v>
      </c>
      <c r="Q101" s="13" t="s">
        <v>456</v>
      </c>
      <c r="R101" s="2" t="s">
        <v>97</v>
      </c>
      <c r="S101" s="13" t="s">
        <v>33</v>
      </c>
      <c r="T101" s="13" t="s">
        <v>345</v>
      </c>
      <c r="U101" s="6">
        <v>1</v>
      </c>
      <c r="V101" s="6">
        <v>1</v>
      </c>
      <c r="W101" s="5" t="s">
        <v>57</v>
      </c>
      <c r="X101" s="5" t="s">
        <v>33</v>
      </c>
      <c r="Y101" s="13" t="s">
        <v>98</v>
      </c>
      <c r="Z101" s="12" t="s">
        <v>98</v>
      </c>
      <c r="AA101" s="13" t="s">
        <v>37</v>
      </c>
      <c r="AB101" s="13" t="s">
        <v>44</v>
      </c>
      <c r="AC101" s="13" t="s">
        <v>37</v>
      </c>
      <c r="AD101" s="19" t="s">
        <v>446</v>
      </c>
      <c r="AE101" s="38"/>
    </row>
    <row r="102" spans="1:31" ht="30" customHeight="1" x14ac:dyDescent="0.25">
      <c r="A102" s="35" t="str">
        <f t="shared" si="5"/>
        <v>Thursday</v>
      </c>
      <c r="B102" s="18" t="str">
        <f t="shared" si="6"/>
        <v>MAY</v>
      </c>
      <c r="C102" s="18" t="s">
        <v>95</v>
      </c>
      <c r="D102" s="18" t="s">
        <v>99</v>
      </c>
      <c r="E102" s="4">
        <v>101</v>
      </c>
      <c r="F102" s="4">
        <f t="shared" si="7"/>
        <v>10003</v>
      </c>
      <c r="G102" s="12">
        <v>44686</v>
      </c>
      <c r="H102" s="13" t="s">
        <v>28</v>
      </c>
      <c r="I102" s="13" t="s">
        <v>337</v>
      </c>
      <c r="J102" s="13" t="s">
        <v>233</v>
      </c>
      <c r="K102" s="13" t="s">
        <v>29</v>
      </c>
      <c r="L102" s="13" t="s">
        <v>30</v>
      </c>
      <c r="M102" s="13">
        <v>2</v>
      </c>
      <c r="N102" s="13"/>
      <c r="O102" s="5" t="s">
        <v>31</v>
      </c>
      <c r="P102" s="13" t="s">
        <v>41</v>
      </c>
      <c r="Q102" s="13" t="s">
        <v>457</v>
      </c>
      <c r="R102" s="2" t="s">
        <v>97</v>
      </c>
      <c r="S102" s="13" t="s">
        <v>33</v>
      </c>
      <c r="T102" s="13" t="s">
        <v>342</v>
      </c>
      <c r="U102" s="6">
        <v>1</v>
      </c>
      <c r="V102" s="6">
        <v>1</v>
      </c>
      <c r="W102" s="5" t="s">
        <v>57</v>
      </c>
      <c r="X102" s="5" t="s">
        <v>33</v>
      </c>
      <c r="Y102" s="13" t="s">
        <v>54</v>
      </c>
      <c r="Z102" s="12"/>
      <c r="AA102" s="13"/>
      <c r="AB102" s="13"/>
      <c r="AC102" s="13"/>
      <c r="AD102" s="19" t="s">
        <v>447</v>
      </c>
      <c r="AE102" s="36"/>
    </row>
    <row r="103" spans="1:31" ht="30" customHeight="1" x14ac:dyDescent="0.25">
      <c r="A103" s="35" t="str">
        <f t="shared" si="5"/>
        <v>Friday</v>
      </c>
      <c r="B103" s="18" t="str">
        <f t="shared" si="6"/>
        <v>MAY</v>
      </c>
      <c r="C103" s="18" t="s">
        <v>101</v>
      </c>
      <c r="D103" s="18" t="s">
        <v>96</v>
      </c>
      <c r="E103" s="4">
        <v>102</v>
      </c>
      <c r="F103" s="4">
        <f t="shared" si="7"/>
        <v>10003</v>
      </c>
      <c r="G103" s="3">
        <v>44687</v>
      </c>
      <c r="H103" s="5" t="s">
        <v>61</v>
      </c>
      <c r="I103" s="13" t="s">
        <v>338</v>
      </c>
      <c r="J103" s="13" t="s">
        <v>234</v>
      </c>
      <c r="K103" s="5" t="s">
        <v>29</v>
      </c>
      <c r="L103" s="5" t="s">
        <v>65</v>
      </c>
      <c r="M103" s="5">
        <v>0</v>
      </c>
      <c r="N103" s="5">
        <v>19</v>
      </c>
      <c r="O103" s="5" t="s">
        <v>40</v>
      </c>
      <c r="P103" s="5" t="s">
        <v>32</v>
      </c>
      <c r="Q103" s="13" t="s">
        <v>458</v>
      </c>
      <c r="R103" s="14" t="s">
        <v>52</v>
      </c>
      <c r="S103" s="13" t="s">
        <v>33</v>
      </c>
      <c r="T103" s="13" t="s">
        <v>343</v>
      </c>
      <c r="U103" s="6">
        <v>1</v>
      </c>
      <c r="V103" s="6">
        <v>1</v>
      </c>
      <c r="W103" s="5" t="s">
        <v>57</v>
      </c>
      <c r="X103" s="5" t="s">
        <v>77</v>
      </c>
      <c r="Y103" s="5" t="s">
        <v>60</v>
      </c>
      <c r="Z103" s="3">
        <v>43864</v>
      </c>
      <c r="AA103" s="5" t="s">
        <v>37</v>
      </c>
      <c r="AB103" s="5" t="s">
        <v>64</v>
      </c>
      <c r="AC103" s="5" t="s">
        <v>37</v>
      </c>
      <c r="AD103" s="19" t="s">
        <v>448</v>
      </c>
      <c r="AE103" s="36"/>
    </row>
    <row r="104" spans="1:31" ht="30" customHeight="1" x14ac:dyDescent="0.25">
      <c r="A104" s="35" t="str">
        <f t="shared" si="5"/>
        <v>Saturday</v>
      </c>
      <c r="B104" s="18" t="str">
        <f t="shared" si="6"/>
        <v>MAY</v>
      </c>
      <c r="C104" s="18" t="s">
        <v>101</v>
      </c>
      <c r="D104" s="18" t="s">
        <v>96</v>
      </c>
      <c r="E104" s="4">
        <v>103</v>
      </c>
      <c r="F104" s="4">
        <f t="shared" si="7"/>
        <v>10003</v>
      </c>
      <c r="G104" s="12">
        <v>44688</v>
      </c>
      <c r="H104" s="5" t="s">
        <v>28</v>
      </c>
      <c r="I104" s="13" t="s">
        <v>339</v>
      </c>
      <c r="J104" s="13" t="s">
        <v>235</v>
      </c>
      <c r="K104" s="5" t="s">
        <v>29</v>
      </c>
      <c r="L104" s="5" t="s">
        <v>30</v>
      </c>
      <c r="M104" s="5">
        <v>0</v>
      </c>
      <c r="N104" s="5">
        <v>23</v>
      </c>
      <c r="O104" s="5" t="s">
        <v>31</v>
      </c>
      <c r="P104" s="5" t="s">
        <v>32</v>
      </c>
      <c r="Q104" s="13" t="s">
        <v>456</v>
      </c>
      <c r="R104" s="14" t="s">
        <v>97</v>
      </c>
      <c r="S104" s="13" t="s">
        <v>33</v>
      </c>
      <c r="T104" s="13" t="s">
        <v>344</v>
      </c>
      <c r="U104" s="6">
        <v>1</v>
      </c>
      <c r="V104" s="6">
        <v>1</v>
      </c>
      <c r="W104" s="5" t="s">
        <v>57</v>
      </c>
      <c r="X104" s="5" t="s">
        <v>53</v>
      </c>
      <c r="Y104" s="5" t="s">
        <v>80</v>
      </c>
      <c r="Z104" s="3">
        <v>43409</v>
      </c>
      <c r="AA104" s="5" t="s">
        <v>452</v>
      </c>
      <c r="AB104" s="5" t="s">
        <v>44</v>
      </c>
      <c r="AC104" s="5" t="s">
        <v>452</v>
      </c>
      <c r="AD104" s="19" t="s">
        <v>449</v>
      </c>
      <c r="AE104" s="36"/>
    </row>
    <row r="105" spans="1:31" ht="30" customHeight="1" x14ac:dyDescent="0.25">
      <c r="A105" s="35" t="str">
        <f t="shared" si="5"/>
        <v>Sunday</v>
      </c>
      <c r="B105" s="18" t="str">
        <f t="shared" si="6"/>
        <v>MAY</v>
      </c>
      <c r="C105" s="18" t="s">
        <v>101</v>
      </c>
      <c r="D105" s="18" t="s">
        <v>96</v>
      </c>
      <c r="E105" s="4">
        <v>104</v>
      </c>
      <c r="F105" s="4">
        <f t="shared" si="7"/>
        <v>10003</v>
      </c>
      <c r="G105" s="12">
        <v>44689</v>
      </c>
      <c r="H105" s="13" t="s">
        <v>45</v>
      </c>
      <c r="I105" s="13" t="s">
        <v>340</v>
      </c>
      <c r="J105" s="13" t="s">
        <v>236</v>
      </c>
      <c r="K105" s="13" t="s">
        <v>29</v>
      </c>
      <c r="L105" s="13" t="s">
        <v>30</v>
      </c>
      <c r="M105" s="13">
        <v>0</v>
      </c>
      <c r="N105" s="13">
        <v>35</v>
      </c>
      <c r="O105" s="13" t="s">
        <v>31</v>
      </c>
      <c r="P105" s="13" t="s">
        <v>41</v>
      </c>
      <c r="Q105" s="13" t="s">
        <v>457</v>
      </c>
      <c r="R105" s="14" t="s">
        <v>341</v>
      </c>
      <c r="S105" s="13" t="s">
        <v>33</v>
      </c>
      <c r="T105" s="13" t="s">
        <v>345</v>
      </c>
      <c r="U105" s="6">
        <v>1</v>
      </c>
      <c r="V105" s="6">
        <v>1</v>
      </c>
      <c r="W105" s="5" t="s">
        <v>57</v>
      </c>
      <c r="X105" s="13" t="s">
        <v>68</v>
      </c>
      <c r="Y105" s="13" t="s">
        <v>100</v>
      </c>
      <c r="Z105" s="12">
        <v>43864</v>
      </c>
      <c r="AA105" s="13" t="s">
        <v>37</v>
      </c>
      <c r="AB105" s="13" t="s">
        <v>44</v>
      </c>
      <c r="AC105" s="13" t="s">
        <v>37</v>
      </c>
      <c r="AD105" s="19" t="s">
        <v>450</v>
      </c>
      <c r="AE105" s="36"/>
    </row>
  </sheetData>
  <phoneticPr fontId="19" type="noConversion"/>
  <conditionalFormatting sqref="U25:V25 U32:V62">
    <cfRule type="cellIs" dxfId="142" priority="66" stopIfTrue="1" operator="equal">
      <formula>"X"</formula>
    </cfRule>
  </conditionalFormatting>
  <conditionalFormatting sqref="U25:V25 U32:V62">
    <cfRule type="cellIs" dxfId="141" priority="69" stopIfTrue="1" operator="equal">
      <formula>1</formula>
    </cfRule>
    <cfRule type="containsBlanks" dxfId="140" priority="70" stopIfTrue="1">
      <formula>LEN(TRIM(U25))=0</formula>
    </cfRule>
    <cfRule type="cellIs" dxfId="139" priority="71" stopIfTrue="1" operator="lessThan">
      <formula>1</formula>
    </cfRule>
  </conditionalFormatting>
  <conditionalFormatting sqref="U25:V25 U32:V62">
    <cfRule type="cellIs" dxfId="138" priority="67" stopIfTrue="1" operator="equal">
      <formula>1</formula>
    </cfRule>
    <cfRule type="cellIs" dxfId="137" priority="68" stopIfTrue="1" operator="equal">
      <formula>0</formula>
    </cfRule>
  </conditionalFormatting>
  <conditionalFormatting sqref="U4:U5 V9 V12:V13 U15:V16 U19:V22 U27 U28:V31">
    <cfRule type="cellIs" dxfId="136" priority="162" stopIfTrue="1" operator="equal">
      <formula>"X"</formula>
    </cfRule>
  </conditionalFormatting>
  <conditionalFormatting sqref="U4:U5 V9 V12:V13 U15:V16 U19:V22 U27 U28:V31">
    <cfRule type="cellIs" dxfId="135" priority="165" stopIfTrue="1" operator="equal">
      <formula>1</formula>
    </cfRule>
    <cfRule type="containsBlanks" dxfId="134" priority="166" stopIfTrue="1">
      <formula>LEN(TRIM(U4))=0</formula>
    </cfRule>
    <cfRule type="cellIs" dxfId="133" priority="167" stopIfTrue="1" operator="lessThan">
      <formula>1</formula>
    </cfRule>
  </conditionalFormatting>
  <conditionalFormatting sqref="U4:U5 V9 V12:V13 U15:V16 U19:V22 U27 U28:V31">
    <cfRule type="cellIs" dxfId="132" priority="163" stopIfTrue="1" operator="equal">
      <formula>1</formula>
    </cfRule>
    <cfRule type="cellIs" dxfId="131" priority="164" stopIfTrue="1" operator="equal">
      <formula>0</formula>
    </cfRule>
  </conditionalFormatting>
  <conditionalFormatting sqref="U2:V2 U3 V3:V5">
    <cfRule type="cellIs" dxfId="130" priority="156" stopIfTrue="1" operator="equal">
      <formula>"X"</formula>
    </cfRule>
  </conditionalFormatting>
  <conditionalFormatting sqref="U2:V2 U3 V3:V5">
    <cfRule type="cellIs" dxfId="129" priority="159" stopIfTrue="1" operator="equal">
      <formula>1</formula>
    </cfRule>
    <cfRule type="containsBlanks" dxfId="128" priority="160" stopIfTrue="1">
      <formula>LEN(TRIM(U2))=0</formula>
    </cfRule>
    <cfRule type="cellIs" dxfId="127" priority="161" stopIfTrue="1" operator="lessThan">
      <formula>1</formula>
    </cfRule>
  </conditionalFormatting>
  <conditionalFormatting sqref="U2:V2 U3 V3:V5">
    <cfRule type="cellIs" dxfId="126" priority="157" stopIfTrue="1" operator="equal">
      <formula>1</formula>
    </cfRule>
    <cfRule type="cellIs" dxfId="125" priority="158" stopIfTrue="1" operator="equal">
      <formula>0</formula>
    </cfRule>
  </conditionalFormatting>
  <conditionalFormatting sqref="V8">
    <cfRule type="cellIs" dxfId="124" priority="132" stopIfTrue="1" operator="equal">
      <formula>"X"</formula>
    </cfRule>
  </conditionalFormatting>
  <conditionalFormatting sqref="V8">
    <cfRule type="cellIs" dxfId="123" priority="135" stopIfTrue="1" operator="equal">
      <formula>1</formula>
    </cfRule>
    <cfRule type="containsBlanks" dxfId="122" priority="136" stopIfTrue="1">
      <formula>LEN(TRIM(V8))=0</formula>
    </cfRule>
    <cfRule type="cellIs" dxfId="121" priority="137" stopIfTrue="1" operator="lessThan">
      <formula>1</formula>
    </cfRule>
  </conditionalFormatting>
  <conditionalFormatting sqref="V8">
    <cfRule type="cellIs" dxfId="120" priority="133" stopIfTrue="1" operator="equal">
      <formula>1</formula>
    </cfRule>
    <cfRule type="cellIs" dxfId="119" priority="134" stopIfTrue="1" operator="equal">
      <formula>0</formula>
    </cfRule>
  </conditionalFormatting>
  <conditionalFormatting sqref="U6:V6">
    <cfRule type="cellIs" dxfId="118" priority="144" stopIfTrue="1" operator="equal">
      <formula>"X"</formula>
    </cfRule>
  </conditionalFormatting>
  <conditionalFormatting sqref="U6:V6">
    <cfRule type="cellIs" dxfId="117" priority="147" stopIfTrue="1" operator="equal">
      <formula>1</formula>
    </cfRule>
    <cfRule type="containsBlanks" dxfId="116" priority="148" stopIfTrue="1">
      <formula>LEN(TRIM(U6))=0</formula>
    </cfRule>
    <cfRule type="cellIs" dxfId="115" priority="149" stopIfTrue="1" operator="lessThan">
      <formula>1</formula>
    </cfRule>
  </conditionalFormatting>
  <conditionalFormatting sqref="U6:V6">
    <cfRule type="cellIs" dxfId="114" priority="145" stopIfTrue="1" operator="equal">
      <formula>1</formula>
    </cfRule>
    <cfRule type="cellIs" dxfId="113" priority="146" stopIfTrue="1" operator="equal">
      <formula>0</formula>
    </cfRule>
  </conditionalFormatting>
  <conditionalFormatting sqref="U7:V7 U8:U14">
    <cfRule type="cellIs" dxfId="112" priority="138" stopIfTrue="1" operator="equal">
      <formula>"X"</formula>
    </cfRule>
  </conditionalFormatting>
  <conditionalFormatting sqref="U7:V7 U8:U14">
    <cfRule type="cellIs" dxfId="111" priority="141" stopIfTrue="1" operator="equal">
      <formula>1</formula>
    </cfRule>
    <cfRule type="containsBlanks" dxfId="110" priority="142" stopIfTrue="1">
      <formula>LEN(TRIM(U7))=0</formula>
    </cfRule>
    <cfRule type="cellIs" dxfId="109" priority="143" stopIfTrue="1" operator="lessThan">
      <formula>1</formula>
    </cfRule>
  </conditionalFormatting>
  <conditionalFormatting sqref="U7:V7 U8:U14">
    <cfRule type="cellIs" dxfId="108" priority="139" stopIfTrue="1" operator="equal">
      <formula>1</formula>
    </cfRule>
    <cfRule type="cellIs" dxfId="107" priority="140" stopIfTrue="1" operator="equal">
      <formula>0</formula>
    </cfRule>
  </conditionalFormatting>
  <conditionalFormatting sqref="V10:V11">
    <cfRule type="cellIs" dxfId="106" priority="114" stopIfTrue="1" operator="equal">
      <formula>"X"</formula>
    </cfRule>
  </conditionalFormatting>
  <conditionalFormatting sqref="V10:V11">
    <cfRule type="cellIs" dxfId="105" priority="117" stopIfTrue="1" operator="equal">
      <formula>1</formula>
    </cfRule>
    <cfRule type="containsBlanks" dxfId="104" priority="118" stopIfTrue="1">
      <formula>LEN(TRIM(V10))=0</formula>
    </cfRule>
    <cfRule type="cellIs" dxfId="103" priority="119" stopIfTrue="1" operator="lessThan">
      <formula>1</formula>
    </cfRule>
  </conditionalFormatting>
  <conditionalFormatting sqref="V10:V11">
    <cfRule type="cellIs" dxfId="102" priority="115" stopIfTrue="1" operator="equal">
      <formula>1</formula>
    </cfRule>
    <cfRule type="cellIs" dxfId="101" priority="116" stopIfTrue="1" operator="equal">
      <formula>0</formula>
    </cfRule>
  </conditionalFormatting>
  <conditionalFormatting sqref="V14">
    <cfRule type="cellIs" dxfId="100" priority="108" stopIfTrue="1" operator="equal">
      <formula>"X"</formula>
    </cfRule>
  </conditionalFormatting>
  <conditionalFormatting sqref="V14">
    <cfRule type="cellIs" dxfId="99" priority="111" stopIfTrue="1" operator="equal">
      <formula>1</formula>
    </cfRule>
    <cfRule type="containsBlanks" dxfId="98" priority="112" stopIfTrue="1">
      <formula>LEN(TRIM(V14))=0</formula>
    </cfRule>
    <cfRule type="cellIs" dxfId="97" priority="113" stopIfTrue="1" operator="lessThan">
      <formula>1</formula>
    </cfRule>
  </conditionalFormatting>
  <conditionalFormatting sqref="V14">
    <cfRule type="cellIs" dxfId="96" priority="109" stopIfTrue="1" operator="equal">
      <formula>1</formula>
    </cfRule>
    <cfRule type="cellIs" dxfId="95" priority="110" stopIfTrue="1" operator="equal">
      <formula>0</formula>
    </cfRule>
  </conditionalFormatting>
  <conditionalFormatting sqref="V19">
    <cfRule type="cellIs" dxfId="94" priority="102" stopIfTrue="1" operator="equal">
      <formula>"X"</formula>
    </cfRule>
  </conditionalFormatting>
  <conditionalFormatting sqref="V19">
    <cfRule type="cellIs" dxfId="93" priority="105" stopIfTrue="1" operator="equal">
      <formula>1</formula>
    </cfRule>
    <cfRule type="containsBlanks" dxfId="92" priority="106" stopIfTrue="1">
      <formula>LEN(TRIM(V19))=0</formula>
    </cfRule>
    <cfRule type="cellIs" dxfId="91" priority="107" stopIfTrue="1" operator="lessThan">
      <formula>1</formula>
    </cfRule>
  </conditionalFormatting>
  <conditionalFormatting sqref="V19">
    <cfRule type="cellIs" dxfId="90" priority="103" stopIfTrue="1" operator="equal">
      <formula>1</formula>
    </cfRule>
    <cfRule type="cellIs" dxfId="89" priority="104" stopIfTrue="1" operator="equal">
      <formula>0</formula>
    </cfRule>
  </conditionalFormatting>
  <conditionalFormatting sqref="U26:V26 V27">
    <cfRule type="cellIs" dxfId="88" priority="96" stopIfTrue="1" operator="equal">
      <formula>"X"</formula>
    </cfRule>
  </conditionalFormatting>
  <conditionalFormatting sqref="U26:V26 V27">
    <cfRule type="cellIs" dxfId="87" priority="99" stopIfTrue="1" operator="equal">
      <formula>1</formula>
    </cfRule>
    <cfRule type="containsBlanks" dxfId="86" priority="100" stopIfTrue="1">
      <formula>LEN(TRIM(U26))=0</formula>
    </cfRule>
    <cfRule type="cellIs" dxfId="85" priority="101" stopIfTrue="1" operator="lessThan">
      <formula>1</formula>
    </cfRule>
  </conditionalFormatting>
  <conditionalFormatting sqref="U26:V26 V27">
    <cfRule type="cellIs" dxfId="84" priority="97" stopIfTrue="1" operator="equal">
      <formula>1</formula>
    </cfRule>
    <cfRule type="cellIs" dxfId="83" priority="98" stopIfTrue="1" operator="equal">
      <formula>0</formula>
    </cfRule>
  </conditionalFormatting>
  <conditionalFormatting sqref="U17:V17">
    <cfRule type="cellIs" dxfId="82" priority="90" stopIfTrue="1" operator="equal">
      <formula>"X"</formula>
    </cfRule>
  </conditionalFormatting>
  <conditionalFormatting sqref="U17:V17">
    <cfRule type="cellIs" dxfId="81" priority="93" stopIfTrue="1" operator="equal">
      <formula>1</formula>
    </cfRule>
    <cfRule type="containsBlanks" dxfId="80" priority="94" stopIfTrue="1">
      <formula>LEN(TRIM(U17))=0</formula>
    </cfRule>
    <cfRule type="cellIs" dxfId="79" priority="95" stopIfTrue="1" operator="lessThan">
      <formula>1</formula>
    </cfRule>
  </conditionalFormatting>
  <conditionalFormatting sqref="U17:V17">
    <cfRule type="cellIs" dxfId="78" priority="91" stopIfTrue="1" operator="equal">
      <formula>1</formula>
    </cfRule>
    <cfRule type="cellIs" dxfId="77" priority="92" stopIfTrue="1" operator="equal">
      <formula>0</formula>
    </cfRule>
  </conditionalFormatting>
  <conditionalFormatting sqref="U18:V18">
    <cfRule type="cellIs" dxfId="76" priority="84" stopIfTrue="1" operator="equal">
      <formula>"X"</formula>
    </cfRule>
  </conditionalFormatting>
  <conditionalFormatting sqref="U18:V18">
    <cfRule type="cellIs" dxfId="75" priority="87" stopIfTrue="1" operator="equal">
      <formula>1</formula>
    </cfRule>
    <cfRule type="containsBlanks" dxfId="74" priority="88" stopIfTrue="1">
      <formula>LEN(TRIM(U18))=0</formula>
    </cfRule>
    <cfRule type="cellIs" dxfId="73" priority="89" stopIfTrue="1" operator="lessThan">
      <formula>1</formula>
    </cfRule>
  </conditionalFormatting>
  <conditionalFormatting sqref="U18:V18">
    <cfRule type="cellIs" dxfId="72" priority="85" stopIfTrue="1" operator="equal">
      <formula>1</formula>
    </cfRule>
    <cfRule type="cellIs" dxfId="71" priority="86" stopIfTrue="1" operator="equal">
      <formula>0</formula>
    </cfRule>
  </conditionalFormatting>
  <conditionalFormatting sqref="U23:V23">
    <cfRule type="cellIs" dxfId="70" priority="78" stopIfTrue="1" operator="equal">
      <formula>"X"</formula>
    </cfRule>
  </conditionalFormatting>
  <conditionalFormatting sqref="U23:V23">
    <cfRule type="cellIs" dxfId="69" priority="81" stopIfTrue="1" operator="equal">
      <formula>1</formula>
    </cfRule>
    <cfRule type="containsBlanks" dxfId="68" priority="82" stopIfTrue="1">
      <formula>LEN(TRIM(U23))=0</formula>
    </cfRule>
    <cfRule type="cellIs" dxfId="67" priority="83" stopIfTrue="1" operator="lessThan">
      <formula>1</formula>
    </cfRule>
  </conditionalFormatting>
  <conditionalFormatting sqref="U23:V23">
    <cfRule type="cellIs" dxfId="66" priority="79" stopIfTrue="1" operator="equal">
      <formula>1</formula>
    </cfRule>
    <cfRule type="cellIs" dxfId="65" priority="80" stopIfTrue="1" operator="equal">
      <formula>0</formula>
    </cfRule>
  </conditionalFormatting>
  <conditionalFormatting sqref="U24:V24">
    <cfRule type="cellIs" dxfId="64" priority="72" stopIfTrue="1" operator="equal">
      <formula>"X"</formula>
    </cfRule>
  </conditionalFormatting>
  <conditionalFormatting sqref="U24:V24">
    <cfRule type="cellIs" dxfId="63" priority="75" stopIfTrue="1" operator="equal">
      <formula>1</formula>
    </cfRule>
    <cfRule type="containsBlanks" dxfId="62" priority="76" stopIfTrue="1">
      <formula>LEN(TRIM(U24))=0</formula>
    </cfRule>
    <cfRule type="cellIs" dxfId="61" priority="77" stopIfTrue="1" operator="lessThan">
      <formula>1</formula>
    </cfRule>
  </conditionalFormatting>
  <conditionalFormatting sqref="U24:V24">
    <cfRule type="cellIs" dxfId="60" priority="73" stopIfTrue="1" operator="equal">
      <formula>1</formula>
    </cfRule>
    <cfRule type="cellIs" dxfId="59" priority="74" stopIfTrue="1" operator="equal">
      <formula>0</formula>
    </cfRule>
  </conditionalFormatting>
  <conditionalFormatting sqref="U64:V90">
    <cfRule type="cellIs" dxfId="58" priority="48" stopIfTrue="1" operator="equal">
      <formula>"X"</formula>
    </cfRule>
  </conditionalFormatting>
  <conditionalFormatting sqref="U64:V90">
    <cfRule type="cellIs" dxfId="57" priority="51" stopIfTrue="1" operator="equal">
      <formula>1</formula>
    </cfRule>
    <cfRule type="containsBlanks" dxfId="56" priority="52" stopIfTrue="1">
      <formula>LEN(TRIM(U64))=0</formula>
    </cfRule>
    <cfRule type="cellIs" dxfId="55" priority="53" stopIfTrue="1" operator="lessThan">
      <formula>1</formula>
    </cfRule>
  </conditionalFormatting>
  <conditionalFormatting sqref="U64:V90">
    <cfRule type="cellIs" dxfId="54" priority="49" stopIfTrue="1" operator="equal">
      <formula>1</formula>
    </cfRule>
    <cfRule type="cellIs" dxfId="53" priority="50" stopIfTrue="1" operator="equal">
      <formula>0</formula>
    </cfRule>
  </conditionalFormatting>
  <conditionalFormatting sqref="U63:V63">
    <cfRule type="cellIs" dxfId="52" priority="54" stopIfTrue="1" operator="equal">
      <formula>"X"</formula>
    </cfRule>
  </conditionalFormatting>
  <conditionalFormatting sqref="U63:V63">
    <cfRule type="cellIs" dxfId="51" priority="57" stopIfTrue="1" operator="equal">
      <formula>1</formula>
    </cfRule>
    <cfRule type="containsBlanks" dxfId="50" priority="58" stopIfTrue="1">
      <formula>LEN(TRIM(U63))=0</formula>
    </cfRule>
    <cfRule type="cellIs" dxfId="49" priority="59" stopIfTrue="1" operator="lessThan">
      <formula>1</formula>
    </cfRule>
  </conditionalFormatting>
  <conditionalFormatting sqref="U63:V63">
    <cfRule type="cellIs" dxfId="48" priority="55" stopIfTrue="1" operator="equal">
      <formula>1</formula>
    </cfRule>
    <cfRule type="cellIs" dxfId="47" priority="56" stopIfTrue="1" operator="equal">
      <formula>0</formula>
    </cfRule>
  </conditionalFormatting>
  <conditionalFormatting sqref="U91:V94 U96:V105">
    <cfRule type="cellIs" dxfId="46" priority="42" stopIfTrue="1" operator="equal">
      <formula>"X"</formula>
    </cfRule>
  </conditionalFormatting>
  <conditionalFormatting sqref="U91:V94 U96:V105">
    <cfRule type="cellIs" dxfId="45" priority="45" stopIfTrue="1" operator="equal">
      <formula>1</formula>
    </cfRule>
    <cfRule type="containsBlanks" dxfId="44" priority="46" stopIfTrue="1">
      <formula>LEN(TRIM(U91))=0</formula>
    </cfRule>
    <cfRule type="cellIs" dxfId="43" priority="47" stopIfTrue="1" operator="lessThan">
      <formula>1</formula>
    </cfRule>
  </conditionalFormatting>
  <conditionalFormatting sqref="U91:V94 U96:V105">
    <cfRule type="cellIs" dxfId="42" priority="43" stopIfTrue="1" operator="equal">
      <formula>1</formula>
    </cfRule>
    <cfRule type="cellIs" dxfId="41" priority="44" stopIfTrue="1" operator="equal">
      <formula>0</formula>
    </cfRule>
  </conditionalFormatting>
  <conditionalFormatting sqref="U95:V95">
    <cfRule type="cellIs" dxfId="40" priority="37" stopIfTrue="1" operator="equal">
      <formula>"X"</formula>
    </cfRule>
  </conditionalFormatting>
  <conditionalFormatting sqref="U95:V95">
    <cfRule type="cellIs" dxfId="39" priority="40" stopIfTrue="1" operator="equal">
      <formula>1</formula>
    </cfRule>
    <cfRule type="cellIs" dxfId="38" priority="41" stopIfTrue="1" operator="lessThan">
      <formula>1</formula>
    </cfRule>
  </conditionalFormatting>
  <conditionalFormatting sqref="U95:V95">
    <cfRule type="cellIs" dxfId="37" priority="38" stopIfTrue="1" operator="equal">
      <formula>1</formula>
    </cfRule>
    <cfRule type="cellIs" dxfId="36" priority="39" stopIfTrue="1" operator="equal">
      <formula>0</formula>
    </cfRule>
  </conditionalFormatting>
  <dataValidations count="14">
    <dataValidation type="list" allowBlank="1" showInputMessage="1" showErrorMessage="1" sqref="V2:V105" xr:uid="{97AEFE20-A0CC-4851-AEEA-FF7C424F9BC1}">
      <formula1>"-,0,1"</formula1>
    </dataValidation>
    <dataValidation type="list" allowBlank="1" showInputMessage="1" showErrorMessage="1" sqref="U2:U105" xr:uid="{B5BC1121-6570-4366-B203-B74759D78F62}">
      <formula1>"-,0,1,X"</formula1>
    </dataValidation>
    <dataValidation type="list" allowBlank="1" showInputMessage="1" showErrorMessage="1" sqref="AA2:AA105 AC2:AC105" xr:uid="{D706B1F2-0440-4EF3-9E05-A961167D108B}">
      <formula1>"-, 1º ANO, 2-3º ANO, 4-6º ANO, 7-10º ANO, ACIMA DO 10º ANO"</formula1>
    </dataValidation>
    <dataValidation type="list" allowBlank="1" showInputMessage="1" showErrorMessage="1" sqref="AB2:AB105" xr:uid="{F180B8DA-1557-49FD-9E79-8F50AC85D6D3}">
      <formula1>"-, ATÉ A 1° H, ATÉ A 2° H, ATÉ A 3° H, ATÉ A 4° H, ATÉ A 5° H, ATÉ A 6° H, ATÉ A 7° H, ATÉ A 8° H, ATÉ A 9° H, ACIMA DA 9° H"</formula1>
    </dataValidation>
    <dataValidation type="list" allowBlank="1" showInputMessage="1" showErrorMessage="1" sqref="K2:K105" xr:uid="{270E7553-D7F4-41B4-8548-7232CCAA20E6}">
      <formula1>"-,TÍPICO, TRAJETO, TERCEIRO"</formula1>
    </dataValidation>
    <dataValidation type="list" allowBlank="1" showInputMessage="1" showErrorMessage="1" sqref="P2:P105" xr:uid="{C44A5553-EAEC-485F-A629-0F2B7C086445}">
      <formula1>"-,1º,2º,3º"</formula1>
    </dataValidation>
    <dataValidation type="list" allowBlank="1" showInputMessage="1" showErrorMessage="1" sqref="X2:X105" xr:uid="{7052251A-E26C-4FF1-BB27-4314242B55F4}">
      <formula1>"-,DEDO/MÃO,PULSO/BRAÇO/COTOVELO,PERNA/JOELHO,PÉ/TORNOZELO,COSTA,TORAX,CABEÇA/FACE, OLHO, OUTROS"</formula1>
    </dataValidation>
    <dataValidation type="list" allowBlank="1" showInputMessage="1" showErrorMessage="1" sqref="H2:H105" xr:uid="{BD7E40F0-1370-481E-8D2F-7333DDC59070}">
      <formula1>"-, 00:01 às 06:00h, 06:01 às 12:00h, 12:01 às 18:00h, 18:01 às 00:00h"</formula1>
    </dataValidation>
    <dataValidation type="list" allowBlank="1" showInputMessage="1" showErrorMessage="1" sqref="O2:O105" xr:uid="{8A969BC3-99C4-4A28-B1A6-77819C1D9954}">
      <formula1>"-,M,F"</formula1>
    </dataValidation>
    <dataValidation type="list" allowBlank="1" showInputMessage="1" showErrorMessage="1" sqref="W2:W105" xr:uid="{0FFAD44A-122F-41A5-81BF-0C210425D376}">
      <formula1>"-,FACA,OUTROS,LUMINÁRIA,PRINC. INCÊNDIO,PRINC. VAZAMENTO DE NH3,CAIXA, MÁQUINA, PISO, TAMPA DE ESGOTO/INSPEÇÃO, MANGUEIRA, GAIOLA, PLATAFORMA, RALO, TUBULAÇÃO, ARESTA CORTANTE,AR COMPRIMIDO,ÁGUA QUENTE,REBARBAS SOLDA,PROD. QUÍMICO,CURTO CIRCUITO"</formula1>
    </dataValidation>
    <dataValidation type="list" allowBlank="1" showInputMessage="1" showErrorMessage="1" sqref="C2:C105" xr:uid="{8D3023C7-F895-4580-8D3C-91DCFEDEBFC0}">
      <formula1>"SIM,NÃO"</formula1>
    </dataValidation>
    <dataValidation type="list" allowBlank="1" showInputMessage="1" showErrorMessage="1" sqref="D2:D105" xr:uid="{22E6E645-3B1B-42E3-80AE-6A887C514CB9}">
      <formula1>"PRÓPRIO,TERCEIRO"</formula1>
    </dataValidation>
    <dataValidation type="list" allowBlank="1" showInputMessage="1" showErrorMessage="1" sqref="Q2:Q105" xr:uid="{7A7B9AF8-948E-41DF-A5A8-C557D1352D8E}">
      <formula1>"Área 1,Área 2,Área 3"</formula1>
    </dataValidation>
    <dataValidation type="list" allowBlank="1" showInputMessage="1" showErrorMessage="1" sqref="L2:L105" xr:uid="{24362D83-61BE-4E16-BCB2-10E62C06F4C0}">
      <formula1>"-,ASA,INCIDENTE,ACA,DOSA,DOCA"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9659-D755-40BC-92A7-A800262D4D40}">
  <sheetPr>
    <tabColor theme="3" tint="0.59999389629810485"/>
  </sheetPr>
  <dimension ref="A1:F12"/>
  <sheetViews>
    <sheetView showGridLines="0" workbookViewId="0">
      <selection activeCell="J6" sqref="J6"/>
    </sheetView>
  </sheetViews>
  <sheetFormatPr defaultRowHeight="15" x14ac:dyDescent="0.25"/>
  <cols>
    <col min="1" max="1" width="31" bestFit="1" customWidth="1"/>
    <col min="2" max="6" width="10.7109375" customWidth="1"/>
    <col min="7" max="7" width="10.7109375" bestFit="1" customWidth="1"/>
    <col min="8" max="8" width="8.85546875" bestFit="1" customWidth="1"/>
    <col min="9" max="9" width="11.85546875" bestFit="1" customWidth="1"/>
    <col min="10" max="10" width="10.7109375" bestFit="1" customWidth="1"/>
  </cols>
  <sheetData>
    <row r="1" spans="1:6" x14ac:dyDescent="0.25">
      <c r="D1" s="61" t="s">
        <v>131</v>
      </c>
      <c r="E1" s="61"/>
      <c r="F1" s="61"/>
    </row>
    <row r="2" spans="1:6" x14ac:dyDescent="0.25">
      <c r="A2" s="22" t="s">
        <v>0</v>
      </c>
      <c r="B2" t="s">
        <v>460</v>
      </c>
      <c r="D2" s="61"/>
      <c r="E2" s="61"/>
      <c r="F2" s="61"/>
    </row>
    <row r="3" spans="1:6" x14ac:dyDescent="0.25">
      <c r="A3" s="22" t="s">
        <v>16</v>
      </c>
      <c r="B3" t="s">
        <v>130</v>
      </c>
      <c r="D3" s="61"/>
      <c r="E3" s="61"/>
      <c r="F3" s="61"/>
    </row>
    <row r="4" spans="1:6" x14ac:dyDescent="0.25">
      <c r="A4" s="22" t="s">
        <v>12</v>
      </c>
      <c r="B4" t="s">
        <v>130</v>
      </c>
      <c r="D4" s="61"/>
      <c r="E4" s="61"/>
      <c r="F4" s="61"/>
    </row>
    <row r="5" spans="1:6" x14ac:dyDescent="0.25">
      <c r="A5" s="22" t="s">
        <v>103</v>
      </c>
      <c r="B5" t="s">
        <v>130</v>
      </c>
      <c r="D5" s="61"/>
      <c r="E5" s="61"/>
      <c r="F5" s="61"/>
    </row>
    <row r="6" spans="1:6" x14ac:dyDescent="0.25">
      <c r="A6" s="22" t="s">
        <v>94</v>
      </c>
      <c r="B6" t="s">
        <v>130</v>
      </c>
      <c r="D6" s="61"/>
      <c r="E6" s="61"/>
      <c r="F6" s="61"/>
    </row>
    <row r="7" spans="1:6" x14ac:dyDescent="0.25">
      <c r="A7" s="22" t="s">
        <v>13</v>
      </c>
      <c r="B7" t="s">
        <v>130</v>
      </c>
      <c r="D7" s="61"/>
      <c r="E7" s="61"/>
      <c r="F7" s="61"/>
    </row>
    <row r="8" spans="1:6" x14ac:dyDescent="0.25">
      <c r="A8" s="22" t="s">
        <v>7</v>
      </c>
      <c r="B8" t="s">
        <v>130</v>
      </c>
      <c r="D8" s="61"/>
      <c r="E8" s="61"/>
      <c r="F8" s="61"/>
    </row>
    <row r="10" spans="1:6" x14ac:dyDescent="0.25">
      <c r="A10" s="22" t="s">
        <v>109</v>
      </c>
      <c r="B10" s="22" t="s">
        <v>112</v>
      </c>
    </row>
    <row r="11" spans="1:6" x14ac:dyDescent="0.25">
      <c r="A11" s="22" t="s">
        <v>110</v>
      </c>
      <c r="B11" s="20" t="s">
        <v>111</v>
      </c>
    </row>
    <row r="12" spans="1:6" x14ac:dyDescent="0.25">
      <c r="A12" s="23" t="s">
        <v>111</v>
      </c>
      <c r="B12" s="20">
        <v>0</v>
      </c>
    </row>
  </sheetData>
  <mergeCells count="1">
    <mergeCell ref="D1:F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2748-B684-4A5C-845E-4E4DCF57D43E}">
  <sheetPr>
    <tabColor theme="3" tint="0.39997558519241921"/>
    <pageSetUpPr fitToPage="1"/>
  </sheetPr>
  <dimension ref="A1:AJ122"/>
  <sheetViews>
    <sheetView showGridLines="0" zoomScaleNormal="100" zoomScaleSheetLayoutView="100" workbookViewId="0">
      <selection activeCell="X10" sqref="X10"/>
    </sheetView>
  </sheetViews>
  <sheetFormatPr defaultRowHeight="15" x14ac:dyDescent="0.25"/>
  <cols>
    <col min="1" max="1" width="18.42578125" customWidth="1"/>
    <col min="2" max="2" width="10.85546875" customWidth="1"/>
    <col min="3" max="3" width="12.140625" customWidth="1"/>
    <col min="4" max="4" width="1.140625" customWidth="1"/>
    <col min="5" max="7" width="15" customWidth="1"/>
    <col min="8" max="8" width="1.140625" customWidth="1"/>
    <col min="16" max="16" width="4.5703125" customWidth="1"/>
    <col min="17" max="17" width="1.140625" customWidth="1"/>
    <col min="19" max="19" width="15.28515625" customWidth="1"/>
    <col min="20" max="20" width="4.140625" customWidth="1"/>
    <col min="21" max="21" width="1.7109375" customWidth="1"/>
  </cols>
  <sheetData>
    <row r="1" spans="1:21" ht="24" customHeight="1" x14ac:dyDescent="0.25">
      <c r="A1" s="66" t="s">
        <v>123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34"/>
    </row>
    <row r="2" spans="1:21" ht="3.9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1" ht="3.95" customHeight="1" x14ac:dyDescent="0.25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8.25" customHeight="1" x14ac:dyDescent="0.25">
      <c r="A4" s="59"/>
      <c r="B4" s="59"/>
      <c r="C4" s="59"/>
      <c r="D4" s="59"/>
      <c r="E4" s="60"/>
      <c r="F4" s="60"/>
      <c r="G4" s="60"/>
      <c r="H4" s="59"/>
      <c r="I4" s="59"/>
      <c r="J4" s="59"/>
      <c r="K4" s="59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x14ac:dyDescent="0.25">
      <c r="A5" s="43" t="s">
        <v>451</v>
      </c>
      <c r="B5" s="71" t="s">
        <v>116</v>
      </c>
      <c r="C5" s="71"/>
      <c r="D5" s="47"/>
      <c r="E5" s="70" t="s">
        <v>117</v>
      </c>
      <c r="F5" s="70"/>
      <c r="G5" s="70"/>
      <c r="H5" s="43"/>
      <c r="I5" s="67" t="s">
        <v>122</v>
      </c>
      <c r="J5" s="67"/>
      <c r="K5" s="67"/>
      <c r="L5" s="67"/>
      <c r="M5" s="67"/>
      <c r="N5" s="67"/>
      <c r="O5" s="67"/>
      <c r="P5" s="67"/>
      <c r="Q5" s="48"/>
      <c r="R5" s="70" t="s">
        <v>126</v>
      </c>
      <c r="S5" s="70"/>
      <c r="T5" s="70"/>
      <c r="U5" s="46"/>
    </row>
    <row r="6" spans="1:21" ht="23.25" x14ac:dyDescent="0.25">
      <c r="A6" s="69"/>
      <c r="B6" s="68">
        <f>IFERROR(GETPIVOTDATA("DATA DO ACIDENTE",Auxiliar!$A$3),0)</f>
        <v>1</v>
      </c>
      <c r="C6" s="68"/>
      <c r="D6" s="51"/>
      <c r="E6" s="62">
        <f>IFERROR(E8/SUM($E$8:$G$8),0)</f>
        <v>0</v>
      </c>
      <c r="F6" s="64">
        <f>IFERROR(F8/SUM($E$8:$G$8),0)</f>
        <v>0</v>
      </c>
      <c r="G6" s="62">
        <f>IFERROR(G8/SUM($E$8:$G$8),0)</f>
        <v>1</v>
      </c>
      <c r="H6" s="44"/>
      <c r="I6" s="21"/>
      <c r="J6" s="21"/>
      <c r="K6" s="21"/>
      <c r="Q6" s="46"/>
      <c r="U6" s="46"/>
    </row>
    <row r="7" spans="1:21" ht="23.25" x14ac:dyDescent="0.25">
      <c r="A7" s="69"/>
      <c r="B7" s="68"/>
      <c r="C7" s="68"/>
      <c r="D7" s="51"/>
      <c r="E7" s="63"/>
      <c r="F7" s="65"/>
      <c r="G7" s="63"/>
      <c r="H7" s="45"/>
      <c r="Q7" s="46"/>
      <c r="U7" s="46"/>
    </row>
    <row r="8" spans="1:21" ht="25.5" customHeight="1" x14ac:dyDescent="0.25">
      <c r="A8" s="69"/>
      <c r="B8" s="76" t="s">
        <v>102</v>
      </c>
      <c r="C8" s="76"/>
      <c r="D8" s="52"/>
      <c r="E8" s="73">
        <f>IFERROR(GETPIVOTDATA("DATA DO ACIDENTE",Auxiliar!$F$3,"ÁREA",E10),0)</f>
        <v>0</v>
      </c>
      <c r="F8" s="74">
        <f>IFERROR(GETPIVOTDATA("DATA DO ACIDENTE",Auxiliar!$F$3,"ÁREA",F10),0)</f>
        <v>0</v>
      </c>
      <c r="G8" s="73">
        <f>IFERROR(GETPIVOTDATA("DATA DO ACIDENTE",Auxiliar!$F$3,"ÁREA",G10),0)</f>
        <v>1</v>
      </c>
      <c r="H8" s="42"/>
      <c r="Q8" s="46"/>
      <c r="U8" s="46"/>
    </row>
    <row r="9" spans="1:21" x14ac:dyDescent="0.25">
      <c r="A9" s="69"/>
      <c r="B9" s="27">
        <f>B12/SUM($B$12:$C$12)</f>
        <v>1</v>
      </c>
      <c r="C9" s="27">
        <f>C12/SUM($B$12:$C$12)</f>
        <v>0</v>
      </c>
      <c r="D9" s="53"/>
      <c r="E9" s="73"/>
      <c r="F9" s="74"/>
      <c r="G9" s="73"/>
      <c r="H9" s="46"/>
      <c r="Q9" s="46"/>
      <c r="U9" s="46"/>
    </row>
    <row r="10" spans="1:21" x14ac:dyDescent="0.25">
      <c r="A10" s="69"/>
      <c r="D10" s="46"/>
      <c r="E10" s="44" t="s">
        <v>456</v>
      </c>
      <c r="F10" s="55" t="s">
        <v>457</v>
      </c>
      <c r="G10" s="55" t="s">
        <v>458</v>
      </c>
      <c r="H10" s="46"/>
      <c r="Q10" s="46"/>
      <c r="U10" s="46"/>
    </row>
    <row r="11" spans="1:21" x14ac:dyDescent="0.25">
      <c r="A11" s="69"/>
      <c r="D11" s="46"/>
      <c r="F11" s="58"/>
      <c r="H11" s="46"/>
      <c r="Q11" s="46"/>
      <c r="U11" s="46"/>
    </row>
    <row r="12" spans="1:21" x14ac:dyDescent="0.25">
      <c r="A12" s="69"/>
      <c r="B12" s="28">
        <f>IFERROR(GETPIVOTDATA("DATA DO ACIDENTE",Auxiliar!$F$13,"SEXO","M"),0)</f>
        <v>1</v>
      </c>
      <c r="C12" s="29">
        <f>IFERROR(GETPIVOTDATA("DATA DO ACIDENTE",Auxiliar!$F$13,"SEXO","F"),0)</f>
        <v>0</v>
      </c>
      <c r="D12" s="54"/>
      <c r="F12" s="56"/>
      <c r="G12" s="56"/>
      <c r="H12" s="46"/>
      <c r="Q12" s="46"/>
      <c r="U12" s="46"/>
    </row>
    <row r="13" spans="1:21" x14ac:dyDescent="0.25">
      <c r="A13" s="69"/>
      <c r="B13" s="75" t="s">
        <v>120</v>
      </c>
      <c r="C13" s="75"/>
      <c r="D13" s="75"/>
      <c r="E13" s="50"/>
      <c r="F13" s="57"/>
      <c r="G13" s="57"/>
      <c r="H13" s="47"/>
      <c r="I13" s="70" t="s">
        <v>118</v>
      </c>
      <c r="J13" s="70"/>
      <c r="K13" s="70"/>
      <c r="L13" s="70"/>
      <c r="M13" s="70"/>
      <c r="N13" s="70"/>
      <c r="O13" s="70"/>
      <c r="P13" s="70"/>
      <c r="Q13" s="49"/>
      <c r="R13" s="70" t="s">
        <v>128</v>
      </c>
      <c r="S13" s="70"/>
      <c r="T13" s="70"/>
      <c r="U13" s="46"/>
    </row>
    <row r="14" spans="1:21" x14ac:dyDescent="0.25">
      <c r="A14" s="69"/>
      <c r="H14" s="47"/>
      <c r="Q14" s="46"/>
      <c r="U14" s="46"/>
    </row>
    <row r="15" spans="1:21" x14ac:dyDescent="0.25">
      <c r="A15" s="69"/>
      <c r="H15" s="47"/>
      <c r="Q15" s="46"/>
      <c r="U15" s="46"/>
    </row>
    <row r="16" spans="1:21" x14ac:dyDescent="0.25">
      <c r="A16" s="69"/>
      <c r="H16" s="47"/>
      <c r="Q16" s="46"/>
      <c r="U16" s="46"/>
    </row>
    <row r="17" spans="1:21" x14ac:dyDescent="0.25">
      <c r="A17" s="69"/>
      <c r="H17" s="47"/>
      <c r="Q17" s="46"/>
      <c r="U17" s="46"/>
    </row>
    <row r="18" spans="1:21" x14ac:dyDescent="0.25">
      <c r="A18" s="69"/>
      <c r="H18" s="47"/>
      <c r="J18" t="s">
        <v>105</v>
      </c>
      <c r="K18" t="s">
        <v>104</v>
      </c>
      <c r="L18" t="s">
        <v>106</v>
      </c>
      <c r="Q18" s="46"/>
      <c r="U18" s="46"/>
    </row>
    <row r="19" spans="1:21" x14ac:dyDescent="0.25">
      <c r="A19" s="69"/>
      <c r="B19" s="70" t="s">
        <v>119</v>
      </c>
      <c r="C19" s="70"/>
      <c r="D19" s="70"/>
      <c r="E19" s="70"/>
      <c r="F19" s="70"/>
      <c r="G19" s="70"/>
      <c r="H19" s="47"/>
      <c r="Q19" s="46"/>
      <c r="U19" s="46"/>
    </row>
    <row r="20" spans="1:21" x14ac:dyDescent="0.25">
      <c r="A20" s="69"/>
      <c r="B20" s="26"/>
      <c r="C20" s="26"/>
      <c r="D20" s="26"/>
      <c r="E20" s="26"/>
      <c r="F20" s="26"/>
      <c r="G20" s="26"/>
      <c r="H20" s="47"/>
      <c r="Q20" s="46"/>
      <c r="U20" s="46"/>
    </row>
    <row r="21" spans="1:21" x14ac:dyDescent="0.25">
      <c r="A21" s="69"/>
      <c r="B21" s="26"/>
      <c r="C21" s="26"/>
      <c r="D21" s="26"/>
      <c r="E21" s="26"/>
      <c r="F21" s="26"/>
      <c r="G21" s="26"/>
      <c r="H21" s="47"/>
      <c r="Q21" s="46"/>
      <c r="U21" s="46"/>
    </row>
    <row r="22" spans="1:21" x14ac:dyDescent="0.25">
      <c r="A22" s="69"/>
      <c r="B22" s="26"/>
      <c r="C22" s="26"/>
      <c r="D22" s="26"/>
      <c r="E22" s="26"/>
      <c r="F22" s="26"/>
      <c r="G22" s="26"/>
      <c r="H22" s="47"/>
      <c r="Q22" s="46"/>
      <c r="U22" s="46"/>
    </row>
    <row r="23" spans="1:21" x14ac:dyDescent="0.25">
      <c r="A23" s="69"/>
      <c r="B23" s="26"/>
      <c r="C23" s="26"/>
      <c r="D23" s="26"/>
      <c r="E23" s="26"/>
      <c r="F23" s="26"/>
      <c r="G23" s="26"/>
      <c r="H23" s="47"/>
      <c r="Q23" s="46"/>
      <c r="U23" s="46"/>
    </row>
    <row r="24" spans="1:21" x14ac:dyDescent="0.25">
      <c r="A24" s="69"/>
      <c r="B24" s="26"/>
      <c r="C24" s="26"/>
      <c r="D24" s="26"/>
      <c r="E24" s="26"/>
      <c r="F24" s="26"/>
      <c r="G24" s="26"/>
      <c r="H24" s="47"/>
      <c r="Q24" s="46"/>
      <c r="U24" s="46"/>
    </row>
    <row r="25" spans="1:21" x14ac:dyDescent="0.25">
      <c r="A25" s="69"/>
      <c r="B25" s="72" t="s">
        <v>121</v>
      </c>
      <c r="C25" s="72"/>
      <c r="D25" s="72"/>
      <c r="E25" s="72"/>
      <c r="F25" s="72"/>
      <c r="G25" s="72"/>
      <c r="H25" s="47"/>
      <c r="I25" s="70" t="s">
        <v>124</v>
      </c>
      <c r="J25" s="70"/>
      <c r="K25" s="70"/>
      <c r="L25" s="70"/>
      <c r="M25" s="70"/>
      <c r="N25" s="70"/>
      <c r="O25" s="70"/>
      <c r="P25" s="70"/>
      <c r="Q25" s="46"/>
      <c r="U25" s="46"/>
    </row>
    <row r="26" spans="1:21" x14ac:dyDescent="0.25">
      <c r="A26" s="69"/>
      <c r="H26" s="46"/>
      <c r="Q26" s="46"/>
      <c r="U26" s="46"/>
    </row>
    <row r="27" spans="1:21" x14ac:dyDescent="0.25">
      <c r="A27" s="69"/>
      <c r="H27" s="46"/>
      <c r="Q27" s="46"/>
      <c r="U27" s="46"/>
    </row>
    <row r="28" spans="1:21" x14ac:dyDescent="0.25">
      <c r="A28" s="69"/>
      <c r="H28" s="46"/>
      <c r="Q28" s="46"/>
      <c r="U28" s="46"/>
    </row>
    <row r="29" spans="1:21" x14ac:dyDescent="0.25">
      <c r="A29" s="69"/>
      <c r="H29" s="46"/>
      <c r="Q29" s="46"/>
      <c r="U29" s="46"/>
    </row>
    <row r="30" spans="1:21" x14ac:dyDescent="0.25">
      <c r="A30" s="69"/>
      <c r="H30" s="46"/>
      <c r="Q30" s="46"/>
      <c r="R30" s="70" t="s">
        <v>129</v>
      </c>
      <c r="S30" s="70"/>
      <c r="T30" s="70"/>
      <c r="U30" s="46"/>
    </row>
    <row r="31" spans="1:21" x14ac:dyDescent="0.25">
      <c r="A31" s="69"/>
      <c r="H31" s="46"/>
      <c r="Q31" s="46"/>
      <c r="U31" s="46"/>
    </row>
    <row r="32" spans="1:21" x14ac:dyDescent="0.25">
      <c r="A32" s="69"/>
      <c r="H32" s="46"/>
      <c r="Q32" s="46"/>
      <c r="U32" s="46"/>
    </row>
    <row r="33" spans="1:21" x14ac:dyDescent="0.25">
      <c r="A33" s="69"/>
      <c r="H33" s="46"/>
      <c r="Q33" s="46"/>
      <c r="U33" s="46"/>
    </row>
    <row r="34" spans="1:21" x14ac:dyDescent="0.25">
      <c r="A34" s="69"/>
      <c r="H34" s="46"/>
      <c r="Q34" s="46"/>
      <c r="U34" s="46"/>
    </row>
    <row r="35" spans="1:21" x14ac:dyDescent="0.25">
      <c r="A35" s="69"/>
      <c r="H35" s="46"/>
      <c r="Q35" s="46"/>
      <c r="U35" s="46"/>
    </row>
    <row r="36" spans="1:21" x14ac:dyDescent="0.25">
      <c r="A36" s="46"/>
      <c r="H36" s="46"/>
      <c r="Q36" s="46"/>
      <c r="U36" s="46"/>
    </row>
    <row r="37" spans="1:21" x14ac:dyDescent="0.25">
      <c r="A37" s="46"/>
      <c r="H37" s="46"/>
      <c r="I37" s="70" t="s">
        <v>127</v>
      </c>
      <c r="J37" s="70"/>
      <c r="K37" s="70"/>
      <c r="L37" s="70"/>
      <c r="M37" s="70"/>
      <c r="N37" s="70"/>
      <c r="O37" s="70"/>
      <c r="P37" s="70"/>
      <c r="Q37" s="46"/>
      <c r="U37" s="46"/>
    </row>
    <row r="38" spans="1:21" x14ac:dyDescent="0.25">
      <c r="A38" s="46"/>
      <c r="H38" s="46"/>
      <c r="Q38" s="46"/>
      <c r="U38" s="46"/>
    </row>
    <row r="39" spans="1:21" x14ac:dyDescent="0.25">
      <c r="A39" s="46"/>
      <c r="H39" s="46"/>
      <c r="Q39" s="46"/>
      <c r="U39" s="46"/>
    </row>
    <row r="40" spans="1:21" x14ac:dyDescent="0.25">
      <c r="A40" s="46"/>
      <c r="H40" s="46"/>
      <c r="Q40" s="46"/>
      <c r="U40" s="46"/>
    </row>
    <row r="41" spans="1:21" x14ac:dyDescent="0.25">
      <c r="A41" s="46"/>
      <c r="H41" s="46"/>
      <c r="Q41" s="46"/>
      <c r="U41" s="46"/>
    </row>
    <row r="42" spans="1:21" x14ac:dyDescent="0.25">
      <c r="A42" s="46"/>
      <c r="H42" s="46"/>
      <c r="Q42" s="46"/>
      <c r="U42" s="46"/>
    </row>
    <row r="43" spans="1:21" x14ac:dyDescent="0.25">
      <c r="A43" s="46"/>
      <c r="H43" s="46"/>
      <c r="Q43" s="46"/>
      <c r="U43" s="46"/>
    </row>
    <row r="44" spans="1:21" x14ac:dyDescent="0.25">
      <c r="A44" s="46"/>
      <c r="H44" s="46"/>
      <c r="Q44" s="46"/>
      <c r="U44" s="46"/>
    </row>
    <row r="45" spans="1:21" x14ac:dyDescent="0.25">
      <c r="A45" s="46"/>
      <c r="H45" s="46"/>
      <c r="Q45" s="46"/>
      <c r="U45" s="46"/>
    </row>
    <row r="46" spans="1:21" x14ac:dyDescent="0.25">
      <c r="A46" s="46"/>
      <c r="H46" s="46"/>
      <c r="Q46" s="46"/>
      <c r="U46" s="46"/>
    </row>
    <row r="47" spans="1:2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112" spans="31:35" x14ac:dyDescent="0.25">
      <c r="AE112" s="20" t="s">
        <v>71</v>
      </c>
      <c r="AF112" s="20" t="s">
        <v>107</v>
      </c>
      <c r="AG112" s="20" t="s">
        <v>108</v>
      </c>
      <c r="AI112" s="20" t="s">
        <v>113</v>
      </c>
    </row>
    <row r="113" spans="31:36" x14ac:dyDescent="0.25">
      <c r="AE113">
        <v>5.5</v>
      </c>
      <c r="AF113">
        <v>45</v>
      </c>
      <c r="AG113" s="24">
        <f t="shared" ref="AG113:AG121" si="0">AH113/SUM($AH$113:$AH$121)</f>
        <v>0</v>
      </c>
      <c r="AH113">
        <f>IFERROR(GETPIVOTDATA("Contagem de PARTE DO CORPO ATINGIDA",Auxiliar!$K$34,"PARTE DO CORPO ATINGIDA","CABEÇA/FACE"),0)</f>
        <v>0</v>
      </c>
      <c r="AI113" t="s">
        <v>68</v>
      </c>
      <c r="AJ113" t="str">
        <f>CONCATENATE(AI113,": ",AH113)</f>
        <v>CABEÇA/FACE: 0</v>
      </c>
    </row>
    <row r="114" spans="31:36" x14ac:dyDescent="0.25">
      <c r="AE114">
        <v>5.5</v>
      </c>
      <c r="AF114">
        <v>35</v>
      </c>
      <c r="AG114" s="24">
        <f t="shared" si="0"/>
        <v>0</v>
      </c>
      <c r="AH114">
        <f>IFERROR(GETPIVOTDATA("Contagem de PARTE DO CORPO ATINGIDA",Auxiliar!$K$34,"PARTE DO CORPO ATINGIDA","COSTA"),0)</f>
        <v>0</v>
      </c>
      <c r="AI114" t="s">
        <v>85</v>
      </c>
      <c r="AJ114" t="str">
        <f t="shared" ref="AJ114:AJ121" si="1">CONCATENATE(AI114,": ",AH114)</f>
        <v>COSTA: 0</v>
      </c>
    </row>
    <row r="115" spans="31:36" x14ac:dyDescent="0.25">
      <c r="AE115">
        <v>2</v>
      </c>
      <c r="AF115">
        <v>25</v>
      </c>
      <c r="AG115" s="24">
        <f t="shared" si="0"/>
        <v>0</v>
      </c>
      <c r="AH115">
        <f>IFERROR(GETPIVOTDATA("Contagem de PARTE DO CORPO ATINGIDA",Auxiliar!$K$34,"PARTE DO CORPO ATINGIDA","DEDO/MÃO"),0)</f>
        <v>0</v>
      </c>
      <c r="AI115" t="s">
        <v>43</v>
      </c>
      <c r="AJ115" t="str">
        <f t="shared" si="1"/>
        <v>DEDO/MÃO: 0</v>
      </c>
    </row>
    <row r="116" spans="31:36" x14ac:dyDescent="0.25">
      <c r="AE116">
        <v>3</v>
      </c>
      <c r="AF116">
        <v>45</v>
      </c>
      <c r="AG116" s="24">
        <f t="shared" si="0"/>
        <v>0</v>
      </c>
      <c r="AH116">
        <f>IFERROR(GETPIVOTDATA("Contagem de PARTE DO CORPO ATINGIDA",Auxiliar!$K$34,"PARTE DO CORPO ATINGIDA","OLHO"),0)</f>
        <v>0</v>
      </c>
      <c r="AI116" t="s">
        <v>53</v>
      </c>
      <c r="AJ116" t="str">
        <f t="shared" si="1"/>
        <v>OLHO: 0</v>
      </c>
    </row>
    <row r="117" spans="31:36" x14ac:dyDescent="0.25">
      <c r="AE117">
        <v>7.5</v>
      </c>
      <c r="AF117">
        <v>5</v>
      </c>
      <c r="AG117" s="24">
        <f t="shared" si="0"/>
        <v>0</v>
      </c>
      <c r="AH117">
        <f>IFERROR(GETPIVOTDATA("Contagem de PARTE DO CORPO ATINGIDA",Auxiliar!$K$34,"PARTE DO CORPO ATINGIDA","OUTROS"),0)</f>
        <v>0</v>
      </c>
      <c r="AI117" t="s">
        <v>34</v>
      </c>
      <c r="AJ117" t="str">
        <f t="shared" si="1"/>
        <v>OUTROS: 0</v>
      </c>
    </row>
    <row r="118" spans="31:36" x14ac:dyDescent="0.25">
      <c r="AE118">
        <v>5.9</v>
      </c>
      <c r="AF118">
        <v>4.5</v>
      </c>
      <c r="AG118" s="24">
        <f t="shared" si="0"/>
        <v>1</v>
      </c>
      <c r="AH118">
        <f>IFERROR(GETPIVOTDATA("Contagem de PARTE DO CORPO ATINGIDA",Auxiliar!$K$34,"PARTE DO CORPO ATINGIDA","PÉ/TORNOZELO"),0)</f>
        <v>1</v>
      </c>
      <c r="AI118" t="s">
        <v>77</v>
      </c>
      <c r="AJ118" t="str">
        <f t="shared" si="1"/>
        <v>PÉ/TORNOZELO: 1</v>
      </c>
    </row>
    <row r="119" spans="31:36" x14ac:dyDescent="0.25">
      <c r="AE119">
        <v>3.4</v>
      </c>
      <c r="AF119">
        <v>15</v>
      </c>
      <c r="AG119" s="24">
        <f t="shared" si="0"/>
        <v>0</v>
      </c>
      <c r="AH119">
        <f>IFERROR(GETPIVOTDATA("Contagem de PARTE DO CORPO ATINGIDA",Auxiliar!$K$34,"PARTE DO CORPO ATINGIDA","PERNA/JOELHO"),0)</f>
        <v>0</v>
      </c>
      <c r="AI119" t="s">
        <v>35</v>
      </c>
      <c r="AJ119" t="str">
        <f t="shared" si="1"/>
        <v>PERNA/JOELHO: 0</v>
      </c>
    </row>
    <row r="120" spans="31:36" x14ac:dyDescent="0.25">
      <c r="AE120">
        <v>6.3</v>
      </c>
      <c r="AF120">
        <v>30</v>
      </c>
      <c r="AG120" s="24">
        <f t="shared" si="0"/>
        <v>0</v>
      </c>
      <c r="AH120">
        <f>IFERROR(GETPIVOTDATA("Contagem de PARTE DO CORPO ATINGIDA",Auxiliar!$K$34,"PARTE DO CORPO ATINGIDA","PULSO/BRAÇO/COTOVELO"),0)</f>
        <v>0</v>
      </c>
      <c r="AI120" t="s">
        <v>47</v>
      </c>
      <c r="AJ120" t="str">
        <f t="shared" si="1"/>
        <v>PULSO/BRAÇO/COTOVELO: 0</v>
      </c>
    </row>
    <row r="121" spans="31:36" x14ac:dyDescent="0.25">
      <c r="AE121">
        <v>3</v>
      </c>
      <c r="AF121">
        <v>35</v>
      </c>
      <c r="AG121" s="24">
        <f t="shared" si="0"/>
        <v>0</v>
      </c>
      <c r="AH121">
        <f>IFERROR(GETPIVOTDATA("Contagem de PARTE DO CORPO ATINGIDA",Auxiliar!$K$34,"PARTE DO CORPO ATINGIDA","TORAX"),0)</f>
        <v>0</v>
      </c>
      <c r="AI121" t="s">
        <v>49</v>
      </c>
      <c r="AJ121" t="str">
        <f t="shared" si="1"/>
        <v>TORAX: 0</v>
      </c>
    </row>
    <row r="122" spans="31:36" x14ac:dyDescent="0.25">
      <c r="AE122">
        <v>7.5</v>
      </c>
      <c r="AF122">
        <v>2</v>
      </c>
    </row>
  </sheetData>
  <mergeCells count="22">
    <mergeCell ref="I37:P37"/>
    <mergeCell ref="R13:T13"/>
    <mergeCell ref="R30:T30"/>
    <mergeCell ref="B19:G19"/>
    <mergeCell ref="E8:E9"/>
    <mergeCell ref="F8:F9"/>
    <mergeCell ref="G8:G9"/>
    <mergeCell ref="B13:D13"/>
    <mergeCell ref="I13:P13"/>
    <mergeCell ref="B8:C8"/>
    <mergeCell ref="E6:E7"/>
    <mergeCell ref="F6:F7"/>
    <mergeCell ref="G6:G7"/>
    <mergeCell ref="A1:T1"/>
    <mergeCell ref="I5:P5"/>
    <mergeCell ref="B6:C7"/>
    <mergeCell ref="A6:A35"/>
    <mergeCell ref="E5:G5"/>
    <mergeCell ref="R5:T5"/>
    <mergeCell ref="B5:C5"/>
    <mergeCell ref="B25:G25"/>
    <mergeCell ref="I25:P25"/>
  </mergeCells>
  <pageMargins left="0.56000000000000005" right="0.25" top="0.75" bottom="0.75" header="0.3" footer="0.3"/>
  <pageSetup paperSize="9" scale="70" orientation="landscape" horizontalDpi="300" verticalDpi="30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Auxiliar</vt:lpstr>
      <vt:lpstr>Banco de Dados</vt:lpstr>
      <vt:lpstr>Tabela Dinâmica</vt:lpstr>
      <vt:lpstr>Dashboard</vt:lpstr>
      <vt:lpstr>Dashboard!Area_de_impressao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Edgard Gonçalves Cardoso</cp:lastModifiedBy>
  <cp:lastPrinted>2021-02-10T23:08:16Z</cp:lastPrinted>
  <dcterms:created xsi:type="dcterms:W3CDTF">2015-06-05T18:19:34Z</dcterms:created>
  <dcterms:modified xsi:type="dcterms:W3CDTF">2023-02-25T17:49:45Z</dcterms:modified>
</cp:coreProperties>
</file>