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classificacao_abc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<sst xmlns="http://schemas.openxmlformats.org/spreadsheetml/2006/main" count="52" uniqueCount="43">
  <si>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MATERIAL</t>
  </si>
  <si>
    <t>CONSUMO ANUAL (UN.)</t>
  </si>
  <si>
    <t>Item A</t>
  </si>
  <si>
    <t>Item B</t>
  </si>
  <si>
    <t>Item C</t>
  </si>
  <si>
    <t>Item D</t>
  </si>
  <si>
    <t>Item E</t>
  </si>
  <si>
    <t>Item F</t>
  </si>
  <si>
    <t>Item G</t>
  </si>
  <si>
    <t>Item H</t>
  </si>
  <si>
    <t>PREÇO UNITÁRIO</t>
  </si>
  <si>
    <t>VALOR DO CONSUMO ANUAL</t>
  </si>
  <si>
    <t>CUSTO ANUAL ACUMULADO</t>
  </si>
  <si>
    <t>A</t>
  </si>
  <si>
    <t>B</t>
  </si>
  <si>
    <t>C</t>
  </si>
  <si>
    <t>CLASSE</t>
  </si>
  <si>
    <t>% PRODUTOS</t>
  </si>
  <si>
    <t>% TOTAL DE INVESTIMENTO</t>
  </si>
  <si>
    <t>CLASSIFICAÇÃO</t>
  </si>
  <si>
    <t>% SOBRE O CUSTO ANUAL ACUM.</t>
  </si>
  <si>
    <t>NOTA</t>
  </si>
  <si>
    <t>ACERTOS</t>
  </si>
  <si>
    <t>CLASSIFICAÇÃO ABC</t>
  </si>
  <si>
    <t>PROCESSO DE COMPRA DE SOBRESSALENTES</t>
  </si>
  <si>
    <t>V (DIAS)</t>
  </si>
  <si>
    <t>C (R$)</t>
  </si>
  <si>
    <t>A (R$)</t>
  </si>
  <si>
    <t>E (R$)</t>
  </si>
  <si>
    <t>F1</t>
  </si>
  <si>
    <t>F2</t>
  </si>
  <si>
    <t>F3</t>
  </si>
  <si>
    <t>F4</t>
  </si>
  <si>
    <t>F5</t>
  </si>
  <si>
    <t>FORNECEDORES</t>
  </si>
  <si>
    <t>CUSTO DE SUBSTITUIÇÃO (S)</t>
  </si>
  <si>
    <t>MAIOR VIDA ÚTIL ENCONTRADA</t>
  </si>
  <si>
    <t>ÍNDICE DO CUSTO DE UTILIZAÇÃO (I)</t>
  </si>
  <si>
    <t>CUSTO DE SUBST. POR FORNECEDOR</t>
  </si>
  <si>
    <t>MELHOR FORNECEDOR</t>
  </si>
  <si>
    <t>F6</t>
  </si>
  <si>
    <t>Item I</t>
  </si>
  <si>
    <t>Item J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</si>
</sst>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;\-&quot;R$ &quot;#,##0"/>
    <numFmt numFmtId="165" formatCode="&quot;R$ &quot;#,##0;[Red]\-&quot;R$ &quot;#,##0"/>
    <numFmt numFmtId="166" formatCode="&quot;R$ &quot;#,##0.00;\-&quot;R$ &quot;#,##0.00"/>
    <numFmt numFmtId="167" formatCode="&quot;R$ &quot;#,##0.00;[Red]\-&quot;R$ &quot;#,##0.00"/>
    <numFmt numFmtId="168" formatCode="_-&quot;R$ &quot;* #,##0_-;\-&quot;R$ &quot;* #,##0_-;_-&quot;R$ &quot;* &quot;-&quot;_-;_-@_-"/>
    <numFmt numFmtId="169" formatCode="_-&quot;R$ &quot;* #,##0.00_-;\-&quot;R$ &quot;* #,##0.00_-;_-&quot;R$ &quot;* &quot;-&quot;??_-;_-@_-"/>
    <numFmt numFmtId="170" formatCode="#,##0_ ;\-#,##0\ "/>
    <numFmt numFmtId="171" formatCode="0.0"/>
  </numFmts>
  <fonts count="38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69" fontId="1" fillId="0" borderId="10" xfId="44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9" fontId="1" fillId="0" borderId="10" xfId="44" applyFont="1" applyBorder="1" applyAlignment="1">
      <alignment horizontal="center" vertical="center" wrapText="1"/>
    </xf>
    <xf numFmtId="169" fontId="1" fillId="0" borderId="10" xfId="44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9" fontId="1" fillId="0" borderId="14" xfId="44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22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9"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2"/>
  <sheetViews>
    <sheetView showGridLines="0" tabSelected="1" zoomScalePageLayoutView="0" workbookViewId="0" topLeftCell="A1">
      <selection activeCell="D30" sqref="D30"/>
    </sheetView>
  </sheetViews>
  <sheetFormatPr defaultColWidth="9.140625" defaultRowHeight="12.75"/>
  <cols>
    <col min="1" max="1" width="9.140625" style="1" customWidth="1"/>
    <col min="2" max="9" width="16.7109375" style="1" customWidth="1"/>
    <col min="10" max="10" width="16.7109375" style="2" customWidth="1"/>
    <col min="11" max="16384" width="9.140625" style="1" customWidth="1"/>
  </cols>
  <sheetData>
    <row r="1" spans="2:10" ht="20.25">
      <c r="B1" s="43" t="s">
        <v>23</v>
      </c>
      <c r="C1" s="44"/>
      <c r="D1" s="44"/>
      <c r="E1" s="44"/>
      <c r="F1" s="44"/>
      <c r="G1" s="44"/>
      <c r="H1" s="44"/>
      <c r="I1" s="44"/>
      <c r="J1" s="45"/>
    </row>
    <row r="2" spans="2:10" ht="12">
      <c r="B2" s="9"/>
      <c r="C2" s="10"/>
      <c r="D2" s="10"/>
      <c r="E2" s="10"/>
      <c r="F2" s="10"/>
      <c r="G2" s="10"/>
      <c r="H2" s="10"/>
      <c r="I2" s="10"/>
      <c r="J2" s="11"/>
    </row>
    <row r="3" spans="2:10" ht="28.5" customHeight="1">
      <c r="B3" s="12" t="s">
        <v>0</v>
      </c>
      <c r="C3" s="3" t="s">
        <v>10</v>
      </c>
      <c r="D3" s="3" t="s">
        <v>1</v>
      </c>
      <c r="E3" s="3" t="s">
        <v>11</v>
      </c>
      <c r="F3" s="3" t="s">
        <v>0</v>
      </c>
      <c r="G3" s="3" t="s">
        <v>11</v>
      </c>
      <c r="H3" s="3" t="s">
        <v>12</v>
      </c>
      <c r="I3" s="3" t="s">
        <v>20</v>
      </c>
      <c r="J3" s="13" t="s">
        <v>19</v>
      </c>
    </row>
    <row r="4" spans="2:10" ht="12">
      <c r="B4" s="14" t="s">
        <v>2</v>
      </c>
      <c r="C4" s="5">
        <v>25</v>
      </c>
      <c r="D4" s="4">
        <v>200</v>
      </c>
      <c r="E4" s="6">
        <f aca="true" t="shared" si="0" ref="E4:E13">C4*D4</f>
        <v>5000</v>
      </c>
      <c r="F4" s="4"/>
      <c r="G4" s="6">
        <v>80000</v>
      </c>
      <c r="H4" s="6">
        <f>G4+0</f>
        <v>80000</v>
      </c>
      <c r="I4" s="7">
        <f aca="true" t="shared" si="1" ref="I4:I13">H4*100/$H$11</f>
        <v>45.79278763594734</v>
      </c>
      <c r="J4" s="15" t="str">
        <f aca="true" t="shared" si="2" ref="J4:J13">IF(I4&lt;=$D$17,$B$17,IF(I4&lt;=($D$17+$D$18),$B$18,$B$19))</f>
        <v>A</v>
      </c>
    </row>
    <row r="5" spans="2:10" ht="12">
      <c r="B5" s="14" t="s">
        <v>3</v>
      </c>
      <c r="C5" s="5">
        <v>16</v>
      </c>
      <c r="D5" s="4">
        <v>5000</v>
      </c>
      <c r="E5" s="6">
        <f t="shared" si="0"/>
        <v>80000</v>
      </c>
      <c r="F5" s="4"/>
      <c r="G5" s="6">
        <v>40000</v>
      </c>
      <c r="H5" s="6">
        <f aca="true" t="shared" si="3" ref="H5:H13">H4+G5</f>
        <v>120000</v>
      </c>
      <c r="I5" s="7">
        <f t="shared" si="1"/>
        <v>68.68918145392101</v>
      </c>
      <c r="J5" s="15" t="str">
        <f t="shared" si="2"/>
        <v>A</v>
      </c>
    </row>
    <row r="6" spans="2:10" ht="12">
      <c r="B6" s="14" t="s">
        <v>4</v>
      </c>
      <c r="C6" s="5">
        <v>50</v>
      </c>
      <c r="D6" s="4">
        <v>10</v>
      </c>
      <c r="E6" s="6">
        <f t="shared" si="0"/>
        <v>500</v>
      </c>
      <c r="F6" s="4"/>
      <c r="G6" s="6">
        <v>30000</v>
      </c>
      <c r="H6" s="6">
        <f t="shared" si="3"/>
        <v>150000</v>
      </c>
      <c r="I6" s="7">
        <f t="shared" si="1"/>
        <v>85.86147681740125</v>
      </c>
      <c r="J6" s="15" t="str">
        <f t="shared" si="2"/>
        <v>B</v>
      </c>
    </row>
    <row r="7" spans="2:10" ht="12">
      <c r="B7" s="14" t="s">
        <v>5</v>
      </c>
      <c r="C7" s="5">
        <v>100</v>
      </c>
      <c r="D7" s="4">
        <v>100</v>
      </c>
      <c r="E7" s="6">
        <f t="shared" si="0"/>
        <v>10000</v>
      </c>
      <c r="F7" s="4"/>
      <c r="G7" s="6">
        <v>10000</v>
      </c>
      <c r="H7" s="6">
        <f t="shared" si="3"/>
        <v>160000</v>
      </c>
      <c r="I7" s="7">
        <f t="shared" si="1"/>
        <v>91.58557527189468</v>
      </c>
      <c r="J7" s="15" t="str">
        <f t="shared" si="2"/>
        <v>B</v>
      </c>
    </row>
    <row r="8" spans="2:10" ht="12">
      <c r="B8" s="14" t="s">
        <v>6</v>
      </c>
      <c r="C8" s="5">
        <v>0.15</v>
      </c>
      <c r="D8" s="4">
        <v>200000</v>
      </c>
      <c r="E8" s="6">
        <f t="shared" si="0"/>
        <v>30000</v>
      </c>
      <c r="F8" s="4"/>
      <c r="G8" s="6">
        <v>8000</v>
      </c>
      <c r="H8" s="6">
        <f t="shared" si="3"/>
        <v>168000</v>
      </c>
      <c r="I8" s="7">
        <f t="shared" si="1"/>
        <v>96.16485403548941</v>
      </c>
      <c r="J8" s="15" t="str">
        <f t="shared" si="2"/>
        <v>C</v>
      </c>
    </row>
    <row r="9" spans="2:10" ht="12">
      <c r="B9" s="14" t="s">
        <v>7</v>
      </c>
      <c r="C9" s="5">
        <v>0.01</v>
      </c>
      <c r="D9" s="4">
        <v>100000</v>
      </c>
      <c r="E9" s="6">
        <f t="shared" si="0"/>
        <v>1000</v>
      </c>
      <c r="F9" s="4"/>
      <c r="G9" s="6">
        <v>5000</v>
      </c>
      <c r="H9" s="6">
        <f t="shared" si="3"/>
        <v>173000</v>
      </c>
      <c r="I9" s="7">
        <f t="shared" si="1"/>
        <v>99.02690326273611</v>
      </c>
      <c r="J9" s="15" t="str">
        <f t="shared" si="2"/>
        <v>C</v>
      </c>
    </row>
    <row r="10" spans="2:10" ht="12">
      <c r="B10" s="14" t="s">
        <v>8</v>
      </c>
      <c r="C10" s="5">
        <v>8</v>
      </c>
      <c r="D10" s="4">
        <v>1000</v>
      </c>
      <c r="E10" s="6">
        <f t="shared" si="0"/>
        <v>8000</v>
      </c>
      <c r="F10" s="4"/>
      <c r="G10" s="6">
        <v>1000</v>
      </c>
      <c r="H10" s="6">
        <f t="shared" si="3"/>
        <v>174000</v>
      </c>
      <c r="I10" s="7">
        <f t="shared" si="1"/>
        <v>99.59931310818546</v>
      </c>
      <c r="J10" s="15" t="str">
        <f t="shared" si="2"/>
        <v>C</v>
      </c>
    </row>
    <row r="11" spans="2:10" ht="12">
      <c r="B11" s="14" t="s">
        <v>9</v>
      </c>
      <c r="C11" s="5">
        <v>2</v>
      </c>
      <c r="D11" s="4">
        <v>20000</v>
      </c>
      <c r="E11" s="6">
        <f t="shared" si="0"/>
        <v>40000</v>
      </c>
      <c r="F11" s="4"/>
      <c r="G11" s="6">
        <v>700</v>
      </c>
      <c r="H11" s="6">
        <f t="shared" si="3"/>
        <v>174700</v>
      </c>
      <c r="I11" s="7">
        <f t="shared" si="1"/>
        <v>100</v>
      </c>
      <c r="J11" s="15" t="str">
        <f t="shared" si="2"/>
        <v>C</v>
      </c>
    </row>
    <row r="12" spans="2:10" ht="12">
      <c r="B12" s="14" t="s">
        <v>41</v>
      </c>
      <c r="C12" s="5">
        <v>70</v>
      </c>
      <c r="D12" s="4">
        <v>10</v>
      </c>
      <c r="E12" s="6">
        <f t="shared" si="0"/>
        <v>700</v>
      </c>
      <c r="F12" s="4"/>
      <c r="G12" s="6">
        <v>500</v>
      </c>
      <c r="H12" s="6">
        <f t="shared" si="3"/>
        <v>175200</v>
      </c>
      <c r="I12" s="7">
        <f t="shared" si="1"/>
        <v>100.28620492272466</v>
      </c>
      <c r="J12" s="15" t="str">
        <f t="shared" si="2"/>
        <v>C</v>
      </c>
    </row>
    <row r="13" spans="2:10" ht="12">
      <c r="B13" s="14" t="s">
        <v>42</v>
      </c>
      <c r="C13" s="5">
        <v>5</v>
      </c>
      <c r="D13" s="4">
        <v>60</v>
      </c>
      <c r="E13" s="6">
        <f t="shared" si="0"/>
        <v>300</v>
      </c>
      <c r="F13" s="4"/>
      <c r="G13" s="6">
        <v>300</v>
      </c>
      <c r="H13" s="6">
        <f t="shared" si="3"/>
        <v>175500</v>
      </c>
      <c r="I13" s="7">
        <f t="shared" si="1"/>
        <v>100.45792787635948</v>
      </c>
      <c r="J13" s="15" t="str">
        <f t="shared" si="2"/>
        <v>C</v>
      </c>
    </row>
    <row r="14" spans="2:10" ht="12">
      <c r="B14" s="9"/>
      <c r="C14" s="10"/>
      <c r="D14" s="10"/>
      <c r="E14" s="10"/>
      <c r="F14" s="10"/>
      <c r="G14" s="10"/>
      <c r="H14" s="16"/>
      <c r="I14" s="10"/>
      <c r="J14" s="11"/>
    </row>
    <row r="15" spans="2:10" ht="12">
      <c r="B15" s="9"/>
      <c r="C15" s="10"/>
      <c r="D15" s="10"/>
      <c r="E15" s="10"/>
      <c r="F15" s="10"/>
      <c r="G15" s="10"/>
      <c r="H15" s="10"/>
      <c r="I15" s="10"/>
      <c r="J15" s="11"/>
    </row>
    <row r="16" spans="2:10" ht="29.25" customHeight="1">
      <c r="B16" s="12" t="s">
        <v>16</v>
      </c>
      <c r="C16" s="3" t="s">
        <v>17</v>
      </c>
      <c r="D16" s="3" t="s">
        <v>18</v>
      </c>
      <c r="E16" s="10"/>
      <c r="H16" s="10"/>
      <c r="I16" s="10"/>
      <c r="J16" s="11"/>
    </row>
    <row r="17" spans="2:10" ht="12">
      <c r="B17" s="14" t="s">
        <v>13</v>
      </c>
      <c r="C17" s="8">
        <v>10</v>
      </c>
      <c r="D17" s="4">
        <v>70</v>
      </c>
      <c r="E17" s="10"/>
      <c r="H17" s="10"/>
      <c r="I17" s="10"/>
      <c r="J17" s="11"/>
    </row>
    <row r="18" spans="2:10" ht="12">
      <c r="B18" s="14" t="s">
        <v>14</v>
      </c>
      <c r="C18" s="8">
        <v>30</v>
      </c>
      <c r="D18" s="4">
        <v>26</v>
      </c>
      <c r="E18" s="10"/>
      <c r="H18" s="10"/>
      <c r="I18" s="10"/>
      <c r="J18" s="11"/>
    </row>
    <row r="19" spans="2:10" ht="12">
      <c r="B19" s="14" t="s">
        <v>15</v>
      </c>
      <c r="C19" s="8">
        <v>50</v>
      </c>
      <c r="D19" s="4">
        <v>4</v>
      </c>
      <c r="E19" s="10"/>
      <c r="H19" s="10"/>
      <c r="I19" s="10"/>
      <c r="J19" s="11"/>
    </row>
    <row r="20" spans="2:10" ht="12">
      <c r="B20" s="9"/>
      <c r="C20" s="10"/>
      <c r="D20" s="10"/>
      <c r="E20" s="10"/>
      <c r="F20" s="10"/>
      <c r="G20" s="10"/>
      <c r="H20" s="10"/>
      <c r="I20" s="10"/>
      <c r="J20" s="11"/>
    </row>
    <row r="21" spans="2:10" ht="12.75" thickBot="1">
      <c r="B21" s="17"/>
      <c r="C21" s="18"/>
      <c r="D21" s="18"/>
      <c r="E21" s="18"/>
      <c r="F21" s="18"/>
      <c r="G21" s="18"/>
      <c r="H21" s="18"/>
      <c r="I21" s="18"/>
      <c r="J21" s="19"/>
    </row>
    <row r="22" ht="12.75" thickBot="1"/>
    <row r="23" spans="2:6" ht="20.25">
      <c r="B23" s="43" t="s">
        <v>24</v>
      </c>
      <c r="C23" s="44"/>
      <c r="D23" s="44"/>
      <c r="E23" s="44"/>
      <c r="F23" s="45"/>
    </row>
    <row r="24" spans="2:6" ht="12">
      <c r="B24" s="9"/>
      <c r="C24" s="16"/>
      <c r="D24" s="10"/>
      <c r="E24" s="10"/>
      <c r="F24" s="27"/>
    </row>
    <row r="25" spans="2:6" ht="12">
      <c r="B25" s="28" t="s">
        <v>34</v>
      </c>
      <c r="C25" s="21" t="s">
        <v>25</v>
      </c>
      <c r="D25" s="20" t="s">
        <v>26</v>
      </c>
      <c r="E25" s="20" t="s">
        <v>27</v>
      </c>
      <c r="F25" s="29" t="s">
        <v>28</v>
      </c>
    </row>
    <row r="26" spans="2:6" ht="12.75" thickBot="1">
      <c r="B26" s="14" t="s">
        <v>29</v>
      </c>
      <c r="C26" s="22">
        <v>200</v>
      </c>
      <c r="D26" s="5">
        <v>950</v>
      </c>
      <c r="E26" s="5">
        <v>32</v>
      </c>
      <c r="F26" s="30">
        <v>20</v>
      </c>
    </row>
    <row r="27" spans="2:9" ht="12">
      <c r="B27" s="14" t="s">
        <v>30</v>
      </c>
      <c r="C27" s="22">
        <v>150</v>
      </c>
      <c r="D27" s="5">
        <v>700</v>
      </c>
      <c r="E27" s="5">
        <v>32</v>
      </c>
      <c r="F27" s="30">
        <v>20</v>
      </c>
      <c r="H27" s="36" t="s">
        <v>22</v>
      </c>
      <c r="I27" s="34" t="s">
        <v>21</v>
      </c>
    </row>
    <row r="28" spans="2:9" ht="12">
      <c r="B28" s="14" t="s">
        <v>31</v>
      </c>
      <c r="C28" s="22">
        <v>240</v>
      </c>
      <c r="D28" s="5">
        <v>1000</v>
      </c>
      <c r="E28" s="5">
        <v>32</v>
      </c>
      <c r="F28" s="30">
        <v>20</v>
      </c>
      <c r="H28" s="37">
        <v>6</v>
      </c>
      <c r="I28" s="38">
        <f>5/8*H28</f>
        <v>3.75</v>
      </c>
    </row>
    <row r="29" spans="2:9" ht="12.75" thickBot="1">
      <c r="B29" s="14" t="s">
        <v>32</v>
      </c>
      <c r="C29" s="22">
        <v>180</v>
      </c>
      <c r="D29" s="5">
        <v>650</v>
      </c>
      <c r="E29" s="5">
        <v>32</v>
      </c>
      <c r="F29" s="30">
        <v>20</v>
      </c>
      <c r="H29" s="39">
        <v>0.9</v>
      </c>
      <c r="I29" s="38">
        <f>5/2*H29</f>
        <v>2.25</v>
      </c>
    </row>
    <row r="30" spans="2:9" ht="12.75" thickBot="1">
      <c r="B30" s="14" t="s">
        <v>33</v>
      </c>
      <c r="C30" s="22">
        <v>120</v>
      </c>
      <c r="D30" s="5">
        <v>600</v>
      </c>
      <c r="E30" s="5">
        <v>32</v>
      </c>
      <c r="F30" s="30">
        <v>20</v>
      </c>
      <c r="H30" s="40"/>
      <c r="I30" s="41">
        <f>SUM(I28:I29)</f>
        <v>6</v>
      </c>
    </row>
    <row r="31" spans="2:9" ht="12">
      <c r="B31" s="14" t="s">
        <v>40</v>
      </c>
      <c r="C31" s="22"/>
      <c r="D31" s="5"/>
      <c r="E31" s="5"/>
      <c r="F31" s="30"/>
      <c r="H31" s="40"/>
      <c r="I31" s="42"/>
    </row>
    <row r="32" spans="2:6" ht="12">
      <c r="B32" s="9"/>
      <c r="C32" s="10"/>
      <c r="D32" s="10"/>
      <c r="E32" s="10"/>
      <c r="F32" s="27"/>
    </row>
    <row r="33" spans="2:6" ht="25.5" customHeight="1">
      <c r="B33" s="31" t="s">
        <v>35</v>
      </c>
      <c r="C33" s="24">
        <v>45</v>
      </c>
      <c r="D33" s="26" t="s">
        <v>36</v>
      </c>
      <c r="E33" s="23">
        <f>LARGE(C26:C31,1)</f>
        <v>240</v>
      </c>
      <c r="F33" s="27"/>
    </row>
    <row r="34" spans="2:6" ht="12">
      <c r="B34" s="9"/>
      <c r="C34" s="10"/>
      <c r="D34" s="10"/>
      <c r="E34" s="10"/>
      <c r="F34" s="27"/>
    </row>
    <row r="35" spans="2:6" ht="27" customHeight="1">
      <c r="B35" s="31" t="s">
        <v>34</v>
      </c>
      <c r="C35" s="26" t="s">
        <v>38</v>
      </c>
      <c r="D35" s="26" t="s">
        <v>37</v>
      </c>
      <c r="E35" s="10"/>
      <c r="F35" s="35" t="s">
        <v>39</v>
      </c>
    </row>
    <row r="36" spans="2:6" ht="12">
      <c r="B36" s="14" t="s">
        <v>29</v>
      </c>
      <c r="C36" s="25">
        <f>$E$33/C26*$C$33</f>
        <v>54</v>
      </c>
      <c r="D36" s="7">
        <f>(D26+E26+F26+C36)/C26</f>
        <v>5.28</v>
      </c>
      <c r="E36" s="10"/>
      <c r="F36" s="32">
        <f>SMALL(D36:D41,1)</f>
        <v>4.233333333333333</v>
      </c>
    </row>
    <row r="37" spans="2:6" ht="12">
      <c r="B37" s="14" t="s">
        <v>30</v>
      </c>
      <c r="C37" s="25">
        <f>$E$33/C27*$C$33</f>
        <v>72</v>
      </c>
      <c r="D37" s="7">
        <f>(D27+E27+F27+C37)/C27</f>
        <v>5.493333333333333</v>
      </c>
      <c r="E37" s="10"/>
      <c r="F37" s="27"/>
    </row>
    <row r="38" spans="2:6" ht="12">
      <c r="B38" s="14" t="s">
        <v>31</v>
      </c>
      <c r="C38" s="25">
        <f>$E$33/C28*$C$33</f>
        <v>45</v>
      </c>
      <c r="D38" s="7">
        <f>(D28+E28+F28+C38)/C28</f>
        <v>4.570833333333334</v>
      </c>
      <c r="E38" s="10"/>
      <c r="F38" s="27"/>
    </row>
    <row r="39" spans="2:6" ht="12">
      <c r="B39" s="14" t="s">
        <v>32</v>
      </c>
      <c r="C39" s="25">
        <f>$E$33/C29*$C$33</f>
        <v>60</v>
      </c>
      <c r="D39" s="7">
        <f>(D29+E29+F29+C39)/C29</f>
        <v>4.233333333333333</v>
      </c>
      <c r="E39" s="10"/>
      <c r="F39" s="27"/>
    </row>
    <row r="40" spans="2:6" ht="12">
      <c r="B40" s="14" t="s">
        <v>33</v>
      </c>
      <c r="C40" s="25">
        <f>$E$33/C30*$C$33</f>
        <v>90</v>
      </c>
      <c r="D40" s="7">
        <f>(D30+E30+F30+C40)/C30</f>
        <v>6.183333333333334</v>
      </c>
      <c r="E40" s="10"/>
      <c r="F40" s="27"/>
    </row>
    <row r="41" spans="2:6" ht="12">
      <c r="B41" s="14" t="s">
        <v>40</v>
      </c>
      <c r="C41" s="25"/>
      <c r="D41" s="7"/>
      <c r="E41" s="10"/>
      <c r="F41" s="27"/>
    </row>
    <row r="42" spans="2:6" ht="12.75" thickBot="1">
      <c r="B42" s="17"/>
      <c r="C42" s="18"/>
      <c r="D42" s="18"/>
      <c r="E42" s="18"/>
      <c r="F42" s="33"/>
    </row>
  </sheetData>
  <sheetProtection/>
  <mergeCells count="2">
    <mergeCell ref="B1:J1"/>
    <mergeCell ref="B23:F23"/>
  </mergeCells>
  <conditionalFormatting sqref="D40">
    <cfRule type="cellIs" priority="1" dxfId="1" operator="equal" stopIfTrue="1">
      <formula>F36</formula>
    </cfRule>
  </conditionalFormatting>
  <conditionalFormatting sqref="D36">
    <cfRule type="cellIs" priority="2" dxfId="1" operator="equal" stopIfTrue="1">
      <formula>F36</formula>
    </cfRule>
  </conditionalFormatting>
  <conditionalFormatting sqref="D37">
    <cfRule type="cellIs" priority="3" dxfId="1" operator="equal" stopIfTrue="1">
      <formula>F36</formula>
    </cfRule>
  </conditionalFormatting>
  <conditionalFormatting sqref="D38">
    <cfRule type="cellIs" priority="4" dxfId="1" operator="equal" stopIfTrue="1">
      <formula>F36</formula>
    </cfRule>
  </conditionalFormatting>
  <conditionalFormatting sqref="D39">
    <cfRule type="cellIs" priority="5" dxfId="1" operator="equal" stopIfTrue="1">
      <formula>F36</formula>
    </cfRule>
  </conditionalFormatting>
  <conditionalFormatting sqref="D41">
    <cfRule type="cellIs" priority="6" dxfId="1" operator="equal" stopIfTrue="1">
      <formula>F36</formula>
    </cfRule>
  </conditionalFormatting>
  <conditionalFormatting sqref="J4:J13">
    <cfRule type="cellIs" priority="7" dxfId="2" operator="equal" stopIfTrue="1">
      <formula>"A"</formula>
    </cfRule>
    <cfRule type="cellIs" priority="8" dxfId="1" operator="equal" stopIfTrue="1">
      <formula>"B"</formula>
    </cfRule>
    <cfRule type="cellIs" priority="9" dxfId="0" operator="equal" stopIfTrue="1">
      <formula>"C"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Aluno</cp:lastModifiedBy>
  <dcterms:created xsi:type="dcterms:W3CDTF">2011-10-07T11:40:34Z</dcterms:created>
  <dcterms:modified xsi:type="dcterms:W3CDTF">2022-02-12T19:25:24Z</dcterms:modified>
  <cp:category/>
  <cp:version/>
  <cp:contentType/>
  <cp:contentStatus/>
</cp:coreProperties>
</file>