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704B6E00-29E6-4DF9-A632-5F7D3195F0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38" i="1"/>
  <c r="D11" i="1"/>
  <c r="C6" i="1"/>
  <c r="D35" i="1"/>
  <c r="D30" i="1"/>
  <c r="D29" i="1"/>
  <c r="C25" i="1"/>
  <c r="C21" i="1"/>
  <c r="H11" i="1"/>
  <c r="H10" i="1"/>
  <c r="H9" i="1"/>
  <c r="G12" i="1"/>
  <c r="D43" i="1" l="1"/>
  <c r="J7" i="1"/>
  <c r="J6" i="1"/>
  <c r="G6" i="1"/>
  <c r="G5" i="1"/>
  <c r="G4" i="1"/>
  <c r="D10" i="1"/>
  <c r="D3" i="1"/>
  <c r="D9" i="1"/>
  <c r="D6" i="1"/>
  <c r="D12" i="1" s="1"/>
  <c r="D37" i="1" s="1"/>
  <c r="D5" i="1"/>
  <c r="E18" i="1"/>
  <c r="E17" i="1"/>
  <c r="E11" i="1"/>
</calcChain>
</file>

<file path=xl/sharedStrings.xml><?xml version="1.0" encoding="utf-8"?>
<sst xmlns="http://schemas.openxmlformats.org/spreadsheetml/2006/main" count="37" uniqueCount="37">
  <si>
    <t>Disponibilidade= (horas trabalhadas /horas planejadas )*100</t>
  </si>
  <si>
    <t>Bico de amotolia</t>
  </si>
  <si>
    <t>Ciclo: 17 segundos</t>
  </si>
  <si>
    <t>8 cavidades</t>
  </si>
  <si>
    <t>1 hora de parada para refeição por turno</t>
  </si>
  <si>
    <t>Dois turnos de trabalho</t>
  </si>
  <si>
    <t>1° Turno produção total 10000+ 200 refugo</t>
  </si>
  <si>
    <t>2° Turno produção total 9560+180 refugos</t>
  </si>
  <si>
    <t xml:space="preserve">1° 30 minutos de hora parada </t>
  </si>
  <si>
    <t>2° 45 minutos parados</t>
  </si>
  <si>
    <t xml:space="preserve">Horas trabalhadas </t>
  </si>
  <si>
    <t>Eficiência disponibilidade</t>
  </si>
  <si>
    <t>Performance =(produção realizada: produção teórica )* 100</t>
  </si>
  <si>
    <t>1°) Pçs/h=(3600/ciclo) * N°  cavidades  pçs /h (3600/17*8</t>
  </si>
  <si>
    <r>
      <t xml:space="preserve">Pçs/ hora = </t>
    </r>
    <r>
      <rPr>
        <b/>
        <sz val="11"/>
        <color rgb="FFFF0000"/>
        <rFont val="Calibri"/>
      </rPr>
      <t>1.694</t>
    </r>
  </si>
  <si>
    <t>2°)  Produção teórica =2176 pçs /dia</t>
  </si>
  <si>
    <r>
      <t xml:space="preserve">Produção teórica= </t>
    </r>
    <r>
      <rPr>
        <b/>
        <sz val="11"/>
        <color rgb="FFFF0000"/>
        <rFont val="Calibri"/>
      </rPr>
      <t>2.176</t>
    </r>
  </si>
  <si>
    <t>Produção realizada : (10000+200+9560+180)</t>
  </si>
  <si>
    <r>
      <t xml:space="preserve">TOTAL: </t>
    </r>
    <r>
      <rPr>
        <b/>
        <sz val="11"/>
        <color rgb="FFFF0000"/>
        <rFont val="Calibri"/>
      </rPr>
      <t>19.940pçs</t>
    </r>
  </si>
  <si>
    <t xml:space="preserve">Performace </t>
  </si>
  <si>
    <t>( Produção realizada : produção teórica)* 100</t>
  </si>
  <si>
    <t>Eficiência performance= (19.940/ 1.694)*100</t>
  </si>
  <si>
    <t>Eficiência performance do equipamento: 118%</t>
  </si>
  <si>
    <t xml:space="preserve">Qualidade =(peças aprovadas / produção realizada )*100 </t>
  </si>
  <si>
    <t>1°)Peças aprovadas = 10000+9560</t>
  </si>
  <si>
    <r>
      <t xml:space="preserve">Total= </t>
    </r>
    <r>
      <rPr>
        <b/>
        <sz val="11"/>
        <color rgb="FFFF0000"/>
        <rFont val="Calibri"/>
      </rPr>
      <t>19.560</t>
    </r>
  </si>
  <si>
    <r>
      <t xml:space="preserve">2°)Produção realizada = 10200+9740 TOTAL: </t>
    </r>
    <r>
      <rPr>
        <b/>
        <sz val="11"/>
        <color rgb="FFFF0000"/>
        <rFont val="Calibri"/>
      </rPr>
      <t>19.940</t>
    </r>
  </si>
  <si>
    <t>Qualidade</t>
  </si>
  <si>
    <t>(Peças aprovadas /produção realizada) *100</t>
  </si>
  <si>
    <t>Eficiência qualidade = (19560 /19940) *100</t>
  </si>
  <si>
    <r>
      <t xml:space="preserve">Eficiência qualidade = </t>
    </r>
    <r>
      <rPr>
        <b/>
        <sz val="11"/>
        <color rgb="FFFF0000"/>
        <rFont val="Calibri"/>
      </rPr>
      <t>99%</t>
    </r>
  </si>
  <si>
    <r>
      <t xml:space="preserve">Eficiência disponibilidade = </t>
    </r>
    <r>
      <rPr>
        <b/>
        <sz val="11"/>
        <color rgb="FFFF0000"/>
        <rFont val="Calibri"/>
      </rPr>
      <t>92%</t>
    </r>
  </si>
  <si>
    <r>
      <t xml:space="preserve">Eficiência performance equipamento= </t>
    </r>
    <r>
      <rPr>
        <b/>
        <sz val="11"/>
        <color rgb="FFFF0000"/>
        <rFont val="Calibri"/>
      </rPr>
      <t>118%</t>
    </r>
  </si>
  <si>
    <r>
      <t>Eficiência qualidade:</t>
    </r>
    <r>
      <rPr>
        <b/>
        <sz val="11"/>
        <color rgb="FFFF0000"/>
        <rFont val="Calibri"/>
      </rPr>
      <t xml:space="preserve"> 99%</t>
    </r>
  </si>
  <si>
    <t xml:space="preserve">OEE= Disponibilidade* performance*qualidade </t>
  </si>
  <si>
    <t>OEE=( 0,92*1,18*0,99)*100</t>
  </si>
  <si>
    <t>OEE= 107%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</si>
</sst>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164" fontId="0" fillId="0" borderId="0" xfId="0" applyNumberFormat="1" applyFont="1"/>
    <xf numFmtId="2" fontId="0" fillId="0" borderId="0" xfId="0" applyNumberFormat="1" applyFont="1"/>
    <xf numFmtId="9" fontId="0" fillId="0" borderId="0" xfId="0" applyNumberFormat="1" applyFont="1"/>
    <xf numFmtId="9" fontId="2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9" fontId="3" fillId="0" borderId="0" xfId="0" applyNumberFormat="1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/>
    <xf numFmtId="0" fontId="7" fillId="2" borderId="0" xfId="0" applyFont="1" applyFill="1"/>
    <xf numFmtId="10" fontId="7" fillId="2" borderId="0" xfId="1" applyNumberFormat="1" applyFont="1" applyFill="1"/>
    <xf numFmtId="9" fontId="8" fillId="2" borderId="0" xfId="1" applyFont="1" applyFill="1"/>
    <xf numFmtId="10" fontId="7" fillId="2" borderId="0" xfId="1" applyNumberFormat="1" applyFont="1" applyFill="1" applyAlignment="1"/>
    <xf numFmtId="0" fontId="6" fillId="0" borderId="0" xfId="0" applyFont="1"/>
    <xf numFmtId="10" fontId="7" fillId="2" borderId="0" xfId="0" applyNumberFormat="1" applyFont="1" applyFill="1" applyAlignment="1"/>
    <xf numFmtId="9" fontId="7" fillId="2" borderId="0" xfId="0" applyNumberFormat="1" applyFont="1" applyFill="1" applyAlignment="1"/>
    <xf numFmtId="10" fontId="8" fillId="2" borderId="0" xfId="1" applyNumberFormat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"/>
  <sheetViews>
    <sheetView showGridLines="0" tabSelected="1" topLeftCell="A13" zoomScale="130" zoomScaleNormal="130" workbookViewId="0">
      <selection activeCell="F43" sqref="F43"/>
    </sheetView>
  </sheetViews>
  <sheetFormatPr defaultColWidth="14.42578125" defaultRowHeight="15" customHeight="1" x14ac:dyDescent="0.25"/>
  <cols>
    <col min="1" max="1" width="10" customWidth="1"/>
    <col min="2" max="2" width="48.7109375" customWidth="1"/>
    <col min="3" max="4" width="9.7109375" customWidth="1"/>
    <col min="5" max="5" width="14.42578125" customWidth="1"/>
    <col min="6" max="6" width="11.5703125" customWidth="1"/>
    <col min="7" max="7" width="8.7109375" customWidth="1"/>
    <col min="8" max="8" width="9.5703125" customWidth="1"/>
    <col min="9" max="13" width="8.7109375" customWidth="1"/>
  </cols>
  <sheetData>
    <row r="1" spans="2:10" ht="18.75" x14ac:dyDescent="0.3">
      <c r="B1" s="1" t="s">
        <v>0</v>
      </c>
      <c r="C1" s="1"/>
      <c r="D1" s="1"/>
    </row>
    <row r="2" spans="2:10" x14ac:dyDescent="0.25">
      <c r="B2" s="2" t="s">
        <v>1</v>
      </c>
      <c r="C2" s="2"/>
      <c r="D2" s="2"/>
      <c r="E2" s="3"/>
    </row>
    <row r="3" spans="2:10" x14ac:dyDescent="0.25">
      <c r="B3" s="2" t="s">
        <v>2</v>
      </c>
      <c r="C3" s="2">
        <v>17</v>
      </c>
      <c r="D3" s="2">
        <f>C3/60/60</f>
        <v>4.7222222222222223E-3</v>
      </c>
      <c r="E3" s="3"/>
      <c r="F3" s="4"/>
    </row>
    <row r="4" spans="2:10" x14ac:dyDescent="0.25">
      <c r="B4" s="2" t="s">
        <v>3</v>
      </c>
      <c r="C4" s="2">
        <v>8</v>
      </c>
      <c r="D4" s="2">
        <v>8</v>
      </c>
      <c r="E4" s="3"/>
      <c r="G4">
        <f>D7+D8</f>
        <v>19940</v>
      </c>
    </row>
    <row r="5" spans="2:10" x14ac:dyDescent="0.25">
      <c r="B5" s="2" t="s">
        <v>4</v>
      </c>
      <c r="C5" s="2">
        <v>1</v>
      </c>
      <c r="D5" s="2">
        <f>C5*2</f>
        <v>2</v>
      </c>
      <c r="E5" s="3"/>
      <c r="G5">
        <f>G4/8</f>
        <v>2492.5</v>
      </c>
    </row>
    <row r="6" spans="2:10" x14ac:dyDescent="0.25">
      <c r="B6" s="2" t="s">
        <v>5</v>
      </c>
      <c r="C6" s="20">
        <f>8-C5</f>
        <v>7</v>
      </c>
      <c r="D6" s="2">
        <f>C6*2</f>
        <v>14</v>
      </c>
      <c r="E6" s="3"/>
      <c r="G6">
        <f>G5*D3</f>
        <v>11.770138888888889</v>
      </c>
      <c r="J6">
        <f>60/17</f>
        <v>3.5294117647058822</v>
      </c>
    </row>
    <row r="7" spans="2:10" x14ac:dyDescent="0.25">
      <c r="B7" s="2" t="s">
        <v>6</v>
      </c>
      <c r="C7" s="2">
        <v>10200</v>
      </c>
      <c r="D7" s="2">
        <v>10200</v>
      </c>
      <c r="E7" s="3"/>
      <c r="J7">
        <f>J6*8*60</f>
        <v>1694.1176470588234</v>
      </c>
    </row>
    <row r="8" spans="2:10" x14ac:dyDescent="0.25">
      <c r="B8" s="2" t="s">
        <v>7</v>
      </c>
      <c r="C8" s="2">
        <v>9740</v>
      </c>
      <c r="D8" s="2">
        <v>9740</v>
      </c>
      <c r="E8" s="3"/>
    </row>
    <row r="9" spans="2:10" x14ac:dyDescent="0.25">
      <c r="B9" s="2" t="s">
        <v>8</v>
      </c>
      <c r="C9" s="2">
        <v>30</v>
      </c>
      <c r="D9" s="2">
        <f>C9/60</f>
        <v>0.5</v>
      </c>
      <c r="E9" s="3"/>
      <c r="G9">
        <v>60</v>
      </c>
      <c r="H9">
        <f>G9/G10</f>
        <v>2.6086956521739131</v>
      </c>
      <c r="J9" s="5"/>
    </row>
    <row r="10" spans="2:10" x14ac:dyDescent="0.25">
      <c r="B10" s="2" t="s">
        <v>9</v>
      </c>
      <c r="C10" s="2">
        <v>45</v>
      </c>
      <c r="D10" s="2">
        <f>C10/60</f>
        <v>0.75</v>
      </c>
      <c r="E10" s="3"/>
      <c r="G10">
        <v>23</v>
      </c>
      <c r="H10">
        <f>H9*G11</f>
        <v>10.434782608695652</v>
      </c>
    </row>
    <row r="11" spans="2:10" x14ac:dyDescent="0.25">
      <c r="B11" s="2" t="s">
        <v>10</v>
      </c>
      <c r="C11" s="2"/>
      <c r="D11" s="16">
        <f>D6-D9-D10</f>
        <v>12.75</v>
      </c>
      <c r="E11" s="3">
        <f>14-1.15</f>
        <v>12.85</v>
      </c>
      <c r="F11" s="6"/>
      <c r="G11">
        <v>4</v>
      </c>
      <c r="H11">
        <f>H10*60</f>
        <v>626.08695652173913</v>
      </c>
    </row>
    <row r="12" spans="2:10" x14ac:dyDescent="0.25">
      <c r="B12" s="2" t="s">
        <v>11</v>
      </c>
      <c r="C12" s="2"/>
      <c r="D12" s="17">
        <f>D11/D6</f>
        <v>0.9107142857142857</v>
      </c>
      <c r="E12" s="7">
        <v>0.92</v>
      </c>
      <c r="F12" s="5"/>
      <c r="G12">
        <f>G10*G11</f>
        <v>92</v>
      </c>
    </row>
    <row r="14" spans="2:10" ht="18.75" x14ac:dyDescent="0.3">
      <c r="B14" s="1" t="s">
        <v>12</v>
      </c>
      <c r="C14" s="1"/>
      <c r="D14" s="1"/>
    </row>
    <row r="16" spans="2:10" x14ac:dyDescent="0.25">
      <c r="B16" t="s">
        <v>13</v>
      </c>
    </row>
    <row r="17" spans="2:8" x14ac:dyDescent="0.25">
      <c r="B17" t="s">
        <v>14</v>
      </c>
      <c r="E17" s="8">
        <f>3600/17*8</f>
        <v>1694.1176470588234</v>
      </c>
    </row>
    <row r="18" spans="2:8" x14ac:dyDescent="0.25">
      <c r="B18" t="s">
        <v>15</v>
      </c>
      <c r="E18" s="8">
        <f>12.85*1694</f>
        <v>21767.899999999998</v>
      </c>
      <c r="H18" s="8"/>
    </row>
    <row r="19" spans="2:8" x14ac:dyDescent="0.25">
      <c r="B19" s="14" t="s">
        <v>16</v>
      </c>
      <c r="C19" s="15">
        <v>21768</v>
      </c>
    </row>
    <row r="20" spans="2:8" x14ac:dyDescent="0.25">
      <c r="B20" t="s">
        <v>17</v>
      </c>
    </row>
    <row r="21" spans="2:8" ht="15.75" customHeight="1" x14ac:dyDescent="0.25">
      <c r="B21" t="s">
        <v>18</v>
      </c>
      <c r="C21" s="15">
        <f>C7+C8</f>
        <v>19940</v>
      </c>
    </row>
    <row r="22" spans="2:8" ht="15.75" customHeight="1" x14ac:dyDescent="0.25">
      <c r="B22" s="9" t="s">
        <v>19</v>
      </c>
      <c r="C22" s="9"/>
      <c r="D22" s="9"/>
    </row>
    <row r="23" spans="2:8" ht="15.75" customHeight="1" x14ac:dyDescent="0.25">
      <c r="B23" t="s">
        <v>20</v>
      </c>
    </row>
    <row r="24" spans="2:8" ht="15.75" customHeight="1" x14ac:dyDescent="0.25">
      <c r="B24" t="s">
        <v>21</v>
      </c>
      <c r="E24" s="10"/>
    </row>
    <row r="25" spans="2:8" ht="15.75" customHeight="1" x14ac:dyDescent="0.25">
      <c r="B25" s="11" t="s">
        <v>22</v>
      </c>
      <c r="C25" s="18">
        <f>C19/C21</f>
        <v>1.0916750250752256</v>
      </c>
      <c r="D25" s="11"/>
    </row>
    <row r="26" spans="2:8" ht="15.75" customHeight="1" x14ac:dyDescent="0.25"/>
    <row r="27" spans="2:8" ht="15.75" customHeight="1" x14ac:dyDescent="0.3">
      <c r="B27" s="12" t="s">
        <v>23</v>
      </c>
      <c r="C27" s="12"/>
      <c r="D27" s="12"/>
    </row>
    <row r="28" spans="2:8" ht="15.75" customHeight="1" x14ac:dyDescent="0.25">
      <c r="B28" t="s">
        <v>24</v>
      </c>
    </row>
    <row r="29" spans="2:8" ht="15.75" customHeight="1" x14ac:dyDescent="0.25">
      <c r="B29" t="s">
        <v>25</v>
      </c>
      <c r="D29" s="15">
        <f>C7-200+C8-180</f>
        <v>19560</v>
      </c>
    </row>
    <row r="30" spans="2:8" ht="15.75" customHeight="1" x14ac:dyDescent="0.25">
      <c r="B30" t="s">
        <v>26</v>
      </c>
      <c r="D30" s="15">
        <f>C7+C8</f>
        <v>19940</v>
      </c>
    </row>
    <row r="31" spans="2:8" ht="15.75" customHeight="1" x14ac:dyDescent="0.25"/>
    <row r="32" spans="2:8" ht="15.75" customHeight="1" x14ac:dyDescent="0.25">
      <c r="B32" s="13" t="s">
        <v>27</v>
      </c>
      <c r="C32" s="13"/>
      <c r="D32" s="13"/>
    </row>
    <row r="33" spans="2:5" ht="15.75" customHeight="1" x14ac:dyDescent="0.25">
      <c r="B33" t="s">
        <v>28</v>
      </c>
    </row>
    <row r="34" spans="2:5" ht="15.75" customHeight="1" x14ac:dyDescent="0.25">
      <c r="B34" t="s">
        <v>29</v>
      </c>
    </row>
    <row r="35" spans="2:5" ht="15.75" customHeight="1" x14ac:dyDescent="0.25">
      <c r="B35" t="s">
        <v>30</v>
      </c>
      <c r="D35" s="19">
        <f>D29/D30</f>
        <v>0.98094282848545633</v>
      </c>
      <c r="E35" s="8"/>
    </row>
    <row r="36" spans="2:5" ht="15.75" customHeight="1" x14ac:dyDescent="0.25"/>
    <row r="37" spans="2:5" ht="15.75" customHeight="1" x14ac:dyDescent="0.25">
      <c r="B37" t="s">
        <v>31</v>
      </c>
      <c r="D37" s="21">
        <f>D12</f>
        <v>0.9107142857142857</v>
      </c>
    </row>
    <row r="38" spans="2:5" ht="15.75" customHeight="1" x14ac:dyDescent="0.25">
      <c r="B38" t="s">
        <v>32</v>
      </c>
      <c r="D38" s="22">
        <f>C25</f>
        <v>1.0916750250752256</v>
      </c>
    </row>
    <row r="39" spans="2:5" ht="15.75" customHeight="1" x14ac:dyDescent="0.25">
      <c r="B39" t="s">
        <v>33</v>
      </c>
      <c r="D39" s="21">
        <f>D35</f>
        <v>0.98094282848545633</v>
      </c>
    </row>
    <row r="40" spans="2:5" ht="15.75" customHeight="1" x14ac:dyDescent="0.25"/>
    <row r="41" spans="2:5" ht="15.75" customHeight="1" x14ac:dyDescent="0.25">
      <c r="B41" s="11" t="s">
        <v>34</v>
      </c>
      <c r="C41" s="11"/>
      <c r="D41" s="11"/>
    </row>
    <row r="42" spans="2:5" ht="15.75" customHeight="1" x14ac:dyDescent="0.25">
      <c r="B42" s="11" t="s">
        <v>35</v>
      </c>
      <c r="C42" s="11"/>
      <c r="D42" s="11"/>
    </row>
    <row r="43" spans="2:5" ht="15.75" customHeight="1" x14ac:dyDescent="0.25">
      <c r="B43" s="11" t="s">
        <v>36</v>
      </c>
      <c r="C43" s="11"/>
      <c r="D43" s="23">
        <f>D37*D38*D39</f>
        <v>0.97525732376956042</v>
      </c>
    </row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 Bernardo de Souza</dc:creator>
  <cp:lastModifiedBy>Edgard Gonçalves Cardoso</cp:lastModifiedBy>
  <dcterms:created xsi:type="dcterms:W3CDTF">2020-08-20T00:44:11Z</dcterms:created>
  <dcterms:modified xsi:type="dcterms:W3CDTF">2020-08-23T16:10:45Z</dcterms:modified>
</cp:coreProperties>
</file>