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enai_almirante_tamandare\tecmec_man\man_atividades\planilhas\"/>
    </mc:Choice>
  </mc:AlternateContent>
  <xr:revisionPtr revIDLastSave="0" documentId="13_ncr:1_{3E575796-A10F-4A6A-8B22-B7127DFBEB9E}" xr6:coauthVersionLast="36" xr6:coauthVersionMax="36" xr10:uidLastSave="{00000000-0000-0000-0000-000000000000}"/>
  <bookViews>
    <workbookView xWindow="240" yWindow="225" windowWidth="15120" windowHeight="6090" tabRatio="934" xr2:uid="{00000000-000D-0000-FFFF-FFFF00000000}"/>
  </bookViews>
  <sheets>
    <sheet name="media" sheetId="5" r:id="rId1"/>
    <sheet name="desvio_padrao 3" sheetId="13" r:id="rId2"/>
    <sheet name="desvio_padrao2" sheetId="6" r:id="rId3"/>
    <sheet name="desvio_padrao1" sheetId="7" r:id="rId4"/>
    <sheet name="histograma" sheetId="1" r:id="rId5"/>
    <sheet name="media idades" sheetId="4" r:id="rId6"/>
    <sheet name="media salarios" sheetId="8" r:id="rId7"/>
    <sheet name="media tempos" sheetId="9" r:id="rId8"/>
    <sheet name="media eleitores" sheetId="10" r:id="rId9"/>
    <sheet name="salarios alunos" sheetId="11" r:id="rId10"/>
  </sheets>
  <calcPr calcId="191029"/>
</workbook>
</file>

<file path=xl/calcChain.xml><?xml version="1.0" encoding="utf-8"?>
<calcChain xmlns="http://schemas.openxmlformats.org/spreadsheetml/2006/main">
  <c r="F11" i="11" l="1"/>
  <c r="E11" i="11"/>
  <c r="E10" i="11"/>
  <c r="F10" i="11" s="1"/>
  <c r="F9" i="11"/>
  <c r="E9" i="11"/>
  <c r="F8" i="11"/>
  <c r="E8" i="11"/>
  <c r="C18" i="10"/>
  <c r="D17" i="10" s="1"/>
  <c r="D16" i="10"/>
  <c r="D15" i="10"/>
  <c r="D14" i="9"/>
  <c r="D13" i="9"/>
  <c r="D12" i="9"/>
  <c r="D11" i="9"/>
  <c r="D10" i="9"/>
  <c r="D9" i="9"/>
  <c r="D8" i="9"/>
  <c r="C18" i="9" s="1"/>
  <c r="B11" i="7"/>
  <c r="C9" i="7"/>
  <c r="D9" i="7" s="1"/>
  <c r="C8" i="7"/>
  <c r="D8" i="7" s="1"/>
  <c r="C7" i="7"/>
  <c r="D7" i="7" s="1"/>
  <c r="D6" i="7"/>
  <c r="C6" i="7"/>
  <c r="C5" i="7"/>
  <c r="D5" i="7" s="1"/>
  <c r="C4" i="7"/>
  <c r="D13" i="6"/>
  <c r="E11" i="6"/>
  <c r="F11" i="6" s="1"/>
  <c r="C11" i="6"/>
  <c r="E10" i="6"/>
  <c r="F10" i="6" s="1"/>
  <c r="C10" i="6"/>
  <c r="F9" i="6"/>
  <c r="E9" i="6"/>
  <c r="C9" i="6"/>
  <c r="E8" i="6"/>
  <c r="F8" i="6" s="1"/>
  <c r="C8" i="6"/>
  <c r="E7" i="6"/>
  <c r="F7" i="6" s="1"/>
  <c r="C7" i="6"/>
  <c r="E6" i="6"/>
  <c r="F6" i="6" s="1"/>
  <c r="C6" i="6"/>
  <c r="E5" i="6"/>
  <c r="F5" i="6" s="1"/>
  <c r="C5" i="6"/>
  <c r="E15" i="6" s="1"/>
  <c r="F4" i="6"/>
  <c r="E4" i="6"/>
  <c r="E13" i="6" s="1"/>
  <c r="C4" i="6"/>
  <c r="B28" i="13"/>
  <c r="B29" i="13" s="1"/>
  <c r="B11" i="13"/>
  <c r="C8" i="13" s="1"/>
  <c r="D8" i="13" s="1"/>
  <c r="C7" i="13"/>
  <c r="D7" i="13" s="1"/>
  <c r="D6" i="13"/>
  <c r="C6" i="13"/>
  <c r="E10" i="5"/>
  <c r="C21" i="5" s="1"/>
  <c r="B10" i="5"/>
  <c r="F15" i="6" l="1"/>
  <c r="J16" i="6"/>
  <c r="C13" i="11"/>
  <c r="F13" i="6"/>
  <c r="C4" i="13"/>
  <c r="E20" i="13"/>
  <c r="D4" i="7"/>
  <c r="D11" i="7" s="1"/>
  <c r="E16" i="6"/>
  <c r="C5" i="13"/>
  <c r="D5" i="13" s="1"/>
  <c r="C9" i="13"/>
  <c r="D9" i="13" s="1"/>
  <c r="C16" i="9"/>
  <c r="C11" i="7"/>
  <c r="C13" i="7"/>
  <c r="D13" i="7" s="1"/>
  <c r="C14" i="7" s="1"/>
  <c r="C15" i="7" l="1"/>
  <c r="D15" i="7" s="1"/>
  <c r="D14" i="7"/>
  <c r="C11" i="13"/>
  <c r="D4" i="13"/>
  <c r="D11" i="13" s="1"/>
  <c r="C13" i="13"/>
  <c r="D13" i="13" s="1"/>
  <c r="E18" i="13" s="1"/>
  <c r="E17" i="6"/>
  <c r="F17" i="6" s="1"/>
  <c r="F16" i="6"/>
  <c r="J17" i="6" l="1"/>
  <c r="J15" i="6"/>
  <c r="C14" i="13"/>
  <c r="C15" i="13" l="1"/>
  <c r="D15" i="13" s="1"/>
  <c r="D14" i="13"/>
  <c r="E19" i="13" l="1"/>
  <c r="F19" i="13"/>
</calcChain>
</file>

<file path=xl/sharedStrings.xml><?xml version="1.0" encoding="utf-8"?>
<sst xmlns="http://schemas.openxmlformats.org/spreadsheetml/2006/main" count="127" uniqueCount="73">
  <si>
    <t>B</t>
  </si>
  <si>
    <t>C</t>
  </si>
  <si>
    <t>D</t>
  </si>
  <si>
    <t>Σfi*xi=</t>
  </si>
  <si>
    <t>Σfi=</t>
  </si>
  <si>
    <t>Total</t>
  </si>
  <si>
    <t>fi*xi</t>
  </si>
  <si>
    <t>Valor central da classe (xi)</t>
  </si>
  <si>
    <t>Frequência absoluta (fi)</t>
  </si>
  <si>
    <t>Classes</t>
  </si>
  <si>
    <t>Determinar a média dos dados abaixo</t>
  </si>
  <si>
    <t>horas</t>
  </si>
  <si>
    <t>(s)=</t>
  </si>
  <si>
    <t>Desvio Padrão</t>
  </si>
  <si>
    <t>horas^2</t>
  </si>
  <si>
    <t>(s^2)=</t>
  </si>
  <si>
    <t>Variância</t>
  </si>
  <si>
    <t>m=</t>
  </si>
  <si>
    <t xml:space="preserve">Média </t>
  </si>
  <si>
    <t>Densidade Frequência Relativa</t>
  </si>
  <si>
    <t>Frequência Relativa</t>
  </si>
  <si>
    <t>Quantidade de Rolamentos</t>
  </si>
  <si>
    <t>Tempo até a Falha</t>
  </si>
  <si>
    <t>Intervalo de Classe</t>
  </si>
  <si>
    <t>Tempo até a Falha (horas)</t>
  </si>
  <si>
    <t>Eleitores</t>
  </si>
  <si>
    <t>Tempo de Espera</t>
  </si>
  <si>
    <t>3 min. e 40 seg.</t>
  </si>
  <si>
    <t>4 min. e 40 seg.</t>
  </si>
  <si>
    <t>8 min. e 28 seg.</t>
  </si>
  <si>
    <t>9 min. e 10 seg.</t>
  </si>
  <si>
    <t>5 min. e 50 seg.</t>
  </si>
  <si>
    <t>2 min. e 20 seg.</t>
  </si>
  <si>
    <t>7 min. e 46 seg.</t>
  </si>
  <si>
    <t>Questão 3 (2 pontos): Em uma eleição, 7 eleitores esperam na fila um determinado tempo, de acordo com a Tabela 2.</t>
  </si>
  <si>
    <t>Qual o tempo médio de espera?</t>
  </si>
  <si>
    <t>Tabela 2 - Tempo de espera de cada eleitor</t>
  </si>
  <si>
    <t>Tempo Total (s)</t>
  </si>
  <si>
    <t>Tempo médio de espera</t>
  </si>
  <si>
    <t>Chapa</t>
  </si>
  <si>
    <t>% de Votos</t>
  </si>
  <si>
    <t>Quantidade de Votos</t>
  </si>
  <si>
    <t xml:space="preserve">Alfa </t>
  </si>
  <si>
    <t>Beta</t>
  </si>
  <si>
    <t>Gama</t>
  </si>
  <si>
    <t>Brancos / Nulos</t>
  </si>
  <si>
    <t>Questão 4 (2 pontos): Em uma eleição para representante do curso de Fabricação Mecânica foram obtidos os seguintes votos:</t>
  </si>
  <si>
    <t>Qual a quantidade de votos cada chapa recebeu e qual a porcentagem de votos brancos e nulos?</t>
  </si>
  <si>
    <t>Tabela 3 - Quantidade de votos por chapa</t>
  </si>
  <si>
    <t>Classe</t>
  </si>
  <si>
    <t>Quantidade Alunos</t>
  </si>
  <si>
    <t xml:space="preserve">A </t>
  </si>
  <si>
    <t>[1.000,00 – 2.000,00]</t>
  </si>
  <si>
    <t>[2.000,00 – 3.000,00]</t>
  </si>
  <si>
    <t>[3.000,00 – 4.000,00]</t>
  </si>
  <si>
    <t>[4.000,00 – 5.000,00]</t>
  </si>
  <si>
    <t>Média</t>
  </si>
  <si>
    <t>Questão 4 (2 pontos): A tabela abaixo apresenta a distribuição de frequência dos salários dos alunos que estão cursando Tecnologia em Fabricação Mecânica.</t>
  </si>
  <si>
    <t>Qual o salário médio da turma?</t>
  </si>
  <si>
    <t>Tabela 4 - Faixa salarial da turma de Fabricação Mecânica</t>
  </si>
  <si>
    <t>Faixa Salarial (R$)</t>
  </si>
  <si>
    <t>Média salarial da turma (R$)</t>
  </si>
  <si>
    <t>[0, 5]</t>
  </si>
  <si>
    <t>[5, 10]</t>
  </si>
  <si>
    <t>[10, 15]</t>
  </si>
  <si>
    <t>[15, 20]</t>
  </si>
  <si>
    <t>[20, 25]</t>
  </si>
  <si>
    <t>Horas de serviço até falhas:</t>
  </si>
  <si>
    <t>Intervalo de confiabilidade dos componentes:</t>
  </si>
  <si>
    <t>Porcentagem de componentes que tendem a falhar no intervalo:</t>
  </si>
  <si>
    <t xml:space="preserve">  </t>
  </si>
  <si>
    <t>Roalmentos que falham no intervalo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</si>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</sst>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5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61">
    <xf numFmtId="0" fontId="0" fillId="0" borderId="0" xfId="0"/>
    <xf numFmtId="0" fontId="2" fillId="2" borderId="0" xfId="0" applyFont="1" applyFill="1" applyAlignment="1">
      <alignment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" fontId="1" fillId="2" borderId="5" xfId="0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1" fontId="1" fillId="3" borderId="0" xfId="0" applyNumberFormat="1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1" fontId="1" fillId="3" borderId="5" xfId="0" applyNumberFormat="1" applyFont="1" applyFill="1" applyBorder="1" applyAlignment="1">
      <alignment horizontal="center" vertical="center" wrapText="1"/>
    </xf>
    <xf numFmtId="2" fontId="1" fillId="2" borderId="5" xfId="0" applyNumberFormat="1" applyFont="1" applyFill="1" applyBorder="1" applyAlignment="1">
      <alignment horizontal="center" vertical="center" wrapText="1"/>
    </xf>
    <xf numFmtId="1" fontId="1" fillId="2" borderId="0" xfId="0" applyNumberFormat="1" applyFont="1" applyFill="1" applyAlignment="1">
      <alignment horizontal="center" vertical="center" wrapText="1"/>
    </xf>
    <xf numFmtId="0" fontId="9" fillId="2" borderId="0" xfId="0" applyFont="1" applyFill="1"/>
    <xf numFmtId="0" fontId="11" fillId="2" borderId="0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1" fontId="11" fillId="2" borderId="0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64" fontId="11" fillId="2" borderId="0" xfId="1" applyNumberFormat="1" applyFont="1" applyFill="1" applyBorder="1" applyAlignment="1">
      <alignment horizontal="center" vertical="center" wrapText="1"/>
    </xf>
    <xf numFmtId="164" fontId="11" fillId="2" borderId="0" xfId="0" applyNumberFormat="1" applyFont="1" applyFill="1" applyBorder="1" applyAlignment="1">
      <alignment horizontal="center" vertical="center" wrapText="1"/>
    </xf>
    <xf numFmtId="164" fontId="12" fillId="2" borderId="1" xfId="0" applyNumberFormat="1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0" fontId="8" fillId="2" borderId="0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3" fillId="2" borderId="2" xfId="0" applyFont="1" applyFill="1" applyBorder="1"/>
    <xf numFmtId="2" fontId="13" fillId="2" borderId="2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2" fontId="12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2" fontId="13" fillId="2" borderId="0" xfId="0" applyNumberFormat="1" applyFont="1" applyFill="1" applyAlignment="1">
      <alignment horizontal="center" vertical="center"/>
    </xf>
    <xf numFmtId="0" fontId="5" fillId="2" borderId="5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10" fontId="1" fillId="2" borderId="0" xfId="1" applyNumberFormat="1" applyFont="1" applyFill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9" fontId="1" fillId="2" borderId="5" xfId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1" fillId="2" borderId="0" xfId="0" applyFont="1" applyFill="1" applyAlignment="1">
      <alignment horizontal="right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desvio_padrao2!$J$15:$J$17</c:f>
              <c:numCache>
                <c:formatCode>General</c:formatCode>
                <c:ptCount val="3"/>
                <c:pt idx="0" formatCode="0">
                  <c:v>1356.5456741324706</c:v>
                </c:pt>
                <c:pt idx="1">
                  <c:v>1206</c:v>
                </c:pt>
                <c:pt idx="2" formatCode="0">
                  <c:v>1055.4543258675294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61-41DE-9F63-41EE2DAF41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5153920"/>
        <c:axId val="135177728"/>
      </c:barChart>
      <c:catAx>
        <c:axId val="135153920"/>
        <c:scaling>
          <c:orientation val="minMax"/>
        </c:scaling>
        <c:delete val="0"/>
        <c:axPos val="b"/>
        <c:majorTickMark val="out"/>
        <c:minorTickMark val="none"/>
        <c:tickLblPos val="nextTo"/>
        <c:crossAx val="135177728"/>
        <c:crosses val="autoZero"/>
        <c:auto val="1"/>
        <c:lblAlgn val="ctr"/>
        <c:lblOffset val="100"/>
        <c:noMultiLvlLbl val="0"/>
      </c:catAx>
      <c:valAx>
        <c:axId val="13517772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351539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35094</xdr:colOff>
      <xdr:row>2</xdr:row>
      <xdr:rowOff>10026</xdr:rowOff>
    </xdr:from>
    <xdr:to>
      <xdr:col>6</xdr:col>
      <xdr:colOff>65172</xdr:colOff>
      <xdr:row>4</xdr:row>
      <xdr:rowOff>120316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4321344" y="391026"/>
          <a:ext cx="1249278" cy="87229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pt-BR" sz="1000">
              <a:latin typeface="Arial" pitchFamily="34" charset="0"/>
              <a:cs typeface="Arial" pitchFamily="34" charset="0"/>
            </a:rPr>
            <a:t>Calcular:</a:t>
          </a:r>
        </a:p>
        <a:p>
          <a:r>
            <a:rPr lang="pt-BR" sz="1000">
              <a:latin typeface="Arial" pitchFamily="34" charset="0"/>
              <a:cs typeface="Arial" pitchFamily="34" charset="0"/>
            </a:rPr>
            <a:t>Média</a:t>
          </a:r>
          <a:r>
            <a:rPr lang="pt-BR" sz="1000" baseline="0">
              <a:latin typeface="Arial" pitchFamily="34" charset="0"/>
              <a:cs typeface="Arial" pitchFamily="34" charset="0"/>
            </a:rPr>
            <a:t> (m)</a:t>
          </a:r>
        </a:p>
        <a:p>
          <a:r>
            <a:rPr lang="pt-BR" sz="1000" baseline="0">
              <a:latin typeface="Arial" pitchFamily="34" charset="0"/>
              <a:cs typeface="Arial" pitchFamily="34" charset="0"/>
            </a:rPr>
            <a:t>Variânica (s^2)</a:t>
          </a:r>
        </a:p>
        <a:p>
          <a:r>
            <a:rPr lang="pt-BR" sz="1000" baseline="0">
              <a:latin typeface="Arial" pitchFamily="34" charset="0"/>
              <a:cs typeface="Arial" pitchFamily="34" charset="0"/>
            </a:rPr>
            <a:t>Desvio Padrão (s)</a:t>
          </a:r>
        </a:p>
        <a:p>
          <a:endParaRPr lang="pt-BR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0</xdr:colOff>
      <xdr:row>21</xdr:row>
      <xdr:rowOff>34017</xdr:rowOff>
    </xdr:from>
    <xdr:to>
      <xdr:col>4</xdr:col>
      <xdr:colOff>277587</xdr:colOff>
      <xdr:row>25</xdr:row>
      <xdr:rowOff>99332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0" y="4606017"/>
          <a:ext cx="4563837" cy="827315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pt-BR" sz="1100"/>
            <a:t>Fórmula:</a:t>
          </a:r>
        </a:p>
        <a:p>
          <a:r>
            <a:rPr lang="pt-BR" sz="1100"/>
            <a:t>m= (f1 x t1) + (f2 x t2) + (f3 x t3) + (fn x tn)</a:t>
          </a:r>
        </a:p>
        <a:p>
          <a:r>
            <a:rPr lang="pt-BR" sz="1100"/>
            <a:t>s^2=</a:t>
          </a:r>
          <a:r>
            <a:rPr lang="pt-BR" sz="1100" baseline="0"/>
            <a:t> f1 x [(t1 - m) ^2] + </a:t>
          </a:r>
          <a:r>
            <a:rPr lang="pt-B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f2 x [(t2 - m) ^2] + f3 x [(t3 - m) ^2] + fn x [(tn - m) ^2]</a:t>
          </a:r>
        </a:p>
        <a:p>
          <a:r>
            <a:rPr lang="pt-B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s= (s^2)^(1/2)</a:t>
          </a:r>
        </a:p>
        <a:p>
          <a:endParaRPr lang="pt-BR" sz="1100"/>
        </a:p>
      </xdr:txBody>
    </xdr:sp>
    <xdr:clientData/>
  </xdr:twoCellAnchor>
  <xdr:oneCellAnchor>
    <xdr:from>
      <xdr:col>7</xdr:col>
      <xdr:colOff>241362</xdr:colOff>
      <xdr:row>8</xdr:row>
      <xdr:rowOff>171134</xdr:rowOff>
    </xdr:from>
    <xdr:ext cx="3835338" cy="280205"/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6356412" y="2076134"/>
          <a:ext cx="3835338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pt-BR" sz="1200" b="0" i="0">
              <a:latin typeface="Cambria Math"/>
            </a:rPr>
            <a:t>𝑚</a:t>
          </a:r>
          <a:r>
            <a:rPr lang="pt-BR" sz="1200" i="0">
              <a:latin typeface="Cambria Math"/>
            </a:rPr>
            <a:t>=</a:t>
          </a:r>
          <a:r>
            <a:rPr lang="pt-BR" sz="120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(f1 x t1) + (f2 x t2) + (f3 x t3) + (fn x tn)</a:t>
          </a:r>
          <a:endParaRPr lang="pt-BR" sz="1200">
            <a:effectLst/>
          </a:endParaRPr>
        </a:p>
      </xdr:txBody>
    </xdr:sp>
    <xdr:clientData/>
  </xdr:oneCellAnchor>
  <xdr:oneCellAnchor>
    <xdr:from>
      <xdr:col>7</xdr:col>
      <xdr:colOff>106623</xdr:colOff>
      <xdr:row>11</xdr:row>
      <xdr:rowOff>22617</xdr:rowOff>
    </xdr:from>
    <xdr:ext cx="5524499" cy="300404"/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6221673" y="2499117"/>
          <a:ext cx="5524499" cy="3004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t-BR" sz="1200" i="0">
              <a:latin typeface="Cambria Math"/>
            </a:rPr>
            <a:t>𝑠</a:t>
          </a:r>
          <a:r>
            <a:rPr lang="pt-BR" sz="1200" b="0" i="0">
              <a:latin typeface="Cambria Math"/>
            </a:rPr>
            <a:t>²</a:t>
          </a:r>
          <a:r>
            <a:rPr lang="pt-BR" sz="1200" i="0">
              <a:latin typeface="Cambria Math"/>
            </a:rPr>
            <a:t>= 𝑓1 𝑥 [(𝑡1 - 𝑚)</a:t>
          </a:r>
          <a:r>
            <a:rPr lang="pt-BR" sz="1200" b="0" i="0">
              <a:latin typeface="Cambria Math"/>
            </a:rPr>
            <a:t>²</a:t>
          </a:r>
          <a:r>
            <a:rPr lang="pt-BR" sz="1200" i="0">
              <a:latin typeface="Cambria Math"/>
            </a:rPr>
            <a:t>] + 𝑓2 𝑥 [(𝑡2 - 𝑚)</a:t>
          </a:r>
          <a:r>
            <a:rPr lang="pt-BR" sz="1200" b="0" i="0">
              <a:latin typeface="Cambria Math"/>
            </a:rPr>
            <a:t>²</a:t>
          </a:r>
          <a:r>
            <a:rPr lang="pt-BR" sz="1200" i="0">
              <a:latin typeface="Cambria Math"/>
            </a:rPr>
            <a:t>] + 𝑓3 𝑥 [(𝑡3 - 𝑚)</a:t>
          </a:r>
          <a:r>
            <a:rPr lang="pt-BR" sz="1200" b="0" i="0">
              <a:latin typeface="Cambria Math"/>
            </a:rPr>
            <a:t>²</a:t>
          </a:r>
          <a:r>
            <a:rPr lang="pt-BR" sz="1200" i="0">
              <a:latin typeface="Cambria Math"/>
            </a:rPr>
            <a:t>] + 𝑓𝑛 𝑥 [(𝑡𝑛 - 𝑚)</a:t>
          </a:r>
          <a:r>
            <a:rPr lang="pt-BR" sz="1200" b="0" i="0">
              <a:latin typeface="Cambria Math"/>
            </a:rPr>
            <a:t>²</a:t>
          </a:r>
          <a:r>
            <a:rPr lang="pt-BR" sz="1200" i="0">
              <a:latin typeface="Cambria Math"/>
            </a:rPr>
            <a:t>]</a:t>
          </a:r>
        </a:p>
        <a:p>
          <a:endParaRPr lang="pt-BR" sz="1200">
            <a:effectLst/>
          </a:endParaRPr>
        </a:p>
      </xdr:txBody>
    </xdr:sp>
    <xdr:clientData/>
  </xdr:oneCellAnchor>
  <xdr:oneCellAnchor>
    <xdr:from>
      <xdr:col>7</xdr:col>
      <xdr:colOff>284126</xdr:colOff>
      <xdr:row>13</xdr:row>
      <xdr:rowOff>27365</xdr:rowOff>
    </xdr:from>
    <xdr:ext cx="710711" cy="334130"/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6399176" y="2884865"/>
          <a:ext cx="710711" cy="3341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pt-BR" sz="1200" b="0" i="0">
              <a:latin typeface="Cambria Math"/>
            </a:rPr>
            <a:t>𝑠</a:t>
          </a:r>
          <a:r>
            <a:rPr lang="pt-BR" sz="1200" i="0">
              <a:latin typeface="Cambria Math"/>
            </a:rPr>
            <a:t>=√</a:t>
          </a:r>
          <a:r>
            <a:rPr lang="pt-BR" sz="1200" b="0" i="0">
              <a:latin typeface="Cambria Math"/>
            </a:rPr>
            <a:t>𝑠²</a:t>
          </a:r>
          <a:endParaRPr lang="pt-BR" sz="1200">
            <a:effectLst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35094</xdr:colOff>
      <xdr:row>2</xdr:row>
      <xdr:rowOff>2699</xdr:rowOff>
    </xdr:from>
    <xdr:to>
      <xdr:col>8</xdr:col>
      <xdr:colOff>65172</xdr:colOff>
      <xdr:row>3</xdr:row>
      <xdr:rowOff>102577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3692694" y="383699"/>
          <a:ext cx="1249278" cy="290378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pt-BR" sz="1000">
              <a:latin typeface="Arial" pitchFamily="34" charset="0"/>
              <a:cs typeface="Arial" pitchFamily="34" charset="0"/>
            </a:rPr>
            <a:t>Calcular:</a:t>
          </a:r>
        </a:p>
        <a:p>
          <a:r>
            <a:rPr lang="pt-BR" sz="1000">
              <a:latin typeface="Arial" pitchFamily="34" charset="0"/>
              <a:cs typeface="Arial" pitchFamily="34" charset="0"/>
            </a:rPr>
            <a:t>Média</a:t>
          </a:r>
          <a:r>
            <a:rPr lang="pt-BR" sz="1000" baseline="0">
              <a:latin typeface="Arial" pitchFamily="34" charset="0"/>
              <a:cs typeface="Arial" pitchFamily="34" charset="0"/>
            </a:rPr>
            <a:t> (m)</a:t>
          </a:r>
        </a:p>
        <a:p>
          <a:r>
            <a:rPr lang="pt-BR" sz="1000" baseline="0">
              <a:latin typeface="Arial" pitchFamily="34" charset="0"/>
              <a:cs typeface="Arial" pitchFamily="34" charset="0"/>
            </a:rPr>
            <a:t>Variânica (s^2)</a:t>
          </a:r>
        </a:p>
        <a:p>
          <a:r>
            <a:rPr lang="pt-BR" sz="1000" baseline="0">
              <a:latin typeface="Arial" pitchFamily="34" charset="0"/>
              <a:cs typeface="Arial" pitchFamily="34" charset="0"/>
            </a:rPr>
            <a:t>Desvio Padrão (s)</a:t>
          </a:r>
        </a:p>
      </xdr:txBody>
    </xdr:sp>
    <xdr:clientData/>
  </xdr:twoCellAnchor>
  <xdr:twoCellAnchor>
    <xdr:from>
      <xdr:col>1</xdr:col>
      <xdr:colOff>609599</xdr:colOff>
      <xdr:row>17</xdr:row>
      <xdr:rowOff>114299</xdr:rowOff>
    </xdr:from>
    <xdr:to>
      <xdr:col>7</xdr:col>
      <xdr:colOff>10885</xdr:colOff>
      <xdr:row>21</xdr:row>
      <xdr:rowOff>179614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1219199" y="3352799"/>
          <a:ext cx="3058886" cy="827315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pt-BR" sz="1100"/>
            <a:t>Fórmula:</a:t>
          </a:r>
        </a:p>
        <a:p>
          <a:r>
            <a:rPr lang="pt-BR" sz="1100"/>
            <a:t>m= (f1 x t1) + (f2 x t2) + (f3 x t3) + (fn x tn)</a:t>
          </a:r>
        </a:p>
        <a:p>
          <a:r>
            <a:rPr lang="pt-BR" sz="1100"/>
            <a:t>s^2=</a:t>
          </a:r>
          <a:r>
            <a:rPr lang="pt-BR" sz="1100" baseline="0"/>
            <a:t> f1 x [(t1 - m) ^2] + </a:t>
          </a:r>
          <a:r>
            <a:rPr lang="pt-B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f2 x [(t2 - m) ^2] + f3 x [(t3 - m) ^2] + fn x [(tn - m) ^2]</a:t>
          </a:r>
        </a:p>
        <a:p>
          <a:r>
            <a:rPr lang="pt-B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s= (s^2)^(1/2)</a:t>
          </a:r>
        </a:p>
        <a:p>
          <a:endParaRPr lang="pt-BR" sz="1100"/>
        </a:p>
      </xdr:txBody>
    </xdr:sp>
    <xdr:clientData/>
  </xdr:twoCellAnchor>
  <xdr:twoCellAnchor>
    <xdr:from>
      <xdr:col>6</xdr:col>
      <xdr:colOff>323850</xdr:colOff>
      <xdr:row>5</xdr:row>
      <xdr:rowOff>152400</xdr:rowOff>
    </xdr:from>
    <xdr:to>
      <xdr:col>11</xdr:col>
      <xdr:colOff>228600</xdr:colOff>
      <xdr:row>8</xdr:row>
      <xdr:rowOff>28575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5829300" y="1485900"/>
          <a:ext cx="2952750" cy="4476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/>
            <a:t>=(C4*E4) + (C5*E5) + (C6*E6) + (C7*E7) + (C8*E8) + (C9*E9)  + (C10*E10) +(C11*E11)</a:t>
          </a:r>
        </a:p>
      </xdr:txBody>
    </xdr:sp>
    <xdr:clientData/>
  </xdr:twoCellAnchor>
  <xdr:twoCellAnchor>
    <xdr:from>
      <xdr:col>6</xdr:col>
      <xdr:colOff>447674</xdr:colOff>
      <xdr:row>9</xdr:row>
      <xdr:rowOff>95249</xdr:rowOff>
    </xdr:from>
    <xdr:to>
      <xdr:col>12</xdr:col>
      <xdr:colOff>295275</xdr:colOff>
      <xdr:row>12</xdr:row>
      <xdr:rowOff>76200</xdr:rowOff>
    </xdr:to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5953124" y="2190749"/>
          <a:ext cx="3505201" cy="5524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2000"/>
            <a:t>=($E4*(($C4-$F$15)^2) +$E5*(($C5-$F$15)^2)+$E6*(($C6-$F$15)^2)+$E7*(($C7-$F$15)^2)+$E8*(($C8-$F$15)^2)+$E9*(($C9-$F$15)^2)+$E10*(($C10-$F$15)^2)+$E11*(($C11-$F$15)^2))</a:t>
          </a:r>
        </a:p>
      </xdr:txBody>
    </xdr:sp>
    <xdr:clientData/>
  </xdr:twoCellAnchor>
  <xdr:twoCellAnchor>
    <xdr:from>
      <xdr:col>1</xdr:col>
      <xdr:colOff>190500</xdr:colOff>
      <xdr:row>25</xdr:row>
      <xdr:rowOff>38100</xdr:rowOff>
    </xdr:from>
    <xdr:to>
      <xdr:col>5</xdr:col>
      <xdr:colOff>1047750</xdr:colOff>
      <xdr:row>39</xdr:row>
      <xdr:rowOff>114300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35094</xdr:colOff>
      <xdr:row>2</xdr:row>
      <xdr:rowOff>10026</xdr:rowOff>
    </xdr:from>
    <xdr:to>
      <xdr:col>6</xdr:col>
      <xdr:colOff>65172</xdr:colOff>
      <xdr:row>4</xdr:row>
      <xdr:rowOff>120316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2473494" y="391026"/>
          <a:ext cx="1249278" cy="49129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pt-BR" sz="1000">
              <a:latin typeface="Arial" pitchFamily="34" charset="0"/>
              <a:cs typeface="Arial" pitchFamily="34" charset="0"/>
            </a:rPr>
            <a:t>Calcular:</a:t>
          </a:r>
        </a:p>
        <a:p>
          <a:r>
            <a:rPr lang="pt-BR" sz="1000">
              <a:latin typeface="Arial" pitchFamily="34" charset="0"/>
              <a:cs typeface="Arial" pitchFamily="34" charset="0"/>
            </a:rPr>
            <a:t>Média</a:t>
          </a:r>
          <a:r>
            <a:rPr lang="pt-BR" sz="1000" baseline="0">
              <a:latin typeface="Arial" pitchFamily="34" charset="0"/>
              <a:cs typeface="Arial" pitchFamily="34" charset="0"/>
            </a:rPr>
            <a:t> (m)</a:t>
          </a:r>
        </a:p>
        <a:p>
          <a:r>
            <a:rPr lang="pt-BR" sz="1000" baseline="0">
              <a:latin typeface="Arial" pitchFamily="34" charset="0"/>
              <a:cs typeface="Arial" pitchFamily="34" charset="0"/>
            </a:rPr>
            <a:t>Variânica (s^2)</a:t>
          </a:r>
        </a:p>
        <a:p>
          <a:r>
            <a:rPr lang="pt-BR" sz="1000" baseline="0">
              <a:latin typeface="Arial" pitchFamily="34" charset="0"/>
              <a:cs typeface="Arial" pitchFamily="34" charset="0"/>
            </a:rPr>
            <a:t>Desvio Padrão (s)</a:t>
          </a:r>
        </a:p>
        <a:p>
          <a:endParaRPr lang="pt-BR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81642</xdr:colOff>
      <xdr:row>16</xdr:row>
      <xdr:rowOff>119742</xdr:rowOff>
    </xdr:from>
    <xdr:to>
      <xdr:col>4</xdr:col>
      <xdr:colOff>359229</xdr:colOff>
      <xdr:row>20</xdr:row>
      <xdr:rowOff>185057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81642" y="3167742"/>
          <a:ext cx="2715987" cy="827315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pt-BR" sz="1100"/>
            <a:t>Fórmula:</a:t>
          </a:r>
        </a:p>
        <a:p>
          <a:r>
            <a:rPr lang="pt-BR" sz="1100"/>
            <a:t>m= (f1 x t1) + (f2 x t2) + (f3 x t3) + (fn x tn)</a:t>
          </a:r>
        </a:p>
        <a:p>
          <a:r>
            <a:rPr lang="pt-BR" sz="1100"/>
            <a:t>s^2=</a:t>
          </a:r>
          <a:r>
            <a:rPr lang="pt-BR" sz="1100" baseline="0"/>
            <a:t> f1 x [(t1 - m) ^2] + </a:t>
          </a:r>
          <a:r>
            <a:rPr lang="pt-B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f2 x [(t2 - m) ^2] + f3 x [(t3 - m) ^2] + fn x [(tn - m) ^2]</a:t>
          </a:r>
        </a:p>
        <a:p>
          <a:r>
            <a:rPr lang="pt-B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s= (s^2)^(1/2)</a:t>
          </a:r>
        </a:p>
        <a:p>
          <a:endParaRPr lang="pt-BR" sz="1100"/>
        </a:p>
      </xdr:txBody>
    </xdr:sp>
    <xdr:clientData/>
  </xdr:twoCellAnchor>
  <xdr:oneCellAnchor>
    <xdr:from>
      <xdr:col>7</xdr:col>
      <xdr:colOff>241362</xdr:colOff>
      <xdr:row>8</xdr:row>
      <xdr:rowOff>171134</xdr:rowOff>
    </xdr:from>
    <xdr:ext cx="3835338" cy="280205"/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6356412" y="2076134"/>
          <a:ext cx="3835338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pt-BR" sz="1200" b="0" i="0">
              <a:latin typeface="Cambria Math"/>
            </a:rPr>
            <a:t>𝑚</a:t>
          </a:r>
          <a:r>
            <a:rPr lang="pt-BR" sz="1200" i="0">
              <a:latin typeface="Cambria Math"/>
            </a:rPr>
            <a:t>=</a:t>
          </a:r>
          <a:r>
            <a:rPr lang="pt-BR" sz="1200" i="0">
              <a:solidFill>
                <a:schemeClr val="tx1"/>
              </a:solidFill>
              <a:effectLst/>
              <a:latin typeface="Cambria Math"/>
              <a:ea typeface="+mn-ea"/>
              <a:cs typeface="+mn-cs"/>
            </a:rPr>
            <a:t>(f1 x t1) + (f2 x t2) + (f3 x t3) + (fn x tn)</a:t>
          </a:r>
          <a:endParaRPr lang="pt-BR" sz="1200">
            <a:effectLst/>
          </a:endParaRPr>
        </a:p>
      </xdr:txBody>
    </xdr:sp>
    <xdr:clientData/>
  </xdr:oneCellAnchor>
  <xdr:oneCellAnchor>
    <xdr:from>
      <xdr:col>7</xdr:col>
      <xdr:colOff>106623</xdr:colOff>
      <xdr:row>11</xdr:row>
      <xdr:rowOff>22617</xdr:rowOff>
    </xdr:from>
    <xdr:ext cx="5524499" cy="300404"/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6221673" y="2499117"/>
          <a:ext cx="5524499" cy="3004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t-BR" sz="1200" i="0">
              <a:latin typeface="Cambria Math"/>
            </a:rPr>
            <a:t>𝑠</a:t>
          </a:r>
          <a:r>
            <a:rPr lang="pt-BR" sz="1200" b="0" i="0">
              <a:latin typeface="Cambria Math"/>
            </a:rPr>
            <a:t>²</a:t>
          </a:r>
          <a:r>
            <a:rPr lang="pt-BR" sz="1200" i="0">
              <a:latin typeface="Cambria Math"/>
            </a:rPr>
            <a:t>= 𝑓1 𝑥 [(𝑡1 - 𝑚)</a:t>
          </a:r>
          <a:r>
            <a:rPr lang="pt-BR" sz="1200" b="0" i="0">
              <a:latin typeface="Cambria Math"/>
            </a:rPr>
            <a:t>²</a:t>
          </a:r>
          <a:r>
            <a:rPr lang="pt-BR" sz="1200" i="0">
              <a:latin typeface="Cambria Math"/>
            </a:rPr>
            <a:t>] + 𝑓2 𝑥 [(𝑡2 - 𝑚)</a:t>
          </a:r>
          <a:r>
            <a:rPr lang="pt-BR" sz="1200" b="0" i="0">
              <a:latin typeface="Cambria Math"/>
            </a:rPr>
            <a:t>²</a:t>
          </a:r>
          <a:r>
            <a:rPr lang="pt-BR" sz="1200" i="0">
              <a:latin typeface="Cambria Math"/>
            </a:rPr>
            <a:t>] + 𝑓3 𝑥 [(𝑡3 - 𝑚)</a:t>
          </a:r>
          <a:r>
            <a:rPr lang="pt-BR" sz="1200" b="0" i="0">
              <a:latin typeface="Cambria Math"/>
            </a:rPr>
            <a:t>²</a:t>
          </a:r>
          <a:r>
            <a:rPr lang="pt-BR" sz="1200" i="0">
              <a:latin typeface="Cambria Math"/>
            </a:rPr>
            <a:t>] + 𝑓𝑛 𝑥 [(𝑡𝑛 - 𝑚)</a:t>
          </a:r>
          <a:r>
            <a:rPr lang="pt-BR" sz="1200" b="0" i="0">
              <a:latin typeface="Cambria Math"/>
            </a:rPr>
            <a:t>²</a:t>
          </a:r>
          <a:r>
            <a:rPr lang="pt-BR" sz="1200" i="0">
              <a:latin typeface="Cambria Math"/>
            </a:rPr>
            <a:t>]</a:t>
          </a:r>
        </a:p>
        <a:p>
          <a:endParaRPr lang="pt-BR" sz="1200">
            <a:effectLst/>
          </a:endParaRPr>
        </a:p>
      </xdr:txBody>
    </xdr:sp>
    <xdr:clientData/>
  </xdr:oneCellAnchor>
  <xdr:oneCellAnchor>
    <xdr:from>
      <xdr:col>7</xdr:col>
      <xdr:colOff>284126</xdr:colOff>
      <xdr:row>13</xdr:row>
      <xdr:rowOff>27365</xdr:rowOff>
    </xdr:from>
    <xdr:ext cx="710711" cy="334130"/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6399176" y="2884865"/>
          <a:ext cx="710711" cy="3341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pt-BR" sz="1200" b="0" i="0">
              <a:latin typeface="Cambria Math"/>
            </a:rPr>
            <a:t>𝑠</a:t>
          </a:r>
          <a:r>
            <a:rPr lang="pt-BR" sz="1200" i="0">
              <a:latin typeface="Cambria Math"/>
            </a:rPr>
            <a:t>=√</a:t>
          </a:r>
          <a:r>
            <a:rPr lang="pt-BR" sz="1200" b="0" i="0">
              <a:latin typeface="Cambria Math"/>
            </a:rPr>
            <a:t>𝑠²</a:t>
          </a:r>
          <a:endParaRPr lang="pt-BR" sz="1200"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21"/>
  <sheetViews>
    <sheetView tabSelected="1" zoomScaleNormal="100" workbookViewId="0">
      <selection activeCell="G12" sqref="G12"/>
    </sheetView>
  </sheetViews>
  <sheetFormatPr defaultColWidth="15.140625" defaultRowHeight="14.25" x14ac:dyDescent="0.2"/>
  <cols>
    <col min="1" max="1" width="8.7109375" style="1" bestFit="1" customWidth="1"/>
    <col min="2" max="2" width="8.7109375" style="1" customWidth="1"/>
    <col min="3" max="3" width="10.85546875" style="1" customWidth="1"/>
    <col min="4" max="4" width="15.140625" style="1"/>
    <col min="5" max="5" width="6.85546875" style="1" bestFit="1" customWidth="1"/>
    <col min="6" max="6" width="9.7109375" style="1" customWidth="1"/>
    <col min="7" max="16384" width="15.140625" style="1"/>
  </cols>
  <sheetData>
    <row r="2" spans="1:6" ht="15" x14ac:dyDescent="0.25">
      <c r="A2" s="55" t="s">
        <v>10</v>
      </c>
      <c r="B2" s="55"/>
      <c r="C2" s="55"/>
      <c r="D2" s="55"/>
      <c r="E2" s="55"/>
      <c r="F2" s="55"/>
    </row>
    <row r="4" spans="1:6" ht="30" x14ac:dyDescent="0.2">
      <c r="A4" s="8" t="s">
        <v>9</v>
      </c>
      <c r="B4" s="49" t="s">
        <v>8</v>
      </c>
      <c r="C4" s="50"/>
      <c r="D4" s="8" t="s">
        <v>7</v>
      </c>
      <c r="E4" s="49" t="s">
        <v>6</v>
      </c>
      <c r="F4" s="50"/>
    </row>
    <row r="5" spans="1:6" ht="15" customHeight="1" x14ac:dyDescent="0.2">
      <c r="A5" s="7" t="s">
        <v>62</v>
      </c>
      <c r="B5" s="51">
        <v>9</v>
      </c>
      <c r="C5" s="52"/>
      <c r="D5" s="9">
        <v>2.5</v>
      </c>
      <c r="E5" s="51">
        <v>22.5</v>
      </c>
      <c r="F5" s="52"/>
    </row>
    <row r="6" spans="1:6" ht="15" customHeight="1" x14ac:dyDescent="0.2">
      <c r="A6" s="7" t="s">
        <v>63</v>
      </c>
      <c r="B6" s="51">
        <v>7</v>
      </c>
      <c r="C6" s="52"/>
      <c r="D6" s="9">
        <v>7.5</v>
      </c>
      <c r="E6" s="51">
        <v>52.5</v>
      </c>
      <c r="F6" s="52"/>
    </row>
    <row r="7" spans="1:6" ht="15" customHeight="1" x14ac:dyDescent="0.2">
      <c r="A7" s="7" t="s">
        <v>64</v>
      </c>
      <c r="B7" s="51">
        <v>4</v>
      </c>
      <c r="C7" s="52"/>
      <c r="D7" s="9">
        <v>12.5</v>
      </c>
      <c r="E7" s="51">
        <v>50</v>
      </c>
      <c r="F7" s="52"/>
    </row>
    <row r="8" spans="1:6" ht="15" customHeight="1" x14ac:dyDescent="0.2">
      <c r="A8" s="7" t="s">
        <v>65</v>
      </c>
      <c r="B8" s="51">
        <v>6</v>
      </c>
      <c r="C8" s="52"/>
      <c r="D8" s="9">
        <v>17.5</v>
      </c>
      <c r="E8" s="51">
        <v>105</v>
      </c>
      <c r="F8" s="52"/>
    </row>
    <row r="9" spans="1:6" ht="15" customHeight="1" x14ac:dyDescent="0.2">
      <c r="A9" s="7" t="s">
        <v>66</v>
      </c>
      <c r="B9" s="51">
        <v>5</v>
      </c>
      <c r="C9" s="52"/>
      <c r="D9" s="9">
        <v>22.5</v>
      </c>
      <c r="E9" s="51">
        <v>112.5</v>
      </c>
      <c r="F9" s="52"/>
    </row>
    <row r="10" spans="1:6" ht="15" x14ac:dyDescent="0.25">
      <c r="A10" s="42" t="s">
        <v>5</v>
      </c>
      <c r="B10" s="56">
        <f>SUM(B5:C9)</f>
        <v>31</v>
      </c>
      <c r="C10" s="57"/>
      <c r="D10" s="43"/>
      <c r="E10" s="56">
        <f>SUM(E5:F9)</f>
        <v>342.5</v>
      </c>
      <c r="F10" s="57"/>
    </row>
    <row r="12" spans="1:6" ht="30" x14ac:dyDescent="0.2">
      <c r="A12" s="8" t="s">
        <v>9</v>
      </c>
      <c r="B12" s="49" t="s">
        <v>8</v>
      </c>
      <c r="C12" s="50"/>
      <c r="D12" s="8" t="s">
        <v>7</v>
      </c>
      <c r="E12" s="49" t="s">
        <v>6</v>
      </c>
      <c r="F12" s="50"/>
    </row>
    <row r="13" spans="1:6" ht="15" customHeight="1" x14ac:dyDescent="0.2">
      <c r="A13" s="7" t="s">
        <v>62</v>
      </c>
      <c r="B13" s="53">
        <v>9</v>
      </c>
      <c r="C13" s="54"/>
      <c r="D13" s="7"/>
      <c r="E13" s="53"/>
      <c r="F13" s="54"/>
    </row>
    <row r="14" spans="1:6" ht="15" customHeight="1" x14ac:dyDescent="0.2">
      <c r="A14" s="7" t="s">
        <v>63</v>
      </c>
      <c r="B14" s="53">
        <v>7</v>
      </c>
      <c r="C14" s="54"/>
      <c r="D14" s="7"/>
      <c r="E14" s="53"/>
      <c r="F14" s="54"/>
    </row>
    <row r="15" spans="1:6" ht="15" customHeight="1" x14ac:dyDescent="0.2">
      <c r="A15" s="7" t="s">
        <v>64</v>
      </c>
      <c r="B15" s="53">
        <v>4</v>
      </c>
      <c r="C15" s="54"/>
      <c r="D15" s="7"/>
      <c r="E15" s="53"/>
      <c r="F15" s="54"/>
    </row>
    <row r="16" spans="1:6" ht="15" customHeight="1" x14ac:dyDescent="0.2">
      <c r="A16" s="7" t="s">
        <v>65</v>
      </c>
      <c r="B16" s="53">
        <v>6</v>
      </c>
      <c r="C16" s="54"/>
      <c r="D16" s="7"/>
      <c r="E16" s="53"/>
      <c r="F16" s="54"/>
    </row>
    <row r="17" spans="1:6" ht="15" customHeight="1" x14ac:dyDescent="0.2">
      <c r="A17" s="7" t="s">
        <v>66</v>
      </c>
      <c r="B17" s="47">
        <v>5</v>
      </c>
      <c r="C17" s="48"/>
      <c r="D17" s="7"/>
      <c r="E17" s="53"/>
      <c r="F17" s="54"/>
    </row>
    <row r="18" spans="1:6" ht="15" x14ac:dyDescent="0.2">
      <c r="A18" s="6" t="s">
        <v>5</v>
      </c>
      <c r="B18" s="5" t="s">
        <v>4</v>
      </c>
      <c r="C18" s="2"/>
      <c r="D18" s="4"/>
      <c r="E18" s="3" t="s">
        <v>3</v>
      </c>
      <c r="F18" s="2"/>
    </row>
    <row r="21" spans="1:6" x14ac:dyDescent="0.2">
      <c r="C21" s="1">
        <f>E10/B10</f>
        <v>11.048387096774194</v>
      </c>
    </row>
  </sheetData>
  <mergeCells count="27">
    <mergeCell ref="A2:F2"/>
    <mergeCell ref="E9:F9"/>
    <mergeCell ref="E10:F10"/>
    <mergeCell ref="E12:F12"/>
    <mergeCell ref="E13:F13"/>
    <mergeCell ref="B13:C13"/>
    <mergeCell ref="B7:C7"/>
    <mergeCell ref="B8:C8"/>
    <mergeCell ref="B9:C9"/>
    <mergeCell ref="B10:C10"/>
    <mergeCell ref="B12:C12"/>
    <mergeCell ref="B17:C17"/>
    <mergeCell ref="E4:F4"/>
    <mergeCell ref="E5:F5"/>
    <mergeCell ref="E6:F6"/>
    <mergeCell ref="E7:F7"/>
    <mergeCell ref="E8:F8"/>
    <mergeCell ref="B6:C6"/>
    <mergeCell ref="E16:F16"/>
    <mergeCell ref="E17:F17"/>
    <mergeCell ref="E14:F14"/>
    <mergeCell ref="E15:F15"/>
    <mergeCell ref="B4:C4"/>
    <mergeCell ref="B5:C5"/>
    <mergeCell ref="B14:C14"/>
    <mergeCell ref="B15:C15"/>
    <mergeCell ref="B16:C16"/>
  </mergeCells>
  <pageMargins left="0.511811024" right="0.511811024" top="0.78740157499999996" bottom="0.78740157499999996" header="0.31496062000000002" footer="0.31496062000000002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3:G13"/>
  <sheetViews>
    <sheetView zoomScale="175" zoomScaleNormal="175" workbookViewId="0">
      <selection activeCell="D17" sqref="D17"/>
    </sheetView>
  </sheetViews>
  <sheetFormatPr defaultRowHeight="12.75" x14ac:dyDescent="0.2"/>
  <cols>
    <col min="1" max="1" width="9.140625" style="20"/>
    <col min="2" max="2" width="25.28515625" style="20" customWidth="1"/>
    <col min="3" max="3" width="29" style="20" customWidth="1"/>
    <col min="4" max="4" width="20" style="20" customWidth="1"/>
    <col min="5" max="5" width="11.140625" style="26" customWidth="1"/>
    <col min="6" max="7" width="9.140625" style="26"/>
    <col min="8" max="16384" width="9.140625" style="20"/>
  </cols>
  <sheetData>
    <row r="3" spans="2:6" x14ac:dyDescent="0.2">
      <c r="B3" s="20" t="s">
        <v>57</v>
      </c>
    </row>
    <row r="4" spans="2:6" x14ac:dyDescent="0.2">
      <c r="B4" s="20" t="s">
        <v>58</v>
      </c>
    </row>
    <row r="5" spans="2:6" x14ac:dyDescent="0.2">
      <c r="B5" s="20" t="s">
        <v>59</v>
      </c>
    </row>
    <row r="7" spans="2:6" ht="15.75" customHeight="1" x14ac:dyDescent="0.2">
      <c r="B7" s="34" t="s">
        <v>49</v>
      </c>
      <c r="C7" s="34" t="s">
        <v>60</v>
      </c>
      <c r="D7" s="34" t="s">
        <v>50</v>
      </c>
      <c r="E7" s="40" t="s">
        <v>56</v>
      </c>
      <c r="F7" s="40" t="s">
        <v>5</v>
      </c>
    </row>
    <row r="8" spans="2:6" ht="15.75" x14ac:dyDescent="0.2">
      <c r="B8" s="37" t="s">
        <v>51</v>
      </c>
      <c r="C8" s="32" t="s">
        <v>52</v>
      </c>
      <c r="D8" s="32">
        <v>20</v>
      </c>
      <c r="E8" s="39">
        <f>(MID(C8,2,5)+MID(C8,12,6))/2</f>
        <v>1500</v>
      </c>
      <c r="F8" s="39">
        <f>E8*D8</f>
        <v>30000</v>
      </c>
    </row>
    <row r="9" spans="2:6" ht="15.75" x14ac:dyDescent="0.2">
      <c r="B9" s="37" t="s">
        <v>0</v>
      </c>
      <c r="C9" s="32" t="s">
        <v>53</v>
      </c>
      <c r="D9" s="32">
        <v>18</v>
      </c>
      <c r="E9" s="39">
        <f t="shared" ref="E9:E11" si="0">(MID(C9,2,5)+MID(C9,12,6))/2</f>
        <v>2500</v>
      </c>
      <c r="F9" s="39">
        <f t="shared" ref="F9:F11" si="1">E9*D9</f>
        <v>45000</v>
      </c>
    </row>
    <row r="10" spans="2:6" ht="15.75" x14ac:dyDescent="0.2">
      <c r="B10" s="37" t="s">
        <v>1</v>
      </c>
      <c r="C10" s="32" t="s">
        <v>54</v>
      </c>
      <c r="D10" s="32">
        <v>9</v>
      </c>
      <c r="E10" s="39">
        <f t="shared" si="0"/>
        <v>3500</v>
      </c>
      <c r="F10" s="39">
        <f t="shared" si="1"/>
        <v>31500</v>
      </c>
    </row>
    <row r="11" spans="2:6" ht="15.75" x14ac:dyDescent="0.2">
      <c r="B11" s="38" t="s">
        <v>2</v>
      </c>
      <c r="C11" s="33" t="s">
        <v>55</v>
      </c>
      <c r="D11" s="33">
        <v>3</v>
      </c>
      <c r="E11" s="39">
        <f t="shared" si="0"/>
        <v>4500</v>
      </c>
      <c r="F11" s="39">
        <f t="shared" si="1"/>
        <v>13500</v>
      </c>
    </row>
    <row r="13" spans="2:6" x14ac:dyDescent="0.2">
      <c r="B13" s="40" t="s">
        <v>61</v>
      </c>
      <c r="C13" s="41">
        <f>SUM(F8:F11)/SUM(D8:D11)</f>
        <v>2400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F29"/>
  <sheetViews>
    <sheetView zoomScaleNormal="100" workbookViewId="0">
      <selection activeCell="C13" sqref="C13"/>
    </sheetView>
  </sheetViews>
  <sheetFormatPr defaultRowHeight="15" x14ac:dyDescent="0.25"/>
  <cols>
    <col min="1" max="1" width="16" style="10" customWidth="1"/>
    <col min="2" max="2" width="17.42578125" style="10" customWidth="1"/>
    <col min="3" max="3" width="13.140625" style="10" customWidth="1"/>
    <col min="4" max="4" width="17.7109375" style="10" customWidth="1"/>
    <col min="5" max="16384" width="9.140625" style="10"/>
  </cols>
  <sheetData>
    <row r="3" spans="1:5" ht="45" x14ac:dyDescent="0.25">
      <c r="A3" s="13" t="s">
        <v>24</v>
      </c>
      <c r="B3" s="13" t="s">
        <v>21</v>
      </c>
      <c r="C3" s="13" t="s">
        <v>20</v>
      </c>
      <c r="D3" s="13" t="s">
        <v>19</v>
      </c>
    </row>
    <row r="4" spans="1:5" x14ac:dyDescent="0.25">
      <c r="A4" s="11">
        <v>800</v>
      </c>
      <c r="B4" s="11">
        <v>20</v>
      </c>
      <c r="C4" s="18">
        <f t="shared" ref="C4:C9" si="0">B4/$B$11</f>
        <v>0.05</v>
      </c>
      <c r="D4" s="11">
        <f t="shared" ref="D4:D9" si="1">C4/100</f>
        <v>5.0000000000000001E-4</v>
      </c>
    </row>
    <row r="5" spans="1:5" x14ac:dyDescent="0.25">
      <c r="A5" s="11">
        <v>900</v>
      </c>
      <c r="B5" s="11">
        <v>40</v>
      </c>
      <c r="C5" s="18">
        <f t="shared" si="0"/>
        <v>0.1</v>
      </c>
      <c r="D5" s="11">
        <f t="shared" si="1"/>
        <v>1E-3</v>
      </c>
    </row>
    <row r="6" spans="1:5" x14ac:dyDescent="0.25">
      <c r="A6" s="11">
        <v>1000</v>
      </c>
      <c r="B6" s="11">
        <v>60</v>
      </c>
      <c r="C6" s="18">
        <f t="shared" si="0"/>
        <v>0.15</v>
      </c>
      <c r="D6" s="11">
        <f t="shared" si="1"/>
        <v>1.5E-3</v>
      </c>
    </row>
    <row r="7" spans="1:5" x14ac:dyDescent="0.25">
      <c r="A7" s="11">
        <v>1100</v>
      </c>
      <c r="B7" s="11">
        <v>80</v>
      </c>
      <c r="C7" s="18">
        <f t="shared" si="0"/>
        <v>0.2</v>
      </c>
      <c r="D7" s="11">
        <f t="shared" si="1"/>
        <v>2E-3</v>
      </c>
    </row>
    <row r="8" spans="1:5" x14ac:dyDescent="0.25">
      <c r="A8" s="11">
        <v>1200</v>
      </c>
      <c r="B8" s="11">
        <v>100</v>
      </c>
      <c r="C8" s="18">
        <f t="shared" si="0"/>
        <v>0.25</v>
      </c>
      <c r="D8" s="11">
        <f t="shared" si="1"/>
        <v>2.5000000000000001E-3</v>
      </c>
    </row>
    <row r="9" spans="1:5" x14ac:dyDescent="0.25">
      <c r="A9" s="11">
        <v>1300</v>
      </c>
      <c r="B9" s="11">
        <v>100</v>
      </c>
      <c r="C9" s="18">
        <f t="shared" si="0"/>
        <v>0.25</v>
      </c>
      <c r="D9" s="11">
        <f t="shared" si="1"/>
        <v>2.5000000000000001E-3</v>
      </c>
    </row>
    <row r="10" spans="1:5" x14ac:dyDescent="0.25">
      <c r="A10" s="14"/>
      <c r="B10" s="13" t="s">
        <v>5</v>
      </c>
      <c r="C10" s="13" t="s">
        <v>5</v>
      </c>
      <c r="D10" s="13" t="s">
        <v>5</v>
      </c>
    </row>
    <row r="11" spans="1:5" x14ac:dyDescent="0.25">
      <c r="B11" s="11">
        <f>SUM(B4:B9)</f>
        <v>400</v>
      </c>
      <c r="C11" s="11">
        <f>SUM(C4:C9)</f>
        <v>1</v>
      </c>
      <c r="D11" s="11">
        <f>SUM(D4:D9)</f>
        <v>0.01</v>
      </c>
    </row>
    <row r="13" spans="1:5" x14ac:dyDescent="0.25">
      <c r="A13" s="13" t="s">
        <v>18</v>
      </c>
      <c r="B13" s="11" t="s">
        <v>17</v>
      </c>
      <c r="C13" s="11">
        <f>(A4*C4) + (A5*C5) + (A6*C6) + (A7*C7) + (A8*C8) +(A9*C9)</f>
        <v>1125</v>
      </c>
      <c r="D13" s="17">
        <f>C13</f>
        <v>1125</v>
      </c>
      <c r="E13" s="11" t="s">
        <v>11</v>
      </c>
    </row>
    <row r="14" spans="1:5" x14ac:dyDescent="0.25">
      <c r="A14" s="13" t="s">
        <v>16</v>
      </c>
      <c r="B14" s="11" t="s">
        <v>15</v>
      </c>
      <c r="C14" s="11">
        <f>($C4*(($A4-$D$13)^2)+$C5*(($A5-$D$13)^2)+$C6*(($A6-$D$13)^2)+$C7*(($A7-$D$13)^2)++$C8*(($A8-$D$13)^2)+$C9*(($A9-$D$13)^2))</f>
        <v>21875</v>
      </c>
      <c r="D14" s="17">
        <f>C14</f>
        <v>21875</v>
      </c>
      <c r="E14" s="11" t="s">
        <v>14</v>
      </c>
    </row>
    <row r="15" spans="1:5" ht="30" x14ac:dyDescent="0.25">
      <c r="A15" s="13" t="s">
        <v>13</v>
      </c>
      <c r="B15" s="11" t="s">
        <v>12</v>
      </c>
      <c r="C15" s="11">
        <f>(C14)^(1/2)</f>
        <v>147.9019945774904</v>
      </c>
      <c r="D15" s="17">
        <f>C15</f>
        <v>147.9019945774904</v>
      </c>
      <c r="E15" s="11" t="s">
        <v>11</v>
      </c>
    </row>
    <row r="16" spans="1:5" x14ac:dyDescent="0.25">
      <c r="A16" s="16"/>
      <c r="B16" s="14"/>
      <c r="C16" s="14"/>
      <c r="D16" s="15"/>
      <c r="E16" s="14"/>
    </row>
    <row r="18" spans="1:6" ht="15" customHeight="1" x14ac:dyDescent="0.25">
      <c r="A18" s="58" t="s">
        <v>67</v>
      </c>
      <c r="B18" s="58"/>
      <c r="C18" s="58"/>
      <c r="D18" s="58"/>
      <c r="E18" s="19">
        <f>D13</f>
        <v>1125</v>
      </c>
    </row>
    <row r="19" spans="1:6" ht="15" customHeight="1" x14ac:dyDescent="0.25">
      <c r="A19" s="58" t="s">
        <v>68</v>
      </c>
      <c r="B19" s="58"/>
      <c r="C19" s="58"/>
      <c r="D19" s="58"/>
      <c r="E19" s="19">
        <f>E18-D15</f>
        <v>977.09800542250957</v>
      </c>
      <c r="F19" s="19">
        <f>E18+D15</f>
        <v>1272.9019945774903</v>
      </c>
    </row>
    <row r="20" spans="1:6" x14ac:dyDescent="0.25">
      <c r="A20" s="58" t="s">
        <v>69</v>
      </c>
      <c r="B20" s="58"/>
      <c r="C20" s="58"/>
      <c r="D20" s="58"/>
      <c r="E20" s="44">
        <f>SUM(B6:B8)/B11</f>
        <v>0.6</v>
      </c>
    </row>
    <row r="28" spans="1:6" ht="45" x14ac:dyDescent="0.25">
      <c r="A28" s="45" t="s">
        <v>71</v>
      </c>
      <c r="B28" s="11">
        <f>SUM(B5:B8)</f>
        <v>280</v>
      </c>
    </row>
    <row r="29" spans="1:6" x14ac:dyDescent="0.25">
      <c r="A29" s="45" t="s">
        <v>72</v>
      </c>
      <c r="B29" s="46">
        <f>B28/B11</f>
        <v>0.7</v>
      </c>
    </row>
  </sheetData>
  <mergeCells count="3">
    <mergeCell ref="A20:D20"/>
    <mergeCell ref="A19:D19"/>
    <mergeCell ref="A18:D18"/>
  </mergeCells>
  <pageMargins left="0.511811024" right="0.511811024" top="0.78740157499999996" bottom="0.78740157499999996" header="0.31496062000000002" footer="0.31496062000000002"/>
  <pageSetup paperSize="9" orientation="portrait" horizontalDpi="300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J17"/>
  <sheetViews>
    <sheetView topLeftCell="A4" zoomScaleNormal="100" workbookViewId="0">
      <selection activeCell="P17" sqref="P17"/>
    </sheetView>
  </sheetViews>
  <sheetFormatPr defaultRowHeight="15" x14ac:dyDescent="0.25"/>
  <cols>
    <col min="1" max="2" width="9.140625" style="10"/>
    <col min="3" max="3" width="16" style="10" customWidth="1"/>
    <col min="4" max="4" width="17.42578125" style="10" customWidth="1"/>
    <col min="5" max="5" width="13.140625" style="10" customWidth="1"/>
    <col min="6" max="6" width="17.7109375" style="10" customWidth="1"/>
    <col min="7" max="16384" width="9.140625" style="10"/>
  </cols>
  <sheetData>
    <row r="3" spans="1:10" ht="45" x14ac:dyDescent="0.25">
      <c r="A3" s="59" t="s">
        <v>23</v>
      </c>
      <c r="B3" s="60"/>
      <c r="C3" s="13" t="s">
        <v>22</v>
      </c>
      <c r="D3" s="13" t="s">
        <v>21</v>
      </c>
      <c r="E3" s="13" t="s">
        <v>20</v>
      </c>
      <c r="F3" s="13" t="s">
        <v>19</v>
      </c>
    </row>
    <row r="4" spans="1:10" x14ac:dyDescent="0.25">
      <c r="A4" s="11">
        <v>800</v>
      </c>
      <c r="B4" s="11">
        <v>900</v>
      </c>
      <c r="C4" s="11">
        <f t="shared" ref="C4:C11" si="0">AVERAGE(A4:B4)</f>
        <v>850</v>
      </c>
      <c r="D4" s="11">
        <v>2</v>
      </c>
      <c r="E4" s="11">
        <f t="shared" ref="E4:E11" si="1">D4/$D$13</f>
        <v>0.01</v>
      </c>
      <c r="F4" s="11">
        <f t="shared" ref="F4:F11" si="2">E4/100</f>
        <v>1E-4</v>
      </c>
    </row>
    <row r="5" spans="1:10" x14ac:dyDescent="0.25">
      <c r="A5" s="11">
        <v>900</v>
      </c>
      <c r="B5" s="11">
        <v>1000</v>
      </c>
      <c r="C5" s="11">
        <f t="shared" si="0"/>
        <v>950</v>
      </c>
      <c r="D5" s="11">
        <v>12</v>
      </c>
      <c r="E5" s="11">
        <f t="shared" si="1"/>
        <v>0.06</v>
      </c>
      <c r="F5" s="11">
        <f t="shared" si="2"/>
        <v>5.9999999999999995E-4</v>
      </c>
    </row>
    <row r="6" spans="1:10" x14ac:dyDescent="0.25">
      <c r="A6" s="11">
        <v>1000</v>
      </c>
      <c r="B6" s="11">
        <v>1100</v>
      </c>
      <c r="C6" s="11">
        <f t="shared" si="0"/>
        <v>1050</v>
      </c>
      <c r="D6" s="11">
        <v>36</v>
      </c>
      <c r="E6" s="11">
        <f t="shared" si="1"/>
        <v>0.18</v>
      </c>
      <c r="F6" s="11">
        <f t="shared" si="2"/>
        <v>1.8E-3</v>
      </c>
    </row>
    <row r="7" spans="1:10" x14ac:dyDescent="0.25">
      <c r="A7" s="11">
        <v>1100</v>
      </c>
      <c r="B7" s="11">
        <v>1200</v>
      </c>
      <c r="C7" s="11">
        <f t="shared" si="0"/>
        <v>1150</v>
      </c>
      <c r="D7" s="11">
        <v>52</v>
      </c>
      <c r="E7" s="11">
        <f t="shared" si="1"/>
        <v>0.26</v>
      </c>
      <c r="F7" s="11">
        <f t="shared" si="2"/>
        <v>2.5999999999999999E-3</v>
      </c>
    </row>
    <row r="8" spans="1:10" x14ac:dyDescent="0.25">
      <c r="A8" s="11">
        <v>1200</v>
      </c>
      <c r="B8" s="11">
        <v>1300</v>
      </c>
      <c r="C8" s="11">
        <f t="shared" si="0"/>
        <v>1250</v>
      </c>
      <c r="D8" s="11">
        <v>48</v>
      </c>
      <c r="E8" s="11">
        <f t="shared" si="1"/>
        <v>0.24</v>
      </c>
      <c r="F8" s="11">
        <f t="shared" si="2"/>
        <v>2.3999999999999998E-3</v>
      </c>
    </row>
    <row r="9" spans="1:10" x14ac:dyDescent="0.25">
      <c r="A9" s="11">
        <v>1300</v>
      </c>
      <c r="B9" s="11">
        <v>1400</v>
      </c>
      <c r="C9" s="11">
        <f t="shared" si="0"/>
        <v>1350</v>
      </c>
      <c r="D9" s="11">
        <v>28</v>
      </c>
      <c r="E9" s="11">
        <f t="shared" si="1"/>
        <v>0.14000000000000001</v>
      </c>
      <c r="F9" s="11">
        <f t="shared" si="2"/>
        <v>1.4000000000000002E-3</v>
      </c>
    </row>
    <row r="10" spans="1:10" x14ac:dyDescent="0.25">
      <c r="A10" s="11">
        <v>1400</v>
      </c>
      <c r="B10" s="11">
        <v>1500</v>
      </c>
      <c r="C10" s="11">
        <f t="shared" si="0"/>
        <v>1450</v>
      </c>
      <c r="D10" s="11">
        <v>14</v>
      </c>
      <c r="E10" s="11">
        <f t="shared" si="1"/>
        <v>7.0000000000000007E-2</v>
      </c>
      <c r="F10" s="11">
        <f t="shared" si="2"/>
        <v>7.000000000000001E-4</v>
      </c>
    </row>
    <row r="11" spans="1:10" x14ac:dyDescent="0.25">
      <c r="A11" s="11">
        <v>1500</v>
      </c>
      <c r="B11" s="11">
        <v>1600</v>
      </c>
      <c r="C11" s="11">
        <f t="shared" si="0"/>
        <v>1550</v>
      </c>
      <c r="D11" s="11">
        <v>8</v>
      </c>
      <c r="E11" s="11">
        <f t="shared" si="1"/>
        <v>0.04</v>
      </c>
      <c r="F11" s="11">
        <f t="shared" si="2"/>
        <v>4.0000000000000002E-4</v>
      </c>
    </row>
    <row r="12" spans="1:10" x14ac:dyDescent="0.25">
      <c r="C12" s="14"/>
      <c r="D12" s="13" t="s">
        <v>5</v>
      </c>
      <c r="E12" s="13" t="s">
        <v>5</v>
      </c>
      <c r="F12" s="13" t="s">
        <v>5</v>
      </c>
    </row>
    <row r="13" spans="1:10" x14ac:dyDescent="0.25">
      <c r="D13" s="11">
        <f>SUM(D4:D11)</f>
        <v>200</v>
      </c>
      <c r="E13" s="11">
        <f>SUM(E4:E11)</f>
        <v>1</v>
      </c>
      <c r="F13" s="11">
        <f>SUM(F4:F11)</f>
        <v>0.01</v>
      </c>
    </row>
    <row r="15" spans="1:10" x14ac:dyDescent="0.25">
      <c r="C15" s="13" t="s">
        <v>18</v>
      </c>
      <c r="D15" s="11" t="s">
        <v>17</v>
      </c>
      <c r="E15" s="11">
        <f>(C4*E4) + (C5*E5) + (C6*E6) + (C7*E7) + (C8*E8) + (C9*E9)  + (C10*E10) +(C11*E11)</f>
        <v>1206</v>
      </c>
      <c r="F15" s="12">
        <f>E15</f>
        <v>1206</v>
      </c>
      <c r="G15" s="11" t="s">
        <v>11</v>
      </c>
      <c r="J15" s="19">
        <f>E15+F17</f>
        <v>1356.5456741324706</v>
      </c>
    </row>
    <row r="16" spans="1:10" x14ac:dyDescent="0.25">
      <c r="C16" s="13" t="s">
        <v>16</v>
      </c>
      <c r="D16" s="11" t="s">
        <v>15</v>
      </c>
      <c r="E16" s="11">
        <f>($E4*(($C4-$F$15)^2)+$E5*(($C5-$F$15)^2)+$E6*(($C6-$F$15)^2)+$E7*(($C7-$F$15)^2)+$E8*(($C8-$F$15)^2)+$E9*(($C9-$F$15)^2)+$E10*(($C10-$F$15)^2)+$E11*(($C11-$F$15)^2))</f>
        <v>22664</v>
      </c>
      <c r="F16" s="12">
        <f>E16</f>
        <v>22664</v>
      </c>
      <c r="G16" s="11" t="s">
        <v>14</v>
      </c>
      <c r="J16" s="10">
        <f>E15</f>
        <v>1206</v>
      </c>
    </row>
    <row r="17" spans="3:10" ht="30" x14ac:dyDescent="0.25">
      <c r="C17" s="13" t="s">
        <v>13</v>
      </c>
      <c r="D17" s="11" t="s">
        <v>12</v>
      </c>
      <c r="E17" s="11">
        <f>(E16)^(1/2)</f>
        <v>150.54567413247051</v>
      </c>
      <c r="F17" s="12">
        <f>E17</f>
        <v>150.54567413247051</v>
      </c>
      <c r="G17" s="11" t="s">
        <v>11</v>
      </c>
      <c r="J17" s="19">
        <f>E15-F17</f>
        <v>1055.4543258675294</v>
      </c>
    </row>
  </sheetData>
  <mergeCells count="1">
    <mergeCell ref="A3:B3"/>
  </mergeCells>
  <pageMargins left="0.511811024" right="0.511811024" top="0.78740157499999996" bottom="0.78740157499999996" header="0.31496062000000002" footer="0.31496062000000002"/>
  <pageSetup paperSize="9" orientation="portrait" horizontalDpi="300" verticalDpi="30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E16"/>
  <sheetViews>
    <sheetView zoomScaleNormal="100" workbookViewId="0">
      <selection activeCell="C36" sqref="C36"/>
    </sheetView>
  </sheetViews>
  <sheetFormatPr defaultRowHeight="15" x14ac:dyDescent="0.25"/>
  <cols>
    <col min="1" max="1" width="16" style="10" customWidth="1"/>
    <col min="2" max="2" width="17.42578125" style="10" customWidth="1"/>
    <col min="3" max="3" width="13.140625" style="10" customWidth="1"/>
    <col min="4" max="4" width="17.7109375" style="10" customWidth="1"/>
    <col min="5" max="16384" width="9.140625" style="10"/>
  </cols>
  <sheetData>
    <row r="3" spans="1:5" ht="45" x14ac:dyDescent="0.25">
      <c r="A3" s="13" t="s">
        <v>24</v>
      </c>
      <c r="B3" s="13" t="s">
        <v>21</v>
      </c>
      <c r="C3" s="13" t="s">
        <v>20</v>
      </c>
      <c r="D3" s="13" t="s">
        <v>19</v>
      </c>
    </row>
    <row r="4" spans="1:5" x14ac:dyDescent="0.25">
      <c r="A4" s="11">
        <v>800</v>
      </c>
      <c r="B4" s="11">
        <v>40</v>
      </c>
      <c r="C4" s="18">
        <f t="shared" ref="C4:C9" si="0">B4/$B$11</f>
        <v>0.05</v>
      </c>
      <c r="D4" s="11">
        <f t="shared" ref="D4:D9" si="1">C4/100</f>
        <v>5.0000000000000001E-4</v>
      </c>
    </row>
    <row r="5" spans="1:5" x14ac:dyDescent="0.25">
      <c r="A5" s="11">
        <v>900</v>
      </c>
      <c r="B5" s="11">
        <v>80</v>
      </c>
      <c r="C5" s="18">
        <f t="shared" si="0"/>
        <v>0.1</v>
      </c>
      <c r="D5" s="11">
        <f t="shared" si="1"/>
        <v>1E-3</v>
      </c>
    </row>
    <row r="6" spans="1:5" x14ac:dyDescent="0.25">
      <c r="A6" s="11">
        <v>1000</v>
      </c>
      <c r="B6" s="11">
        <v>120</v>
      </c>
      <c r="C6" s="18">
        <f t="shared" si="0"/>
        <v>0.15</v>
      </c>
      <c r="D6" s="11">
        <f t="shared" si="1"/>
        <v>1.5E-3</v>
      </c>
    </row>
    <row r="7" spans="1:5" x14ac:dyDescent="0.25">
      <c r="A7" s="11">
        <v>1100</v>
      </c>
      <c r="B7" s="11">
        <v>160</v>
      </c>
      <c r="C7" s="18">
        <f t="shared" si="0"/>
        <v>0.2</v>
      </c>
      <c r="D7" s="11">
        <f t="shared" si="1"/>
        <v>2E-3</v>
      </c>
    </row>
    <row r="8" spans="1:5" x14ac:dyDescent="0.25">
      <c r="A8" s="11">
        <v>1200</v>
      </c>
      <c r="B8" s="11">
        <v>200</v>
      </c>
      <c r="C8" s="18">
        <f t="shared" si="0"/>
        <v>0.25</v>
      </c>
      <c r="D8" s="11">
        <f t="shared" si="1"/>
        <v>2.5000000000000001E-3</v>
      </c>
    </row>
    <row r="9" spans="1:5" x14ac:dyDescent="0.25">
      <c r="A9" s="11">
        <v>1300</v>
      </c>
      <c r="B9" s="11">
        <v>200</v>
      </c>
      <c r="C9" s="18">
        <f t="shared" si="0"/>
        <v>0.25</v>
      </c>
      <c r="D9" s="11">
        <f t="shared" si="1"/>
        <v>2.5000000000000001E-3</v>
      </c>
    </row>
    <row r="10" spans="1:5" x14ac:dyDescent="0.25">
      <c r="A10" s="14"/>
      <c r="B10" s="13" t="s">
        <v>5</v>
      </c>
      <c r="C10" s="13" t="s">
        <v>5</v>
      </c>
      <c r="D10" s="13" t="s">
        <v>5</v>
      </c>
    </row>
    <row r="11" spans="1:5" x14ac:dyDescent="0.25">
      <c r="B11" s="11">
        <f>SUM(B4:B9)</f>
        <v>800</v>
      </c>
      <c r="C11" s="11">
        <f>SUM(C4:C9)</f>
        <v>1</v>
      </c>
      <c r="D11" s="11">
        <f>SUM(D4:D9)</f>
        <v>0.01</v>
      </c>
    </row>
    <row r="13" spans="1:5" x14ac:dyDescent="0.25">
      <c r="A13" s="13" t="s">
        <v>18</v>
      </c>
      <c r="B13" s="11" t="s">
        <v>17</v>
      </c>
      <c r="C13" s="11">
        <f>(A4*C4) + (A5*C5) + (A6*C6) + (A7*C7) + (A8*C8) +(A9*C9)</f>
        <v>1125</v>
      </c>
      <c r="D13" s="17">
        <f>C13</f>
        <v>1125</v>
      </c>
      <c r="E13" s="11" t="s">
        <v>11</v>
      </c>
    </row>
    <row r="14" spans="1:5" x14ac:dyDescent="0.25">
      <c r="A14" s="13" t="s">
        <v>16</v>
      </c>
      <c r="B14" s="11" t="s">
        <v>15</v>
      </c>
      <c r="C14" s="11">
        <f>($C4*(($A4-$D$13)^2)+$C5*(($A5-$D$13)^2)+$C6*(($A6-$D$13)^2)+$C7*(($A7-$D$13)^2)++$C8*(($A8-$D$13)^2)+$C9*(($A9-$D$13)^2))</f>
        <v>21875</v>
      </c>
      <c r="D14" s="17">
        <f>C14</f>
        <v>21875</v>
      </c>
      <c r="E14" s="11" t="s">
        <v>14</v>
      </c>
    </row>
    <row r="15" spans="1:5" ht="30" x14ac:dyDescent="0.25">
      <c r="A15" s="13" t="s">
        <v>13</v>
      </c>
      <c r="B15" s="11" t="s">
        <v>12</v>
      </c>
      <c r="C15" s="11">
        <f>(C14)^(1/2)</f>
        <v>147.9019945774904</v>
      </c>
      <c r="D15" s="17">
        <f>C15</f>
        <v>147.9019945774904</v>
      </c>
      <c r="E15" s="11" t="s">
        <v>11</v>
      </c>
    </row>
    <row r="16" spans="1:5" x14ac:dyDescent="0.25">
      <c r="A16" s="16"/>
      <c r="B16" s="14"/>
      <c r="C16" s="14"/>
      <c r="D16" s="15"/>
      <c r="E16" s="14"/>
    </row>
  </sheetData>
  <pageMargins left="0.511811024" right="0.511811024" top="0.78740157499999996" bottom="0.78740157499999996" header="0.31496062000000002" footer="0.31496062000000002"/>
  <pageSetup paperSize="9" orientation="portrait" horizontalDpi="300" verticalDpi="30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3:E18"/>
  <sheetViews>
    <sheetView zoomScale="175" zoomScaleNormal="175" workbookViewId="0">
      <selection activeCell="F25" sqref="F25"/>
    </sheetView>
  </sheetViews>
  <sheetFormatPr defaultRowHeight="12.75" x14ac:dyDescent="0.2"/>
  <cols>
    <col min="1" max="1" width="9.140625" style="20"/>
    <col min="2" max="2" width="23.140625" style="20" customWidth="1"/>
    <col min="3" max="3" width="21.140625" style="20" customWidth="1"/>
    <col min="4" max="4" width="17" style="20" customWidth="1"/>
    <col min="5" max="5" width="8.28515625" style="20" bestFit="1" customWidth="1"/>
    <col min="6" max="16384" width="9.140625" style="20"/>
  </cols>
  <sheetData>
    <row r="3" spans="2:5" x14ac:dyDescent="0.2">
      <c r="B3" s="20" t="s">
        <v>34</v>
      </c>
    </row>
    <row r="4" spans="2:5" x14ac:dyDescent="0.2">
      <c r="B4" s="20" t="s">
        <v>35</v>
      </c>
    </row>
    <row r="5" spans="2:5" x14ac:dyDescent="0.2">
      <c r="B5" s="20" t="s">
        <v>36</v>
      </c>
    </row>
    <row r="7" spans="2:5" x14ac:dyDescent="0.2">
      <c r="B7" s="23" t="s">
        <v>25</v>
      </c>
      <c r="C7" s="23" t="s">
        <v>26</v>
      </c>
      <c r="D7" s="23" t="s">
        <v>37</v>
      </c>
    </row>
    <row r="8" spans="2:5" x14ac:dyDescent="0.2">
      <c r="B8" s="24">
        <v>1</v>
      </c>
      <c r="C8" s="21" t="s">
        <v>27</v>
      </c>
      <c r="D8" s="26">
        <f>LEFT(C8,1)*$E$8 + MID(C8,9,3)</f>
        <v>220</v>
      </c>
      <c r="E8" s="20">
        <v>60</v>
      </c>
    </row>
    <row r="9" spans="2:5" x14ac:dyDescent="0.2">
      <c r="B9" s="24">
        <v>2</v>
      </c>
      <c r="C9" s="21" t="s">
        <v>28</v>
      </c>
      <c r="D9" s="26">
        <f t="shared" ref="D9:D14" si="0">LEFT(C9,1)*$E$8 + MID(C9,9,3)</f>
        <v>280</v>
      </c>
    </row>
    <row r="10" spans="2:5" x14ac:dyDescent="0.2">
      <c r="B10" s="24">
        <v>3</v>
      </c>
      <c r="C10" s="21" t="s">
        <v>29</v>
      </c>
      <c r="D10" s="26">
        <f t="shared" si="0"/>
        <v>508</v>
      </c>
    </row>
    <row r="11" spans="2:5" x14ac:dyDescent="0.2">
      <c r="B11" s="24">
        <v>4</v>
      </c>
      <c r="C11" s="21" t="s">
        <v>30</v>
      </c>
      <c r="D11" s="26">
        <f t="shared" si="0"/>
        <v>550</v>
      </c>
    </row>
    <row r="12" spans="2:5" x14ac:dyDescent="0.2">
      <c r="B12" s="24">
        <v>5</v>
      </c>
      <c r="C12" s="21" t="s">
        <v>31</v>
      </c>
      <c r="D12" s="26">
        <f t="shared" si="0"/>
        <v>350</v>
      </c>
    </row>
    <row r="13" spans="2:5" x14ac:dyDescent="0.2">
      <c r="B13" s="24">
        <v>6</v>
      </c>
      <c r="C13" s="21" t="s">
        <v>32</v>
      </c>
      <c r="D13" s="26">
        <f t="shared" si="0"/>
        <v>140</v>
      </c>
    </row>
    <row r="14" spans="2:5" x14ac:dyDescent="0.2">
      <c r="B14" s="25">
        <v>7</v>
      </c>
      <c r="C14" s="22" t="s">
        <v>33</v>
      </c>
      <c r="D14" s="27">
        <f t="shared" si="0"/>
        <v>466</v>
      </c>
    </row>
    <row r="16" spans="2:5" x14ac:dyDescent="0.2">
      <c r="B16" s="35" t="s">
        <v>38</v>
      </c>
      <c r="C16" s="36">
        <f>SUM(D8:D14)/7</f>
        <v>359.14285714285717</v>
      </c>
    </row>
    <row r="18" spans="2:3" x14ac:dyDescent="0.2">
      <c r="B18" s="35" t="s">
        <v>38</v>
      </c>
      <c r="C18" s="36">
        <f>SUM(D8:D14)/7/60</f>
        <v>5.9857142857142858</v>
      </c>
    </row>
  </sheetData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3:D19"/>
  <sheetViews>
    <sheetView zoomScale="175" zoomScaleNormal="175" workbookViewId="0">
      <selection activeCell="D19" sqref="D19"/>
    </sheetView>
  </sheetViews>
  <sheetFormatPr defaultRowHeight="12.75" x14ac:dyDescent="0.2"/>
  <cols>
    <col min="1" max="1" width="9.140625" style="20"/>
    <col min="2" max="2" width="23.140625" style="20" customWidth="1"/>
    <col min="3" max="3" width="21.140625" style="20" customWidth="1"/>
    <col min="4" max="4" width="20" style="20" customWidth="1"/>
    <col min="5" max="5" width="8.28515625" style="20" bestFit="1" customWidth="1"/>
    <col min="6" max="16384" width="9.140625" style="20"/>
  </cols>
  <sheetData>
    <row r="3" spans="2:4" x14ac:dyDescent="0.2">
      <c r="B3" s="20" t="s">
        <v>46</v>
      </c>
    </row>
    <row r="4" spans="2:4" x14ac:dyDescent="0.2">
      <c r="B4" s="20" t="s">
        <v>47</v>
      </c>
    </row>
    <row r="5" spans="2:4" x14ac:dyDescent="0.2">
      <c r="B5" s="20" t="s">
        <v>48</v>
      </c>
    </row>
    <row r="7" spans="2:4" ht="15.75" customHeight="1" x14ac:dyDescent="0.2">
      <c r="B7" s="23" t="s">
        <v>39</v>
      </c>
      <c r="C7" s="23" t="s">
        <v>40</v>
      </c>
      <c r="D7" s="23" t="s">
        <v>41</v>
      </c>
    </row>
    <row r="8" spans="2:4" x14ac:dyDescent="0.2">
      <c r="B8" s="24" t="s">
        <v>42</v>
      </c>
      <c r="C8" s="21">
        <v>26</v>
      </c>
      <c r="D8" s="26"/>
    </row>
    <row r="9" spans="2:4" x14ac:dyDescent="0.2">
      <c r="B9" s="24" t="s">
        <v>43</v>
      </c>
      <c r="C9" s="21">
        <v>24</v>
      </c>
      <c r="D9" s="26"/>
    </row>
    <row r="10" spans="2:4" x14ac:dyDescent="0.2">
      <c r="B10" s="24" t="s">
        <v>44</v>
      </c>
      <c r="C10" s="21">
        <v>22</v>
      </c>
      <c r="D10" s="26"/>
    </row>
    <row r="11" spans="2:4" x14ac:dyDescent="0.2">
      <c r="B11" s="25" t="s">
        <v>45</v>
      </c>
      <c r="C11" s="22"/>
      <c r="D11" s="27">
        <v>196</v>
      </c>
    </row>
    <row r="14" spans="2:4" ht="25.5" x14ac:dyDescent="0.2">
      <c r="B14" s="23" t="s">
        <v>39</v>
      </c>
      <c r="C14" s="23" t="s">
        <v>40</v>
      </c>
      <c r="D14" s="23" t="s">
        <v>41</v>
      </c>
    </row>
    <row r="15" spans="2:4" x14ac:dyDescent="0.2">
      <c r="B15" s="24" t="s">
        <v>42</v>
      </c>
      <c r="C15" s="28">
        <v>0.26</v>
      </c>
      <c r="D15" s="31">
        <f>($D$18*C15)/$C$18</f>
        <v>181.99999999999997</v>
      </c>
    </row>
    <row r="16" spans="2:4" x14ac:dyDescent="0.2">
      <c r="B16" s="24" t="s">
        <v>43</v>
      </c>
      <c r="C16" s="29">
        <v>0.24</v>
      </c>
      <c r="D16" s="31">
        <f t="shared" ref="D16:D17" si="0">($D$18*C16)/$C$18</f>
        <v>167.99999999999997</v>
      </c>
    </row>
    <row r="17" spans="2:4" x14ac:dyDescent="0.2">
      <c r="B17" s="24" t="s">
        <v>44</v>
      </c>
      <c r="C17" s="29">
        <v>0.22</v>
      </c>
      <c r="D17" s="31">
        <f t="shared" si="0"/>
        <v>153.99999999999997</v>
      </c>
    </row>
    <row r="18" spans="2:4" x14ac:dyDescent="0.2">
      <c r="B18" s="25" t="s">
        <v>45</v>
      </c>
      <c r="C18" s="30">
        <f>1-(SUM(C15:C17))</f>
        <v>0.28000000000000003</v>
      </c>
      <c r="D18" s="27">
        <v>196</v>
      </c>
    </row>
    <row r="19" spans="2:4" x14ac:dyDescent="0.2">
      <c r="D19" s="20" t="s">
        <v>70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media</vt:lpstr>
      <vt:lpstr>desvio_padrao 3</vt:lpstr>
      <vt:lpstr>desvio_padrao2</vt:lpstr>
      <vt:lpstr>desvio_padrao1</vt:lpstr>
      <vt:lpstr>histograma</vt:lpstr>
      <vt:lpstr>media idades</vt:lpstr>
      <vt:lpstr>media salarios</vt:lpstr>
      <vt:lpstr>media tempos</vt:lpstr>
      <vt:lpstr>media eleitores</vt:lpstr>
      <vt:lpstr>salarios alunos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Professor</dc:creator>
  <cp:lastModifiedBy>Aluno</cp:lastModifiedBy>
  <dcterms:created xsi:type="dcterms:W3CDTF">2016-12-09T00:11:10Z</dcterms:created>
  <dcterms:modified xsi:type="dcterms:W3CDTF">2022-02-12T18:34:20Z</dcterms:modified>
</cp:coreProperties>
</file>