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hfar\Downloads\"/>
    </mc:Choice>
  </mc:AlternateContent>
  <xr:revisionPtr revIDLastSave="0" documentId="13_ncr:1_{A225BAF9-0955-4803-AE2C-3DF061E0FC3A}" xr6:coauthVersionLast="47" xr6:coauthVersionMax="47" xr10:uidLastSave="{00000000-0000-0000-0000-000000000000}"/>
  <bookViews>
    <workbookView xWindow="-120" yWindow="-120" windowWidth="20730" windowHeight="11160" tabRatio="188" xr2:uid="{628F2227-5E75-42B1-936B-0962D676669C}"/>
  </bookViews>
  <sheets>
    <sheet name="Dashboard" sheetId="2" r:id="rId1"/>
    <sheet name="ANALISES" sheetId="1" r:id="rId2"/>
    <sheet name="Filiais" sheetId="4" r:id="rId3"/>
    <sheet name="Exames" sheetId="3" r:id="rId4"/>
    <sheet name="Absenteismo" sheetId="5" r:id="rId5"/>
    <sheet name="FAP" sheetId="6" r:id="rId6"/>
    <sheet name="PCD" sheetId="8" r:id="rId7"/>
    <sheet name="Projeto QV" sheetId="7" r:id="rId8"/>
  </sheets>
  <definedNames>
    <definedName name="SegmentaçãodeDados_FILIAL">#N/A</definedName>
    <definedName name="SegmentaçãodeDados_MÊS">#N/A</definedName>
  </definedNames>
  <calcPr calcId="18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  <pivotCache cacheId="7" r:id="rId16"/>
    <pivotCache cacheId="8" r:id="rId17"/>
    <pivotCache cacheId="9" r:id="rId18"/>
  </pivotCaches>
  <extLst>
    <ext xmlns:x14="http://schemas.microsoft.com/office/spreadsheetml/2009/9/main" uri="{876F7934-8845-4945-9796-88D515C7AA90}">
      <x14:pivotCaches>
        <pivotCache cacheId="10" r:id="rId19"/>
      </x14:pivotCaches>
    </ext>
    <ext xmlns:x14="http://schemas.microsoft.com/office/spreadsheetml/2009/9/main" uri="{BBE1A952-AA13-448e-AADC-164F8A28A991}">
      <x14:slicerCaches>
        <x14:slicerCache r:id="rId20"/>
        <x14:slicerCache r:id="rId2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_Exames 1_d4b1651a-7e1f-407d-9218-dabd0dd98899" name="Tab_Exames 1" connection="Consulta - Tab_Exames"/>
          <x15:modelTable id="Tab_Abs 1_0bce8392-5adf-456d-8db0-b78b82149c1b" name="Tab_Abs 1" connection="Consulta - Tab_Abs"/>
          <x15:modelTable id="Tab_FAP 1_add8a159-f1cf-4a55-a813-ff4e0c86e39a" name="Tab_FAP 1" connection="Consulta - Tab_FAP"/>
          <x15:modelTable id="Tab_PQV 1_346357e2-49ef-42d4-b74d-f2e330ff4660" name="Tab_PQV 1" connection="Consulta - Tab_PQV"/>
          <x15:modelTable id="Tab_PCD 1_df44b289-8f3b-40b9-bc7e-fab604a22ba6" name="Tab_PCD 1" connection="Consulta - Tab_PCD"/>
          <x15:modelTable id="Tab_Filial 1_97d7fc5c-c55e-45c9-8d2c-38c9d106df6e" name="Tab_Filial 1" connection="Consulta - Tab_Filial"/>
          <x15:modelTable id="Tab_Mes 1_ccf63919-0b0d-4b8f-ac36-bdaebd071c5a" name="Tab_Mes 1" connection="Consulta - Tab_Mes"/>
        </x15:modelTables>
        <x15:modelRelationships>
          <x15:modelRelationship fromTable="Tab_Exames 1" fromColumn="FILIAL" toTable="Tab_Filial 1" toColumn="FILIAL"/>
          <x15:modelRelationship fromTable="Tab_Exames 1" fromColumn="MÊS" toTable="Tab_Mes 1" toColumn="MÊS"/>
          <x15:modelRelationship fromTable="Tab_Abs 1" fromColumn="FILIAL" toTable="Tab_Filial 1" toColumn="FILIAL"/>
          <x15:modelRelationship fromTable="Tab_Abs 1" fromColumn="MÊS" toTable="Tab_Mes 1" toColumn="MÊS"/>
          <x15:modelRelationship fromTable="Tab_FAP 1" fromColumn="FILIAL" toTable="Tab_Filial 1" toColumn="FILIAL"/>
          <x15:modelRelationship fromTable="Tab_FAP 1" fromColumn="MÊS" toTable="Tab_Mes 1" toColumn="MÊS"/>
          <x15:modelRelationship fromTable="Tab_PQV 1" fromColumn="FILIAL" toTable="Tab_Filial 1" toColumn="FILIAL"/>
          <x15:modelRelationship fromTable="Tab_PCD 1" fromColumn="FILIAL" toTable="Tab_Filial 1" toColumn="FILIAL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8" i="1" l="1"/>
  <c r="AA29" i="1"/>
  <c r="AA30" i="1"/>
  <c r="AA31" i="1"/>
  <c r="AA32" i="1"/>
  <c r="AA33" i="1"/>
  <c r="AA34" i="1"/>
  <c r="AA35" i="1"/>
  <c r="AA36" i="1"/>
  <c r="AA37" i="1"/>
  <c r="AA38" i="1"/>
  <c r="AA27" i="1"/>
  <c r="Z13" i="1"/>
  <c r="Z14" i="1"/>
  <c r="Z15" i="1"/>
  <c r="Z16" i="1"/>
  <c r="Z17" i="1"/>
  <c r="Z18" i="1"/>
  <c r="Z19" i="1"/>
  <c r="Z20" i="1"/>
  <c r="Z21" i="1"/>
  <c r="Z22" i="1"/>
  <c r="Z23" i="1"/>
  <c r="Z12" i="1"/>
  <c r="L6" i="5"/>
  <c r="R3" i="1"/>
  <c r="AJ3" i="1"/>
  <c r="V42" i="1"/>
  <c r="AI3" i="1"/>
  <c r="AC3" i="1"/>
  <c r="AB3" i="1"/>
  <c r="AD3" i="1" l="1"/>
  <c r="AK3" i="1"/>
  <c r="Q4" i="1" l="1"/>
  <c r="S4" i="1" s="1"/>
  <c r="R4" i="1"/>
  <c r="Q5" i="1"/>
  <c r="S5" i="1" s="1"/>
  <c r="R5" i="1"/>
  <c r="Q6" i="1"/>
  <c r="S6" i="1" s="1"/>
  <c r="R6" i="1"/>
  <c r="Q7" i="1"/>
  <c r="S7" i="1" s="1"/>
  <c r="R7" i="1"/>
  <c r="Q8" i="1"/>
  <c r="S8" i="1" s="1"/>
  <c r="R8" i="1"/>
  <c r="Q9" i="1"/>
  <c r="R9" i="1"/>
  <c r="Q10" i="1"/>
  <c r="S10" i="1" s="1"/>
  <c r="R10" i="1"/>
  <c r="Q11" i="1"/>
  <c r="R11" i="1"/>
  <c r="Q12" i="1"/>
  <c r="S12" i="1" s="1"/>
  <c r="R12" i="1"/>
  <c r="Q13" i="1"/>
  <c r="S13" i="1" s="1"/>
  <c r="R13" i="1"/>
  <c r="Q14" i="1"/>
  <c r="S14" i="1" s="1"/>
  <c r="R14" i="1"/>
  <c r="Q3" i="1"/>
  <c r="S3" i="1" s="1"/>
  <c r="S9" i="1" l="1"/>
  <c r="S11" i="1"/>
  <c r="H2" i="1"/>
  <c r="C3" i="1"/>
  <c r="L194" i="5" l="1"/>
  <c r="O194" i="5" s="1"/>
  <c r="L193" i="5"/>
  <c r="N193" i="5" s="1"/>
  <c r="L192" i="5"/>
  <c r="N192" i="5" s="1"/>
  <c r="L191" i="5"/>
  <c r="L190" i="5"/>
  <c r="O190" i="5" s="1"/>
  <c r="L189" i="5"/>
  <c r="N189" i="5" s="1"/>
  <c r="L188" i="5"/>
  <c r="N188" i="5" s="1"/>
  <c r="L187" i="5"/>
  <c r="L186" i="5"/>
  <c r="O186" i="5" s="1"/>
  <c r="L185" i="5"/>
  <c r="N185" i="5" s="1"/>
  <c r="L184" i="5"/>
  <c r="O184" i="5" s="1"/>
  <c r="L183" i="5"/>
  <c r="L182" i="5"/>
  <c r="O182" i="5" s="1"/>
  <c r="L181" i="5"/>
  <c r="N181" i="5" s="1"/>
  <c r="L180" i="5"/>
  <c r="O180" i="5" s="1"/>
  <c r="L179" i="5"/>
  <c r="L178" i="5"/>
  <c r="O178" i="5" s="1"/>
  <c r="L177" i="5"/>
  <c r="N177" i="5" s="1"/>
  <c r="L176" i="5"/>
  <c r="N176" i="5" s="1"/>
  <c r="L175" i="5"/>
  <c r="L174" i="5"/>
  <c r="O174" i="5" s="1"/>
  <c r="L173" i="5"/>
  <c r="N173" i="5" s="1"/>
  <c r="L172" i="5"/>
  <c r="N172" i="5" s="1"/>
  <c r="L171" i="5"/>
  <c r="L170" i="5"/>
  <c r="O170" i="5" s="1"/>
  <c r="L169" i="5"/>
  <c r="N169" i="5" s="1"/>
  <c r="L168" i="5"/>
  <c r="O168" i="5" s="1"/>
  <c r="L167" i="5"/>
  <c r="L166" i="5"/>
  <c r="O166" i="5" s="1"/>
  <c r="L165" i="5"/>
  <c r="N165" i="5" s="1"/>
  <c r="L164" i="5"/>
  <c r="O164" i="5" s="1"/>
  <c r="L163" i="5"/>
  <c r="L162" i="5"/>
  <c r="O162" i="5" s="1"/>
  <c r="L161" i="5"/>
  <c r="N161" i="5" s="1"/>
  <c r="L160" i="5"/>
  <c r="N160" i="5" s="1"/>
  <c r="L159" i="5"/>
  <c r="L158" i="5"/>
  <c r="O158" i="5" s="1"/>
  <c r="L157" i="5"/>
  <c r="N157" i="5" s="1"/>
  <c r="L156" i="5"/>
  <c r="O156" i="5" s="1"/>
  <c r="L155" i="5"/>
  <c r="L154" i="5"/>
  <c r="O154" i="5" s="1"/>
  <c r="L153" i="5"/>
  <c r="N153" i="5" s="1"/>
  <c r="L152" i="5"/>
  <c r="O152" i="5" s="1"/>
  <c r="L151" i="5"/>
  <c r="L150" i="5"/>
  <c r="O150" i="5" s="1"/>
  <c r="L149" i="5"/>
  <c r="N149" i="5" s="1"/>
  <c r="L148" i="5"/>
  <c r="O148" i="5" s="1"/>
  <c r="L147" i="5"/>
  <c r="L146" i="5"/>
  <c r="O146" i="5" s="1"/>
  <c r="L145" i="5"/>
  <c r="N145" i="5" s="1"/>
  <c r="L144" i="5"/>
  <c r="N144" i="5" s="1"/>
  <c r="L143" i="5"/>
  <c r="L142" i="5"/>
  <c r="O142" i="5" s="1"/>
  <c r="L141" i="5"/>
  <c r="N141" i="5" s="1"/>
  <c r="L140" i="5"/>
  <c r="N140" i="5" s="1"/>
  <c r="L139" i="5"/>
  <c r="L138" i="5"/>
  <c r="O138" i="5" s="1"/>
  <c r="L137" i="5"/>
  <c r="N137" i="5" s="1"/>
  <c r="L136" i="5"/>
  <c r="O136" i="5" s="1"/>
  <c r="L135" i="5"/>
  <c r="L134" i="5"/>
  <c r="O134" i="5" s="1"/>
  <c r="L133" i="5"/>
  <c r="N133" i="5" s="1"/>
  <c r="L132" i="5"/>
  <c r="O132" i="5" s="1"/>
  <c r="L131" i="5"/>
  <c r="L130" i="5"/>
  <c r="O130" i="5" s="1"/>
  <c r="L129" i="5"/>
  <c r="N129" i="5" s="1"/>
  <c r="L128" i="5"/>
  <c r="N128" i="5" s="1"/>
  <c r="L127" i="5"/>
  <c r="L126" i="5"/>
  <c r="O126" i="5" s="1"/>
  <c r="L125" i="5"/>
  <c r="N125" i="5" s="1"/>
  <c r="L124" i="5"/>
  <c r="O124" i="5" s="1"/>
  <c r="L123" i="5"/>
  <c r="L122" i="5"/>
  <c r="O122" i="5" s="1"/>
  <c r="L121" i="5"/>
  <c r="N121" i="5" s="1"/>
  <c r="L120" i="5"/>
  <c r="O120" i="5" s="1"/>
  <c r="L119" i="5"/>
  <c r="L118" i="5"/>
  <c r="O118" i="5" s="1"/>
  <c r="L117" i="5"/>
  <c r="N117" i="5" s="1"/>
  <c r="L116" i="5"/>
  <c r="O116" i="5" s="1"/>
  <c r="L115" i="5"/>
  <c r="L114" i="5"/>
  <c r="O114" i="5" s="1"/>
  <c r="L113" i="5"/>
  <c r="N113" i="5" s="1"/>
  <c r="L112" i="5"/>
  <c r="N112" i="5" s="1"/>
  <c r="L111" i="5"/>
  <c r="L110" i="5"/>
  <c r="O110" i="5" s="1"/>
  <c r="L109" i="5"/>
  <c r="N109" i="5" s="1"/>
  <c r="L108" i="5"/>
  <c r="N108" i="5" s="1"/>
  <c r="L107" i="5"/>
  <c r="L106" i="5"/>
  <c r="O106" i="5" s="1"/>
  <c r="L105" i="5"/>
  <c r="N105" i="5" s="1"/>
  <c r="L104" i="5"/>
  <c r="O104" i="5" s="1"/>
  <c r="L103" i="5"/>
  <c r="L102" i="5"/>
  <c r="O102" i="5" s="1"/>
  <c r="L101" i="5"/>
  <c r="N101" i="5" s="1"/>
  <c r="L100" i="5"/>
  <c r="O100" i="5" s="1"/>
  <c r="L99" i="5"/>
  <c r="L98" i="5"/>
  <c r="O98" i="5" s="1"/>
  <c r="L97" i="5"/>
  <c r="O97" i="5" s="1"/>
  <c r="L96" i="5"/>
  <c r="O96" i="5" s="1"/>
  <c r="L95" i="5"/>
  <c r="L94" i="5"/>
  <c r="O94" i="5" s="1"/>
  <c r="L93" i="5"/>
  <c r="O93" i="5" s="1"/>
  <c r="L92" i="5"/>
  <c r="O92" i="5" s="1"/>
  <c r="L91" i="5"/>
  <c r="L90" i="5"/>
  <c r="O90" i="5" s="1"/>
  <c r="L89" i="5"/>
  <c r="O89" i="5" s="1"/>
  <c r="L88" i="5"/>
  <c r="O88" i="5" s="1"/>
  <c r="L87" i="5"/>
  <c r="L86" i="5"/>
  <c r="O86" i="5" s="1"/>
  <c r="L85" i="5"/>
  <c r="N85" i="5" s="1"/>
  <c r="L84" i="5"/>
  <c r="N84" i="5" s="1"/>
  <c r="L83" i="5"/>
  <c r="O83" i="5" s="1"/>
  <c r="L82" i="5"/>
  <c r="L81" i="5"/>
  <c r="N81" i="5" s="1"/>
  <c r="L80" i="5"/>
  <c r="O80" i="5" s="1"/>
  <c r="L79" i="5"/>
  <c r="O79" i="5" s="1"/>
  <c r="L78" i="5"/>
  <c r="L77" i="5"/>
  <c r="N77" i="5" s="1"/>
  <c r="L76" i="5"/>
  <c r="O76" i="5" s="1"/>
  <c r="L75" i="5"/>
  <c r="O75" i="5" s="1"/>
  <c r="L74" i="5"/>
  <c r="L73" i="5"/>
  <c r="N73" i="5" s="1"/>
  <c r="L72" i="5"/>
  <c r="O72" i="5" s="1"/>
  <c r="L71" i="5"/>
  <c r="O71" i="5" s="1"/>
  <c r="L70" i="5"/>
  <c r="L69" i="5"/>
  <c r="N69" i="5" s="1"/>
  <c r="L68" i="5"/>
  <c r="N68" i="5" s="1"/>
  <c r="L67" i="5"/>
  <c r="O67" i="5" s="1"/>
  <c r="L66" i="5"/>
  <c r="L65" i="5"/>
  <c r="N65" i="5" s="1"/>
  <c r="L64" i="5"/>
  <c r="O64" i="5" s="1"/>
  <c r="L63" i="5"/>
  <c r="O63" i="5" s="1"/>
  <c r="L62" i="5"/>
  <c r="L61" i="5"/>
  <c r="N61" i="5" s="1"/>
  <c r="L60" i="5"/>
  <c r="O60" i="5" s="1"/>
  <c r="L59" i="5"/>
  <c r="O59" i="5" s="1"/>
  <c r="L58" i="5"/>
  <c r="L57" i="5"/>
  <c r="N57" i="5" s="1"/>
  <c r="L56" i="5"/>
  <c r="O56" i="5" s="1"/>
  <c r="L55" i="5"/>
  <c r="O55" i="5" s="1"/>
  <c r="L54" i="5"/>
  <c r="L53" i="5"/>
  <c r="N53" i="5" s="1"/>
  <c r="L52" i="5"/>
  <c r="N52" i="5" s="1"/>
  <c r="L51" i="5"/>
  <c r="O51" i="5" s="1"/>
  <c r="L50" i="5"/>
  <c r="L49" i="5"/>
  <c r="N49" i="5" s="1"/>
  <c r="L48" i="5"/>
  <c r="O48" i="5" s="1"/>
  <c r="L47" i="5"/>
  <c r="O47" i="5" s="1"/>
  <c r="L46" i="5"/>
  <c r="L45" i="5"/>
  <c r="N45" i="5" s="1"/>
  <c r="L44" i="5"/>
  <c r="O44" i="5" s="1"/>
  <c r="L43" i="5"/>
  <c r="O43" i="5" s="1"/>
  <c r="L42" i="5"/>
  <c r="L41" i="5"/>
  <c r="N41" i="5" s="1"/>
  <c r="L40" i="5"/>
  <c r="O40" i="5" s="1"/>
  <c r="L39" i="5"/>
  <c r="O39" i="5" s="1"/>
  <c r="L38" i="5"/>
  <c r="L37" i="5"/>
  <c r="N37" i="5" s="1"/>
  <c r="L36" i="5"/>
  <c r="N36" i="5" s="1"/>
  <c r="L35" i="5"/>
  <c r="O35" i="5" s="1"/>
  <c r="L34" i="5"/>
  <c r="L33" i="5"/>
  <c r="N33" i="5" s="1"/>
  <c r="L32" i="5"/>
  <c r="O32" i="5" s="1"/>
  <c r="L31" i="5"/>
  <c r="O31" i="5" s="1"/>
  <c r="L30" i="5"/>
  <c r="L29" i="5"/>
  <c r="N29" i="5" s="1"/>
  <c r="L28" i="5"/>
  <c r="O28" i="5" s="1"/>
  <c r="L27" i="5"/>
  <c r="O27" i="5" s="1"/>
  <c r="L26" i="5"/>
  <c r="L25" i="5"/>
  <c r="N25" i="5" s="1"/>
  <c r="L24" i="5"/>
  <c r="N24" i="5" s="1"/>
  <c r="L23" i="5"/>
  <c r="N23" i="5" s="1"/>
  <c r="L22" i="5"/>
  <c r="O22" i="5" s="1"/>
  <c r="L21" i="5"/>
  <c r="O21" i="5" s="1"/>
  <c r="L20" i="5"/>
  <c r="N20" i="5" s="1"/>
  <c r="L19" i="5"/>
  <c r="N19" i="5" s="1"/>
  <c r="L18" i="5"/>
  <c r="O18" i="5" s="1"/>
  <c r="L17" i="5"/>
  <c r="O17" i="5" s="1"/>
  <c r="L16" i="5"/>
  <c r="N16" i="5" s="1"/>
  <c r="L15" i="5"/>
  <c r="N15" i="5" s="1"/>
  <c r="L14" i="5"/>
  <c r="O14" i="5" s="1"/>
  <c r="L13" i="5"/>
  <c r="O13" i="5" s="1"/>
  <c r="L12" i="5"/>
  <c r="O12" i="5" s="1"/>
  <c r="L11" i="5"/>
  <c r="N11" i="5" s="1"/>
  <c r="L10" i="5"/>
  <c r="O10" i="5" s="1"/>
  <c r="L9" i="5"/>
  <c r="O9" i="5" s="1"/>
  <c r="L8" i="5"/>
  <c r="N8" i="5" s="1"/>
  <c r="L7" i="5"/>
  <c r="O7" i="5" s="1"/>
  <c r="O6" i="5"/>
  <c r="L5" i="5"/>
  <c r="O5" i="5" s="1"/>
  <c r="L4" i="5"/>
  <c r="N4" i="5" s="1"/>
  <c r="L3" i="5"/>
  <c r="O3" i="5" s="1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H3" i="3"/>
  <c r="I3" i="3" s="1"/>
  <c r="O84" i="5" l="1"/>
  <c r="O140" i="5"/>
  <c r="O61" i="5"/>
  <c r="N64" i="5"/>
  <c r="O172" i="5"/>
  <c r="N7" i="5"/>
  <c r="O37" i="5"/>
  <c r="N40" i="5"/>
  <c r="N96" i="5"/>
  <c r="O188" i="5"/>
  <c r="O29" i="5"/>
  <c r="N32" i="5"/>
  <c r="O52" i="5"/>
  <c r="O108" i="5"/>
  <c r="O11" i="5"/>
  <c r="O69" i="5"/>
  <c r="N72" i="5"/>
  <c r="N100" i="5"/>
  <c r="O112" i="5"/>
  <c r="O121" i="5"/>
  <c r="N124" i="5"/>
  <c r="O129" i="5"/>
  <c r="N132" i="5"/>
  <c r="O144" i="5"/>
  <c r="O153" i="5"/>
  <c r="N156" i="5"/>
  <c r="O161" i="5"/>
  <c r="N164" i="5"/>
  <c r="O176" i="5"/>
  <c r="O192" i="5"/>
  <c r="N3" i="5"/>
  <c r="O15" i="5"/>
  <c r="O20" i="5"/>
  <c r="N6" i="5"/>
  <c r="O36" i="5"/>
  <c r="O45" i="5"/>
  <c r="O53" i="5"/>
  <c r="N56" i="5"/>
  <c r="O77" i="5"/>
  <c r="N80" i="5"/>
  <c r="O85" i="5"/>
  <c r="N10" i="5"/>
  <c r="O23" i="5"/>
  <c r="N28" i="5"/>
  <c r="N48" i="5"/>
  <c r="O68" i="5"/>
  <c r="N88" i="5"/>
  <c r="O16" i="5"/>
  <c r="O19" i="5"/>
  <c r="O24" i="5"/>
  <c r="N27" i="5"/>
  <c r="N92" i="5"/>
  <c r="O105" i="5"/>
  <c r="O113" i="5"/>
  <c r="N116" i="5"/>
  <c r="O128" i="5"/>
  <c r="O137" i="5"/>
  <c r="O145" i="5"/>
  <c r="N148" i="5"/>
  <c r="O160" i="5"/>
  <c r="O169" i="5"/>
  <c r="O185" i="5"/>
  <c r="N14" i="5"/>
  <c r="N18" i="5"/>
  <c r="N22" i="5"/>
  <c r="O41" i="5"/>
  <c r="N44" i="5"/>
  <c r="O57" i="5"/>
  <c r="N60" i="5"/>
  <c r="O73" i="5"/>
  <c r="N76" i="5"/>
  <c r="N89" i="5"/>
  <c r="N93" i="5"/>
  <c r="N97" i="5"/>
  <c r="O101" i="5"/>
  <c r="N104" i="5"/>
  <c r="O117" i="5"/>
  <c r="N120" i="5"/>
  <c r="O133" i="5"/>
  <c r="N136" i="5"/>
  <c r="O149" i="5"/>
  <c r="N152" i="5"/>
  <c r="O165" i="5"/>
  <c r="N168" i="5"/>
  <c r="O181" i="5"/>
  <c r="N184" i="5"/>
  <c r="O177" i="5"/>
  <c r="N180" i="5"/>
  <c r="O193" i="5"/>
  <c r="O4" i="5"/>
  <c r="O8" i="5"/>
  <c r="O33" i="5"/>
  <c r="O49" i="5"/>
  <c r="O65" i="5"/>
  <c r="O81" i="5"/>
  <c r="O109" i="5"/>
  <c r="O125" i="5"/>
  <c r="O141" i="5"/>
  <c r="O157" i="5"/>
  <c r="O173" i="5"/>
  <c r="O189" i="5"/>
  <c r="O87" i="5"/>
  <c r="N87" i="5"/>
  <c r="O95" i="5"/>
  <c r="N95" i="5"/>
  <c r="O115" i="5"/>
  <c r="N115" i="5"/>
  <c r="O179" i="5"/>
  <c r="N179" i="5"/>
  <c r="N5" i="5"/>
  <c r="N9" i="5"/>
  <c r="N13" i="5"/>
  <c r="N17" i="5"/>
  <c r="N21" i="5"/>
  <c r="O25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O111" i="5"/>
  <c r="N111" i="5"/>
  <c r="O127" i="5"/>
  <c r="N127" i="5"/>
  <c r="O143" i="5"/>
  <c r="N143" i="5"/>
  <c r="O159" i="5"/>
  <c r="N159" i="5"/>
  <c r="O175" i="5"/>
  <c r="N175" i="5"/>
  <c r="O191" i="5"/>
  <c r="N191" i="5"/>
  <c r="N12" i="5"/>
  <c r="O26" i="5"/>
  <c r="N26" i="5"/>
  <c r="O107" i="5"/>
  <c r="N107" i="5"/>
  <c r="O123" i="5"/>
  <c r="N123" i="5"/>
  <c r="O139" i="5"/>
  <c r="N139" i="5"/>
  <c r="O155" i="5"/>
  <c r="N155" i="5"/>
  <c r="O171" i="5"/>
  <c r="N171" i="5"/>
  <c r="O187" i="5"/>
  <c r="N187" i="5"/>
  <c r="O91" i="5"/>
  <c r="N91" i="5"/>
  <c r="O99" i="5"/>
  <c r="N99" i="5"/>
  <c r="O131" i="5"/>
  <c r="N131" i="5"/>
  <c r="O147" i="5"/>
  <c r="N147" i="5"/>
  <c r="O163" i="5"/>
  <c r="N163" i="5"/>
  <c r="O30" i="5"/>
  <c r="N30" i="5"/>
  <c r="O34" i="5"/>
  <c r="N34" i="5"/>
  <c r="O38" i="5"/>
  <c r="N38" i="5"/>
  <c r="O42" i="5"/>
  <c r="N42" i="5"/>
  <c r="O46" i="5"/>
  <c r="N46" i="5"/>
  <c r="O50" i="5"/>
  <c r="N50" i="5"/>
  <c r="O54" i="5"/>
  <c r="N54" i="5"/>
  <c r="O58" i="5"/>
  <c r="N58" i="5"/>
  <c r="O62" i="5"/>
  <c r="N62" i="5"/>
  <c r="O66" i="5"/>
  <c r="N66" i="5"/>
  <c r="O70" i="5"/>
  <c r="N70" i="5"/>
  <c r="O74" i="5"/>
  <c r="N74" i="5"/>
  <c r="O78" i="5"/>
  <c r="N78" i="5"/>
  <c r="O82" i="5"/>
  <c r="N82" i="5"/>
  <c r="O103" i="5"/>
  <c r="N103" i="5"/>
  <c r="O119" i="5"/>
  <c r="N119" i="5"/>
  <c r="O135" i="5"/>
  <c r="N135" i="5"/>
  <c r="O151" i="5"/>
  <c r="N151" i="5"/>
  <c r="O167" i="5"/>
  <c r="N167" i="5"/>
  <c r="O183" i="5"/>
  <c r="N183" i="5"/>
  <c r="N86" i="5"/>
  <c r="N90" i="5"/>
  <c r="N94" i="5"/>
  <c r="N98" i="5"/>
  <c r="N102" i="5"/>
  <c r="N106" i="5"/>
  <c r="N110" i="5"/>
  <c r="N114" i="5"/>
  <c r="N118" i="5"/>
  <c r="N122" i="5"/>
  <c r="N126" i="5"/>
  <c r="N130" i="5"/>
  <c r="N134" i="5"/>
  <c r="N138" i="5"/>
  <c r="N142" i="5"/>
  <c r="N146" i="5"/>
  <c r="N150" i="5"/>
  <c r="N154" i="5"/>
  <c r="N158" i="5"/>
  <c r="N162" i="5"/>
  <c r="N166" i="5"/>
  <c r="N170" i="5"/>
  <c r="N174" i="5"/>
  <c r="N178" i="5"/>
  <c r="N182" i="5"/>
  <c r="N186" i="5"/>
  <c r="N190" i="5"/>
  <c r="N194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4F3DE27-78AB-4F43-952D-E729EEFCE668}" name="Consulta - Tab_Abs" description="Conexão com a consulta 'Tab_Abs' na pasta de trabalho." type="100" refreshedVersion="6" minRefreshableVersion="5">
    <extLst>
      <ext xmlns:x15="http://schemas.microsoft.com/office/spreadsheetml/2010/11/main" uri="{DE250136-89BD-433C-8126-D09CA5730AF9}">
        <x15:connection id="fb1508f4-5680-4997-84ff-d93ef62882fd"/>
      </ext>
    </extLst>
  </connection>
  <connection id="2" xr16:uid="{96BCCA63-6577-42E9-B2E2-713BDB9D8210}" name="Consulta - Tab_Exames" description="Conexão com a consulta 'Tab_Exames' na pasta de trabalho." type="100" refreshedVersion="6" minRefreshableVersion="5">
    <extLst>
      <ext xmlns:x15="http://schemas.microsoft.com/office/spreadsheetml/2010/11/main" uri="{DE250136-89BD-433C-8126-D09CA5730AF9}">
        <x15:connection id="9dbce332-49b5-4fdf-a6f0-e3fe16ee6d9c"/>
      </ext>
    </extLst>
  </connection>
  <connection id="3" xr16:uid="{680A1536-8F3F-488B-BD72-FC2FB29C63EC}" name="Consulta - Tab_FAP" description="Conexão com a consulta 'Tab_FAP' na pasta de trabalho." type="100" refreshedVersion="6" minRefreshableVersion="5">
    <extLst>
      <ext xmlns:x15="http://schemas.microsoft.com/office/spreadsheetml/2010/11/main" uri="{DE250136-89BD-433C-8126-D09CA5730AF9}">
        <x15:connection id="9073ed92-258b-44de-8677-b510ea903ed3"/>
      </ext>
    </extLst>
  </connection>
  <connection id="4" xr16:uid="{A71DED2A-4E1B-4320-B73F-F5125699B596}" name="Consulta - Tab_Filial" description="Conexão com a consulta 'Tab_Filial' na pasta de trabalho." type="100" refreshedVersion="6" minRefreshableVersion="5">
    <extLst>
      <ext xmlns:x15="http://schemas.microsoft.com/office/spreadsheetml/2010/11/main" uri="{DE250136-89BD-433C-8126-D09CA5730AF9}">
        <x15:connection id="57b73037-7440-4d9d-bbbf-92809b66cb34"/>
      </ext>
    </extLst>
  </connection>
  <connection id="5" xr16:uid="{8168525D-152D-4A64-A983-8BBF00B79E7A}" name="Consulta - Tab_Mes" description="Conexão com a consulta 'Tab_Mes' na pasta de trabalho." type="100" refreshedVersion="6" minRefreshableVersion="5">
    <extLst>
      <ext xmlns:x15="http://schemas.microsoft.com/office/spreadsheetml/2010/11/main" uri="{DE250136-89BD-433C-8126-D09CA5730AF9}">
        <x15:connection id="4b9c3f5b-5215-4293-91f7-d245036fe44f"/>
      </ext>
    </extLst>
  </connection>
  <connection id="6" xr16:uid="{A2D27D48-FB29-4002-8934-9C09FE6EE5F0}" name="Consulta - Tab_PCD" description="Conexão com a consulta 'Tab_PCD' na pasta de trabalho." type="100" refreshedVersion="6" minRefreshableVersion="5">
    <extLst>
      <ext xmlns:x15="http://schemas.microsoft.com/office/spreadsheetml/2010/11/main" uri="{DE250136-89BD-433C-8126-D09CA5730AF9}">
        <x15:connection id="55a34ae5-c939-420b-bac5-0f704e8a43c4"/>
      </ext>
    </extLst>
  </connection>
  <connection id="7" xr16:uid="{E761AC67-6996-41FF-B62D-935AA08CC38B}" name="Consulta - Tab_PQV" description="Conexão com a consulta 'Tab_PQV' na pasta de trabalho." type="100" refreshedVersion="6" minRefreshableVersion="5">
    <extLst>
      <ext xmlns:x15="http://schemas.microsoft.com/office/spreadsheetml/2010/11/main" uri="{DE250136-89BD-433C-8126-D09CA5730AF9}">
        <x15:connection id="63d5858f-d8ba-4c15-92b0-10b26f2cef19"/>
      </ext>
    </extLst>
  </connection>
  <connection id="8" xr16:uid="{79D1FDFB-92D1-4AE9-A81A-366CAADA91A9}" keepAlive="1" name="ThisWorkbookDataModel" description="Modelo de Dad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>
  <metadataTypes count="2">
    <metadataType name="XLMDX" minSupportedVersion="120000" copy="1" pasteAll="1" pasteValues="1" merge="1" splitFirst="1" rowColShift="1" clearFormats="1" clearComments="1" assign="1" coerce="1"/>
    <metadataType name="XLRICHVALUE" minSupportedVersion="120000" copy="1" pasteAll="1" pasteValues="1" merge="1" splitFirst="1" rowColShift="1" clearFormats="1" clearComments="1" assign="1" coerce="1"/>
  </metadataTypes>
  <metadataStrings count="3">
    <s v="ThisWorkbookDataModel"/>
    <s v="{[Tab_FAP 1].[MOTIVO AFASTAMENTO].&amp;[Doença Ocupacional]}"/>
    <s v="{[Tab_FAP 1].[MOTIVO AFASTAMENTO].&amp;[Acidente do Trabalho]}"/>
  </metadataStrings>
  <mdxMetadata count="2">
    <mdx n="0" f="s">
      <ms ns="1" c="0"/>
    </mdx>
    <mdx n="0" f="s">
      <ms ns="2" c="0"/>
    </mdx>
  </mdxMetadata>
  <futureMetadata name="XLRICHVALUE" count="1">
    <bk>
      <extLst>
        <ext uri="{3e2802c4-a4d2-4d8b-9148-e3be6c30e623}">
          <xlrd:rvb i="0"/>
        </ext>
      </extLst>
    </bk>
  </futureMetadata>
  <valueMetadata count="3">
    <bk>
      <rc t="1" v="0"/>
    </bk>
    <bk>
      <rc t="1" v="1"/>
    </bk>
    <bk>
      <rc t="2" v="0"/>
    </bk>
  </valueMetadata>
</metadata>
</file>

<file path=xl/sharedStrings.xml><?xml version="1.0" encoding="utf-8"?>
<sst xmlns="http://schemas.openxmlformats.org/spreadsheetml/2006/main" count="953" uniqueCount="87">
  <si>
    <t>MÊS</t>
  </si>
  <si>
    <t>FILIAL</t>
  </si>
  <si>
    <t>FUNCIONARIO</t>
  </si>
  <si>
    <t>CARGO</t>
  </si>
  <si>
    <t>MATRICULA</t>
  </si>
  <si>
    <t>TIPO EXAME</t>
  </si>
  <si>
    <t>DATA EMISSÃO  ASO</t>
  </si>
  <si>
    <t>STATUS</t>
  </si>
  <si>
    <t>%</t>
  </si>
  <si>
    <t>JAN</t>
  </si>
  <si>
    <t>Filial - A</t>
  </si>
  <si>
    <t>Vencido</t>
  </si>
  <si>
    <t>FEV</t>
  </si>
  <si>
    <t>MAR</t>
  </si>
  <si>
    <t>ABR</t>
  </si>
  <si>
    <t>MAI</t>
  </si>
  <si>
    <t>JUN</t>
  </si>
  <si>
    <t>JUL</t>
  </si>
  <si>
    <t>Valido</t>
  </si>
  <si>
    <t>AGO</t>
  </si>
  <si>
    <t>SET</t>
  </si>
  <si>
    <t>OUT</t>
  </si>
  <si>
    <t>NOV</t>
  </si>
  <si>
    <t>DEZ</t>
  </si>
  <si>
    <t>Filial - B</t>
  </si>
  <si>
    <t>Filial - C</t>
  </si>
  <si>
    <t>Filial - D</t>
  </si>
  <si>
    <t>CÓD FL</t>
  </si>
  <si>
    <t>T</t>
  </si>
  <si>
    <t>Status</t>
  </si>
  <si>
    <t>Faltas em horas</t>
  </si>
  <si>
    <t>Atrasos em horas</t>
  </si>
  <si>
    <t>Faltas Justificadas em horas</t>
  </si>
  <si>
    <t>Ausências Abonadas em horas</t>
  </si>
  <si>
    <t>Horas perdidas</t>
  </si>
  <si>
    <t>Horas Extras</t>
  </si>
  <si>
    <t>Horas trabalhadas no mês</t>
  </si>
  <si>
    <t>Taxa absenteismo</t>
  </si>
  <si>
    <t>Funcionários Efetivos</t>
  </si>
  <si>
    <t>MOTIVO AFASTAMENTO</t>
  </si>
  <si>
    <t>CID</t>
  </si>
  <si>
    <t>DESCRIÇÃO CID</t>
  </si>
  <si>
    <t>DIAS AFASTAMENTO</t>
  </si>
  <si>
    <t>Acidente do Trabalho</t>
  </si>
  <si>
    <t>Doença Ocupacional</t>
  </si>
  <si>
    <t>META PQV</t>
  </si>
  <si>
    <t>PARTICIPANTES</t>
  </si>
  <si>
    <t>META PCD</t>
  </si>
  <si>
    <t>CONTRATADOS</t>
  </si>
  <si>
    <t>Rótulos de Linha</t>
  </si>
  <si>
    <t>MÊS REFERENCIA</t>
  </si>
  <si>
    <t>EXAMES</t>
  </si>
  <si>
    <t>Mês</t>
  </si>
  <si>
    <t>FILIAL REFERENCIA</t>
  </si>
  <si>
    <t>ABSENTEISMO</t>
  </si>
  <si>
    <t>FAP</t>
  </si>
  <si>
    <t>PROJETO QV</t>
  </si>
  <si>
    <t>PCD</t>
  </si>
  <si>
    <t>DATA</t>
  </si>
  <si>
    <t>COD</t>
  </si>
  <si>
    <t>Soma de PARTICIPANTES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</si>
  <si>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</si>
  <si>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</si>
  <si>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</si>
  <si>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</si>
  <si>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</si>
  <si>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</si>
  <si>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</si>
  <si>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</si>
  <si>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</si>
  <si>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</si>
  <si>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</si>
  <si>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</si>
  <si>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Média de %</t>
  </si>
  <si>
    <t>Média de Taxa absenteismo</t>
  </si>
  <si>
    <t>inativa</t>
  </si>
  <si>
    <t>Soma de CONTRATADOS</t>
  </si>
  <si>
    <t>Meta</t>
  </si>
  <si>
    <t>Soma de DIAS AFASTAMENTO</t>
  </si>
  <si>
    <t>Soma de META PQV</t>
  </si>
  <si>
    <t>Soma de META PCD</t>
  </si>
  <si>
    <t>Participantes</t>
  </si>
  <si>
    <t>Contratados</t>
  </si>
  <si>
    <t>Valor</t>
  </si>
  <si>
    <t>Afastamento</t>
  </si>
  <si>
    <t>Soma de Afastamento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</si>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</sst>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2"/>
      <color theme="5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">
    <xf numFmtId="0" fontId="0" fillId="0" borderId="0" xfId="0"/>
    <xf numFmtId="14" fontId="0" fillId="0" borderId="0" xfId="0" applyNumberFormat="1"/>
    <xf numFmtId="9" fontId="0" fillId="0" borderId="0" xfId="2" applyFont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0" xfId="0" applyFont="1" applyFill="1"/>
    <xf numFmtId="2" fontId="3" fillId="0" borderId="0" xfId="1" applyNumberFormat="1" applyFont="1" applyFill="1" applyBorder="1" applyAlignment="1"/>
    <xf numFmtId="2" fontId="0" fillId="0" borderId="0" xfId="0" applyNumberFormat="1"/>
    <xf numFmtId="10" fontId="0" fillId="0" borderId="0" xfId="2" applyNumberFormat="1" applyFont="1"/>
    <xf numFmtId="2" fontId="3" fillId="0" borderId="0" xfId="1" applyNumberFormat="1" applyFont="1" applyFill="1" applyAlignment="1"/>
    <xf numFmtId="10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NumberFormat="1"/>
    <xf numFmtId="0" fontId="0" fillId="3" borderId="0" xfId="0" applyFill="1" applyAlignment="1">
      <alignment horizontal="left"/>
    </xf>
    <xf numFmtId="0" fontId="0" fillId="3" borderId="0" xfId="0" applyFill="1"/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1" fontId="0" fillId="0" borderId="0" xfId="0" applyNumberFormat="1"/>
    <xf numFmtId="9" fontId="7" fillId="0" borderId="0" xfId="2" applyFont="1"/>
    <xf numFmtId="9" fontId="8" fillId="0" borderId="0" xfId="2" applyFont="1"/>
    <xf numFmtId="9" fontId="7" fillId="0" borderId="0" xfId="0" applyNumberFormat="1" applyFont="1"/>
    <xf numFmtId="0" fontId="0" fillId="3" borderId="0" xfId="0" applyFill="1" applyAlignment="1">
      <alignment horizontal="center"/>
    </xf>
  </cellXfs>
  <cellStyles count="3">
    <cellStyle name="Normal" xfId="0" builtinId="0"/>
    <cellStyle name="Porcentagem" xfId="2" builtinId="5"/>
    <cellStyle name="Vírgula" xfId="1" builtinId="3"/>
  </cellStyles>
  <dxfs count="29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</dxf>
    <dxf>
      <numFmt numFmtId="13" formatCode="0%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fill>
        <patternFill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numFmt numFmtId="14" formatCode="0.00%"/>
    </dxf>
    <dxf>
      <font>
        <b/>
        <i val="0"/>
        <color rgb="FF00B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53B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5.xml"/><Relationship Id="rId18" Type="http://schemas.openxmlformats.org/officeDocument/2006/relationships/pivotCacheDefinition" Target="pivotCache/pivotCacheDefinition10.xml"/><Relationship Id="rId26" Type="http://schemas.openxmlformats.org/officeDocument/2006/relationships/sheetMetadata" Target="metadata.xml"/><Relationship Id="rId39" Type="http://schemas.openxmlformats.org/officeDocument/2006/relationships/customXml" Target="../customXml/item8.xml"/><Relationship Id="rId21" Type="http://schemas.microsoft.com/office/2007/relationships/slicerCache" Target="slicerCaches/slicerCache2.xml"/><Relationship Id="rId34" Type="http://schemas.openxmlformats.org/officeDocument/2006/relationships/customXml" Target="../customXml/item3.xml"/><Relationship Id="rId42" Type="http://schemas.openxmlformats.org/officeDocument/2006/relationships/customXml" Target="../customXml/item11.xml"/><Relationship Id="rId47" Type="http://schemas.openxmlformats.org/officeDocument/2006/relationships/customXml" Target="../customXml/item16.xml"/><Relationship Id="rId50" Type="http://schemas.openxmlformats.org/officeDocument/2006/relationships/customXml" Target="../customXml/item19.xml"/><Relationship Id="rId55" Type="http://schemas.openxmlformats.org/officeDocument/2006/relationships/customXml" Target="../customXml/item24.xml"/><Relationship Id="rId63" Type="http://schemas.openxmlformats.org/officeDocument/2006/relationships/customXml" Target="../customXml/item3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microsoft.com/office/2007/relationships/slicerCache" Target="slicerCaches/slicerCache1.xml"/><Relationship Id="rId29" Type="http://schemas.microsoft.com/office/2017/06/relationships/rdRichValueTypes" Target="richData/rdRichValueTypes.xml"/><Relationship Id="rId41" Type="http://schemas.openxmlformats.org/officeDocument/2006/relationships/customXml" Target="../customXml/item10.xml"/><Relationship Id="rId54" Type="http://schemas.openxmlformats.org/officeDocument/2006/relationships/customXml" Target="../customXml/item23.xml"/><Relationship Id="rId62" Type="http://schemas.openxmlformats.org/officeDocument/2006/relationships/customXml" Target="../customXml/item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37" Type="http://schemas.openxmlformats.org/officeDocument/2006/relationships/customXml" Target="../customXml/item6.xml"/><Relationship Id="rId40" Type="http://schemas.openxmlformats.org/officeDocument/2006/relationships/customXml" Target="../customXml/item9.xml"/><Relationship Id="rId45" Type="http://schemas.openxmlformats.org/officeDocument/2006/relationships/customXml" Target="../customXml/item14.xml"/><Relationship Id="rId53" Type="http://schemas.openxmlformats.org/officeDocument/2006/relationships/customXml" Target="../customXml/item22.xml"/><Relationship Id="rId58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23" Type="http://schemas.openxmlformats.org/officeDocument/2006/relationships/connections" Target="connections.xml"/><Relationship Id="rId28" Type="http://schemas.microsoft.com/office/2017/06/relationships/rdRichValueStructure" Target="richData/rdrichvaluestructure.xml"/><Relationship Id="rId36" Type="http://schemas.openxmlformats.org/officeDocument/2006/relationships/customXml" Target="../customXml/item5.xml"/><Relationship Id="rId49" Type="http://schemas.openxmlformats.org/officeDocument/2006/relationships/customXml" Target="../customXml/item18.xml"/><Relationship Id="rId57" Type="http://schemas.openxmlformats.org/officeDocument/2006/relationships/customXml" Target="../customXml/item26.xml"/><Relationship Id="rId61" Type="http://schemas.openxmlformats.org/officeDocument/2006/relationships/customXml" Target="../customXml/item30.xml"/><Relationship Id="rId10" Type="http://schemas.openxmlformats.org/officeDocument/2006/relationships/pivotCacheDefinition" Target="pivotCache/pivotCacheDefinition2.xml"/><Relationship Id="rId19" Type="http://schemas.openxmlformats.org/officeDocument/2006/relationships/pivotCacheDefinition" Target="pivotCache/pivotCacheDefinition11.xml"/><Relationship Id="rId31" Type="http://schemas.openxmlformats.org/officeDocument/2006/relationships/calcChain" Target="calcChain.xml"/><Relationship Id="rId44" Type="http://schemas.openxmlformats.org/officeDocument/2006/relationships/customXml" Target="../customXml/item13.xml"/><Relationship Id="rId52" Type="http://schemas.openxmlformats.org/officeDocument/2006/relationships/customXml" Target="../customXml/item21.xml"/><Relationship Id="rId60" Type="http://schemas.openxmlformats.org/officeDocument/2006/relationships/customXml" Target="../customXml/item29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powerPivotData" Target="model/item.data"/><Relationship Id="rId35" Type="http://schemas.openxmlformats.org/officeDocument/2006/relationships/customXml" Target="../customXml/item4.xml"/><Relationship Id="rId43" Type="http://schemas.openxmlformats.org/officeDocument/2006/relationships/customXml" Target="../customXml/item12.xml"/><Relationship Id="rId48" Type="http://schemas.openxmlformats.org/officeDocument/2006/relationships/customXml" Target="../customXml/item17.xml"/><Relationship Id="rId56" Type="http://schemas.openxmlformats.org/officeDocument/2006/relationships/customXml" Target="../customXml/item2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pivotCacheDefinition" Target="pivotCache/pivotCacheDefinition9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38" Type="http://schemas.openxmlformats.org/officeDocument/2006/relationships/customXml" Target="../customXml/item7.xml"/><Relationship Id="rId46" Type="http://schemas.openxmlformats.org/officeDocument/2006/relationships/customXml" Target="../customXml/item15.xml"/><Relationship Id="rId59" Type="http://schemas.openxmlformats.org/officeDocument/2006/relationships/customXml" Target="../customXml/item2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 Saude ocupacional.1.xlsx]ANALISES!EXAMES1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diamond"/>
          <c:size val="5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>
            <a:outerShdw blurRad="57150" dist="1270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none" lIns="0" tIns="19050" rIns="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ANALISES!$K$2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270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lIns="0" tIns="19050" rIns="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ANALISES!$J$3:$J$6</c:f>
              <c:strCache>
                <c:ptCount val="4"/>
                <c:pt idx="0">
                  <c:v>Filial - D</c:v>
                </c:pt>
                <c:pt idx="1">
                  <c:v>Filial - C</c:v>
                </c:pt>
                <c:pt idx="2">
                  <c:v>Filial - B</c:v>
                </c:pt>
                <c:pt idx="3">
                  <c:v>Filial - A</c:v>
                </c:pt>
              </c:strCache>
            </c:strRef>
          </c:cat>
          <c:val>
            <c:numRef>
              <c:f>ANALISES!$K$3:$K$6</c:f>
              <c:numCache>
                <c:formatCode>0.00%</c:formatCode>
                <c:ptCount val="4"/>
                <c:pt idx="0">
                  <c:v>0.75</c:v>
                </c:pt>
                <c:pt idx="1">
                  <c:v>0.25</c:v>
                </c:pt>
                <c:pt idx="2">
                  <c:v>0.5</c:v>
                </c:pt>
                <c:pt idx="3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C-4375-9644-2B6517965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-20"/>
        <c:axId val="724260479"/>
        <c:axId val="149169792"/>
      </c:barChart>
      <c:catAx>
        <c:axId val="724260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169792"/>
        <c:crosses val="autoZero"/>
        <c:auto val="1"/>
        <c:lblAlgn val="ctr"/>
        <c:lblOffset val="100"/>
        <c:noMultiLvlLbl val="0"/>
      </c:catAx>
      <c:valAx>
        <c:axId val="149169792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724260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chemeClr val="accent2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ANALISES!$Y$12:$Y$23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ANALISES!$Z$12:$Z$23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9-4846-B5B3-4869CE83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769823"/>
        <c:axId val="94744096"/>
      </c:barChart>
      <c:catAx>
        <c:axId val="2032769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744096"/>
        <c:crosses val="autoZero"/>
        <c:auto val="1"/>
        <c:lblAlgn val="ctr"/>
        <c:lblOffset val="100"/>
        <c:noMultiLvlLbl val="0"/>
      </c:catAx>
      <c:valAx>
        <c:axId val="94744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32769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ANALISES!$Z$27:$Z$38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ANALISES!$AA$27:$AA$38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8-471E-8A33-C4AF604A0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769823"/>
        <c:axId val="94744096"/>
      </c:barChart>
      <c:catAx>
        <c:axId val="2032769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744096"/>
        <c:crosses val="autoZero"/>
        <c:auto val="1"/>
        <c:lblAlgn val="ctr"/>
        <c:lblOffset val="100"/>
        <c:noMultiLvlLbl val="0"/>
      </c:catAx>
      <c:valAx>
        <c:axId val="94744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32769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44450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ANALISES!$Q$3:$Q$14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ANALISES!$R$3:$R$14</c:f>
              <c:numCache>
                <c:formatCode>0.00%</c:formatCode>
                <c:ptCount val="12"/>
                <c:pt idx="0">
                  <c:v>1.0227272727272727E-2</c:v>
                </c:pt>
                <c:pt idx="1">
                  <c:v>8.5227272727272721E-3</c:v>
                </c:pt>
                <c:pt idx="2">
                  <c:v>1.7045454545454544E-2</c:v>
                </c:pt>
                <c:pt idx="3">
                  <c:v>1.7045454545454544E-2</c:v>
                </c:pt>
                <c:pt idx="4">
                  <c:v>4.5454545454545452E-3</c:v>
                </c:pt>
                <c:pt idx="5">
                  <c:v>4.5454545454545452E-3</c:v>
                </c:pt>
                <c:pt idx="6">
                  <c:v>4.5454545454545452E-3</c:v>
                </c:pt>
                <c:pt idx="7">
                  <c:v>4.5454545454545452E-3</c:v>
                </c:pt>
                <c:pt idx="8">
                  <c:v>4.5454545454545452E-3</c:v>
                </c:pt>
                <c:pt idx="9">
                  <c:v>4.5454545454545452E-3</c:v>
                </c:pt>
                <c:pt idx="10">
                  <c:v>4.5454545454545452E-3</c:v>
                </c:pt>
                <c:pt idx="11">
                  <c:v>4.5454545454545452E-3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A-4533-B267-236103AD11C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cat>
            <c:strRef>
              <c:f>ANALISES!$Q$3:$Q$14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ANALISES!$S$3:$S$14</c:f>
              <c:numCache>
                <c:formatCode>0.00%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4.5454545454545452E-3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A-4533-B267-236103AD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1872"/>
        <c:axId val="650947935"/>
      </c:lineChart>
      <c:catAx>
        <c:axId val="414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0947935"/>
        <c:crosses val="autoZero"/>
        <c:auto val="1"/>
        <c:lblAlgn val="ctr"/>
        <c:lblOffset val="100"/>
        <c:noMultiLvlLbl val="0"/>
      </c:catAx>
      <c:valAx>
        <c:axId val="6509479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4142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svg"/><Relationship Id="rId18" Type="http://schemas.openxmlformats.org/officeDocument/2006/relationships/image" Target="../media/image15.emf"/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12" Type="http://schemas.openxmlformats.org/officeDocument/2006/relationships/image" Target="../media/image12.png"/><Relationship Id="rId17" Type="http://schemas.openxmlformats.org/officeDocument/2006/relationships/chart" Target="../charts/chart4.xml"/><Relationship Id="rId2" Type="http://schemas.openxmlformats.org/officeDocument/2006/relationships/image" Target="../media/image2.png"/><Relationship Id="rId16" Type="http://schemas.openxmlformats.org/officeDocument/2006/relationships/chart" Target="../charts/chart3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5" Type="http://schemas.openxmlformats.org/officeDocument/2006/relationships/image" Target="../media/image5.svg"/><Relationship Id="rId15" Type="http://schemas.openxmlformats.org/officeDocument/2006/relationships/chart" Target="../charts/chart2.xml"/><Relationship Id="rId10" Type="http://schemas.openxmlformats.org/officeDocument/2006/relationships/image" Target="../media/image10.png"/><Relationship Id="rId19" Type="http://schemas.openxmlformats.org/officeDocument/2006/relationships/image" Target="../media/image16.emf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svg"/><Relationship Id="rId1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180975</xdr:colOff>
      <xdr:row>27</xdr:row>
      <xdr:rowOff>84078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DEDAA653-48DB-4DA4-B98F-67D147B9CB6B}"/>
            </a:ext>
          </a:extLst>
        </xdr:cNvPr>
        <xdr:cNvGrpSpPr/>
      </xdr:nvGrpSpPr>
      <xdr:grpSpPr>
        <a:xfrm>
          <a:off x="0" y="0"/>
          <a:ext cx="15420975" cy="5227578"/>
          <a:chOff x="0" y="0"/>
          <a:chExt cx="15262225" cy="5227578"/>
        </a:xfrm>
      </xdr:grpSpPr>
      <xdr:pic>
        <xdr:nvPicPr>
          <xdr:cNvPr id="2" name="Imagem 1">
            <a:extLst>
              <a:ext uri="{FF2B5EF4-FFF2-40B4-BE49-F238E27FC236}">
                <a16:creationId xmlns:a16="http://schemas.microsoft.com/office/drawing/2014/main" id="{63E1A6E4-9E8B-45B6-A62A-8D6B053407F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0" y="0"/>
            <a:ext cx="15262225" cy="52275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52507BB6-1BA5-45EA-A63B-773D457377A8}"/>
              </a:ext>
            </a:extLst>
          </xdr:cNvPr>
          <xdr:cNvSpPr/>
        </xdr:nvSpPr>
        <xdr:spPr>
          <a:xfrm>
            <a:off x="504826" y="1895475"/>
            <a:ext cx="2051050" cy="3067050"/>
          </a:xfrm>
          <a:prstGeom prst="rect">
            <a:avLst/>
          </a:prstGeom>
          <a:solidFill>
            <a:schemeClr val="accent1">
              <a:alpha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pt-BR" sz="1100" b="1">
                <a:solidFill>
                  <a:schemeClr val="tx2"/>
                </a:solidFill>
              </a:rPr>
              <a:t>         </a:t>
            </a:r>
          </a:p>
        </xdr:txBody>
      </xdr:sp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11B244FF-6D16-490B-A98F-08D780AF40CE}"/>
              </a:ext>
            </a:extLst>
          </xdr:cNvPr>
          <xdr:cNvSpPr/>
        </xdr:nvSpPr>
        <xdr:spPr>
          <a:xfrm>
            <a:off x="2603499" y="1895474"/>
            <a:ext cx="5235576" cy="2047875"/>
          </a:xfrm>
          <a:prstGeom prst="rect">
            <a:avLst/>
          </a:prstGeom>
          <a:solidFill>
            <a:schemeClr val="accent1">
              <a:alpha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b="1">
              <a:solidFill>
                <a:schemeClr val="tx2"/>
              </a:solidFill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A2687B18-8BC1-40DC-8240-ACADC424FAD7}"/>
              </a:ext>
            </a:extLst>
          </xdr:cNvPr>
          <xdr:cNvSpPr/>
        </xdr:nvSpPr>
        <xdr:spPr>
          <a:xfrm>
            <a:off x="2613024" y="4000502"/>
            <a:ext cx="2755902" cy="971548"/>
          </a:xfrm>
          <a:prstGeom prst="rect">
            <a:avLst/>
          </a:prstGeom>
          <a:solidFill>
            <a:schemeClr val="accent1">
              <a:alpha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b="1">
              <a:solidFill>
                <a:schemeClr val="tx2"/>
              </a:solidFill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FDD71988-7896-4914-AADA-2C7E08C8CBAC}"/>
              </a:ext>
            </a:extLst>
          </xdr:cNvPr>
          <xdr:cNvSpPr/>
        </xdr:nvSpPr>
        <xdr:spPr>
          <a:xfrm>
            <a:off x="7899399" y="1876421"/>
            <a:ext cx="4076701" cy="3096000"/>
          </a:xfrm>
          <a:prstGeom prst="rect">
            <a:avLst/>
          </a:prstGeom>
          <a:solidFill>
            <a:schemeClr val="accent1">
              <a:alpha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b="1">
              <a:solidFill>
                <a:schemeClr val="tx2"/>
              </a:solidFill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DD1D3BF5-4C20-4341-90F1-95E986549BF2}"/>
              </a:ext>
            </a:extLst>
          </xdr:cNvPr>
          <xdr:cNvSpPr/>
        </xdr:nvSpPr>
        <xdr:spPr>
          <a:xfrm>
            <a:off x="5426074" y="4000499"/>
            <a:ext cx="2425702" cy="981076"/>
          </a:xfrm>
          <a:prstGeom prst="rect">
            <a:avLst/>
          </a:prstGeom>
          <a:solidFill>
            <a:schemeClr val="accent1">
              <a:alpha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 b="1">
              <a:solidFill>
                <a:schemeClr val="tx2"/>
              </a:solidFill>
            </a:endParaRPr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8590501F-A264-4F08-9E35-D354FB7ADC79}"/>
              </a:ext>
            </a:extLst>
          </xdr:cNvPr>
          <xdr:cNvSpPr txBox="1"/>
        </xdr:nvSpPr>
        <xdr:spPr>
          <a:xfrm>
            <a:off x="2535848" y="171450"/>
            <a:ext cx="4242779" cy="1514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800" b="1">
                <a:solidFill>
                  <a:schemeClr val="tx2"/>
                </a:solidFill>
              </a:rPr>
              <a:t>SAÚDE </a:t>
            </a:r>
          </a:p>
          <a:p>
            <a:pPr algn="ctr"/>
            <a:r>
              <a:rPr lang="pt-BR" sz="2800" b="1">
                <a:solidFill>
                  <a:schemeClr val="tx2"/>
                </a:solidFill>
              </a:rPr>
              <a:t>OCUPACIONAL</a:t>
            </a:r>
          </a:p>
        </xdr:txBody>
      </xdr:sp>
      <xdr:cxnSp macro="">
        <xdr:nvCxnSpPr>
          <xdr:cNvPr id="12" name="Conector reto 11">
            <a:extLst>
              <a:ext uri="{FF2B5EF4-FFF2-40B4-BE49-F238E27FC236}">
                <a16:creationId xmlns:a16="http://schemas.microsoft.com/office/drawing/2014/main" id="{0180F98A-241D-42A7-A82A-C8881F575BBB}"/>
              </a:ext>
            </a:extLst>
          </xdr:cNvPr>
          <xdr:cNvCxnSpPr/>
        </xdr:nvCxnSpPr>
        <xdr:spPr>
          <a:xfrm>
            <a:off x="447674" y="1724025"/>
            <a:ext cx="11471350" cy="0"/>
          </a:xfrm>
          <a:prstGeom prst="line">
            <a:avLst/>
          </a:prstGeom>
          <a:ln w="28575" cmpd="dbl"/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13" name="CaixaDeTexto 12">
            <a:extLst>
              <a:ext uri="{FF2B5EF4-FFF2-40B4-BE49-F238E27FC236}">
                <a16:creationId xmlns:a16="http://schemas.microsoft.com/office/drawing/2014/main" id="{E52854FA-72D0-4C6C-8EF8-C97EFAC5B135}"/>
              </a:ext>
            </a:extLst>
          </xdr:cNvPr>
          <xdr:cNvSpPr txBox="1"/>
        </xdr:nvSpPr>
        <xdr:spPr>
          <a:xfrm>
            <a:off x="9172574" y="1219200"/>
            <a:ext cx="1549401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>
                <a:solidFill>
                  <a:schemeClr val="tx2"/>
                </a:solidFill>
              </a:rPr>
              <a:t>Mês</a:t>
            </a:r>
            <a:r>
              <a:rPr lang="pt-BR" sz="1400" b="1" baseline="0">
                <a:solidFill>
                  <a:schemeClr val="tx2"/>
                </a:solidFill>
              </a:rPr>
              <a:t> de referência</a:t>
            </a:r>
            <a:endParaRPr lang="pt-BR" sz="1400" b="1">
              <a:solidFill>
                <a:schemeClr val="tx2"/>
              </a:solidFill>
            </a:endParaRPr>
          </a:p>
        </xdr:txBody>
      </xdr:sp>
      <xdr:sp macro="" textlink="ANALISES!$D$2">
        <xdr:nvSpPr>
          <xdr:cNvPr id="14" name="Retângulo 13">
            <a:extLst>
              <a:ext uri="{FF2B5EF4-FFF2-40B4-BE49-F238E27FC236}">
                <a16:creationId xmlns:a16="http://schemas.microsoft.com/office/drawing/2014/main" id="{C4FDCE71-2844-452C-9ED5-CAFDDB7751E7}"/>
              </a:ext>
            </a:extLst>
          </xdr:cNvPr>
          <xdr:cNvSpPr/>
        </xdr:nvSpPr>
        <xdr:spPr>
          <a:xfrm>
            <a:off x="2133600" y="1352551"/>
            <a:ext cx="1771650" cy="28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9D11223E-F619-413E-BB37-BF94FCC61D22}" type="TxLink">
              <a:rPr lang="en-US" sz="1600" b="1" i="0" u="none" strike="noStrike">
                <a:solidFill>
                  <a:schemeClr val="accent2"/>
                </a:solidFill>
                <a:latin typeface="Calibri"/>
                <a:cs typeface="Calibri"/>
              </a:rPr>
              <a:pPr algn="l"/>
              <a:t> </a:t>
            </a:fld>
            <a:endParaRPr lang="pt-BR" sz="2800" b="1">
              <a:solidFill>
                <a:schemeClr val="accent2"/>
              </a:solidFill>
            </a:endParaRPr>
          </a:p>
        </xdr:txBody>
      </xdr:sp>
      <xdr:pic>
        <xdr:nvPicPr>
          <xdr:cNvPr id="15" name="Gráfico 14" descr="Lista de verificação">
            <a:extLst>
              <a:ext uri="{FF2B5EF4-FFF2-40B4-BE49-F238E27FC236}">
                <a16:creationId xmlns:a16="http://schemas.microsoft.com/office/drawing/2014/main" id="{5DE76FD0-CC61-478E-9C0D-B38075C4C6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561975" y="1962150"/>
            <a:ext cx="346075" cy="352425"/>
          </a:xfrm>
          <a:prstGeom prst="rect">
            <a:avLst/>
          </a:prstGeom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3F4F4A24-B597-4970-9A9F-9C7176CDBA95}"/>
              </a:ext>
            </a:extLst>
          </xdr:cNvPr>
          <xdr:cNvSpPr txBox="1"/>
        </xdr:nvSpPr>
        <xdr:spPr>
          <a:xfrm>
            <a:off x="927100" y="2000250"/>
            <a:ext cx="17335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chemeClr val="tx2"/>
                </a:solidFill>
              </a:rPr>
              <a:t>EXAMES OCUPACIONAIS</a:t>
            </a:r>
          </a:p>
        </xdr:txBody>
      </xdr:sp>
      <xdr:cxnSp macro="">
        <xdr:nvCxnSpPr>
          <xdr:cNvPr id="17" name="Conector reto 16">
            <a:extLst>
              <a:ext uri="{FF2B5EF4-FFF2-40B4-BE49-F238E27FC236}">
                <a16:creationId xmlns:a16="http://schemas.microsoft.com/office/drawing/2014/main" id="{1406A009-8AC9-4BAC-AED1-928E0022362D}"/>
              </a:ext>
            </a:extLst>
          </xdr:cNvPr>
          <xdr:cNvCxnSpPr/>
        </xdr:nvCxnSpPr>
        <xdr:spPr>
          <a:xfrm flipH="1">
            <a:off x="7861300" y="1876425"/>
            <a:ext cx="2" cy="3096000"/>
          </a:xfrm>
          <a:prstGeom prst="line">
            <a:avLst/>
          </a:prstGeom>
          <a:ln w="5080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8" name="Gráfico 17" descr="Estatísticas">
            <a:extLst>
              <a:ext uri="{FF2B5EF4-FFF2-40B4-BE49-F238E27FC236}">
                <a16:creationId xmlns:a16="http://schemas.microsoft.com/office/drawing/2014/main" id="{7CC82399-7FC3-490E-AB4F-DF1C6FF8A9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2774950" y="1914525"/>
            <a:ext cx="346450" cy="352800"/>
          </a:xfrm>
          <a:prstGeom prst="rect">
            <a:avLst/>
          </a:prstGeom>
        </xdr:spPr>
      </xdr:pic>
      <xdr:sp macro="" textlink="">
        <xdr:nvSpPr>
          <xdr:cNvPr id="19" name="CaixaDeTexto 18">
            <a:extLst>
              <a:ext uri="{FF2B5EF4-FFF2-40B4-BE49-F238E27FC236}">
                <a16:creationId xmlns:a16="http://schemas.microsoft.com/office/drawing/2014/main" id="{46E7EBC5-BAFC-4D05-BD14-64A6C619F37A}"/>
              </a:ext>
            </a:extLst>
          </xdr:cNvPr>
          <xdr:cNvSpPr txBox="1"/>
        </xdr:nvSpPr>
        <xdr:spPr>
          <a:xfrm>
            <a:off x="3159124" y="1962150"/>
            <a:ext cx="17335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chemeClr val="tx2"/>
                </a:solidFill>
              </a:rPr>
              <a:t>TAXA ABSENTEÍSMO</a:t>
            </a:r>
          </a:p>
        </xdr:txBody>
      </xdr:sp>
      <xdr:pic>
        <xdr:nvPicPr>
          <xdr:cNvPr id="20" name="Gráfico 19" descr="Acesso universal">
            <a:extLst>
              <a:ext uri="{FF2B5EF4-FFF2-40B4-BE49-F238E27FC236}">
                <a16:creationId xmlns:a16="http://schemas.microsoft.com/office/drawing/2014/main" id="{C835B1C4-D678-447E-84E7-A539D0C89E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3063874" y="4343400"/>
            <a:ext cx="612775" cy="619125"/>
          </a:xfrm>
          <a:prstGeom prst="rect">
            <a:avLst/>
          </a:prstGeom>
        </xdr:spPr>
      </xdr:pic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C14A0526-A449-49DE-86B4-29CED100E241}"/>
              </a:ext>
            </a:extLst>
          </xdr:cNvPr>
          <xdr:cNvSpPr txBox="1"/>
        </xdr:nvSpPr>
        <xdr:spPr>
          <a:xfrm>
            <a:off x="2689225" y="4029075"/>
            <a:ext cx="17335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chemeClr val="tx2"/>
                </a:solidFill>
              </a:rPr>
              <a:t>COTA PCD</a:t>
            </a:r>
          </a:p>
        </xdr:txBody>
      </xdr:sp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DE57B347-F9EF-4135-937E-4AE5A2C8F905}"/>
              </a:ext>
            </a:extLst>
          </xdr:cNvPr>
          <xdr:cNvSpPr txBox="1"/>
        </xdr:nvSpPr>
        <xdr:spPr>
          <a:xfrm>
            <a:off x="5426075" y="4010025"/>
            <a:ext cx="19558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chemeClr val="tx2"/>
                </a:solidFill>
              </a:rPr>
              <a:t>PROJETO QUALIDADE DE VIDA</a:t>
            </a:r>
          </a:p>
        </xdr:txBody>
      </xdr:sp>
      <xdr:pic>
        <xdr:nvPicPr>
          <xdr:cNvPr id="23" name="Gráfico 22" descr="Crescimento da Empresa">
            <a:extLst>
              <a:ext uri="{FF2B5EF4-FFF2-40B4-BE49-F238E27FC236}">
                <a16:creationId xmlns:a16="http://schemas.microsoft.com/office/drawing/2014/main" id="{AD768780-E912-4065-8874-0AC9A152A8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5762625" y="4333875"/>
            <a:ext cx="612850" cy="619200"/>
          </a:xfrm>
          <a:prstGeom prst="rect">
            <a:avLst/>
          </a:prstGeom>
        </xdr:spPr>
      </xdr:pic>
      <xdr:pic>
        <xdr:nvPicPr>
          <xdr:cNvPr id="24" name="Gráfico 23" descr="Alvo">
            <a:extLst>
              <a:ext uri="{FF2B5EF4-FFF2-40B4-BE49-F238E27FC236}">
                <a16:creationId xmlns:a16="http://schemas.microsoft.com/office/drawing/2014/main" id="{C566D369-6600-4FC4-8B39-CD652A4195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8080375" y="1952625"/>
            <a:ext cx="352800" cy="352800"/>
          </a:xfrm>
          <a:prstGeom prst="rect">
            <a:avLst/>
          </a:prstGeom>
        </xdr:spPr>
      </xdr:pic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5322A9B8-77A3-44DF-A1D1-39C1E4803734}"/>
              </a:ext>
            </a:extLst>
          </xdr:cNvPr>
          <xdr:cNvSpPr txBox="1"/>
        </xdr:nvSpPr>
        <xdr:spPr>
          <a:xfrm>
            <a:off x="8464550" y="1990725"/>
            <a:ext cx="17399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chemeClr val="tx2"/>
                </a:solidFill>
              </a:rPr>
              <a:t>DOENÇAS</a:t>
            </a:r>
            <a:r>
              <a:rPr lang="pt-BR" sz="1100" b="1" baseline="0">
                <a:solidFill>
                  <a:schemeClr val="tx2"/>
                </a:solidFill>
              </a:rPr>
              <a:t> E ACIDENTES</a:t>
            </a:r>
            <a:endParaRPr lang="pt-BR" sz="1100" b="1">
              <a:solidFill>
                <a:schemeClr val="tx2"/>
              </a:solidFill>
            </a:endParaRPr>
          </a:p>
        </xdr:txBody>
      </xdr:sp>
      <xdr:sp macro="" textlink="">
        <xdr:nvSpPr>
          <xdr:cNvPr id="29" name="Retângulo 28">
            <a:extLst>
              <a:ext uri="{FF2B5EF4-FFF2-40B4-BE49-F238E27FC236}">
                <a16:creationId xmlns:a16="http://schemas.microsoft.com/office/drawing/2014/main" id="{3E242C7D-794A-4D47-AD83-EBC5F2E42605}"/>
              </a:ext>
            </a:extLst>
          </xdr:cNvPr>
          <xdr:cNvSpPr/>
        </xdr:nvSpPr>
        <xdr:spPr>
          <a:xfrm>
            <a:off x="8032750" y="4562474"/>
            <a:ext cx="3790949" cy="352426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750" b="1">
                <a:solidFill>
                  <a:schemeClr val="tx2"/>
                </a:solidFill>
              </a:rPr>
              <a:t>Nº</a:t>
            </a:r>
            <a:r>
              <a:rPr lang="pt-BR" sz="750" b="1" baseline="0">
                <a:solidFill>
                  <a:schemeClr val="tx2"/>
                </a:solidFill>
              </a:rPr>
              <a:t> DE DIAS PERDIDOS </a:t>
            </a:r>
          </a:p>
          <a:p>
            <a:pPr algn="l"/>
            <a:r>
              <a:rPr lang="pt-BR" sz="750" b="1" baseline="0">
                <a:solidFill>
                  <a:schemeClr val="tx2"/>
                </a:solidFill>
              </a:rPr>
              <a:t>(DOENÇAS E ACIDENTES NO TRABALHO)</a:t>
            </a:r>
            <a:endParaRPr lang="pt-BR" sz="750" b="1">
              <a:solidFill>
                <a:schemeClr val="tx2"/>
              </a:solidFill>
            </a:endParaRPr>
          </a:p>
        </xdr:txBody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1319B8CA-C84A-4E77-9323-13EB34DB74B6}"/>
              </a:ext>
            </a:extLst>
          </xdr:cNvPr>
          <xdr:cNvSpPr txBox="1"/>
        </xdr:nvSpPr>
        <xdr:spPr>
          <a:xfrm>
            <a:off x="9277350" y="2457450"/>
            <a:ext cx="1263650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800" b="1">
                <a:solidFill>
                  <a:schemeClr val="tx2"/>
                </a:solidFill>
              </a:rPr>
              <a:t>DOENÇAS</a:t>
            </a:r>
            <a:r>
              <a:rPr lang="pt-BR" sz="800" b="1" baseline="0">
                <a:solidFill>
                  <a:schemeClr val="tx2"/>
                </a:solidFill>
              </a:rPr>
              <a:t> OCUPACIONAIS</a:t>
            </a:r>
            <a:endParaRPr lang="pt-BR" sz="800" b="1">
              <a:solidFill>
                <a:schemeClr val="tx2"/>
              </a:solidFill>
            </a:endParaRPr>
          </a:p>
        </xdr:txBody>
      </xdr:sp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73FAF25D-F483-47E6-A665-C8CCC48AF509}"/>
              </a:ext>
            </a:extLst>
          </xdr:cNvPr>
          <xdr:cNvSpPr txBox="1"/>
        </xdr:nvSpPr>
        <xdr:spPr>
          <a:xfrm>
            <a:off x="9220200" y="3486151"/>
            <a:ext cx="1216025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tx2"/>
                </a:solidFill>
              </a:rPr>
              <a:t>ACIDENTES TRABALHO</a:t>
            </a:r>
          </a:p>
        </xdr:txBody>
      </xdr:sp>
      <xdr:sp macro="" textlink="">
        <xdr:nvSpPr>
          <xdr:cNvPr id="42" name="CaixaDeTexto 41">
            <a:extLst>
              <a:ext uri="{FF2B5EF4-FFF2-40B4-BE49-F238E27FC236}">
                <a16:creationId xmlns:a16="http://schemas.microsoft.com/office/drawing/2014/main" id="{2B9C8C01-9AA0-4159-94BE-EC10D626D741}"/>
              </a:ext>
            </a:extLst>
          </xdr:cNvPr>
          <xdr:cNvSpPr txBox="1"/>
        </xdr:nvSpPr>
        <xdr:spPr>
          <a:xfrm>
            <a:off x="6692899" y="1238250"/>
            <a:ext cx="1990725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>
                <a:solidFill>
                  <a:schemeClr val="tx2"/>
                </a:solidFill>
              </a:rPr>
              <a:t>Filial de referência</a:t>
            </a:r>
            <a:endParaRPr lang="pt-BR" sz="1400" b="1">
              <a:solidFill>
                <a:schemeClr val="tx2"/>
              </a:solidFill>
            </a:endParaRPr>
          </a:p>
        </xdr:txBody>
      </xdr:sp>
      <xdr:sp macro="" textlink="ANALISES!C3">
        <xdr:nvSpPr>
          <xdr:cNvPr id="43" name="CaixaDeTexto 42">
            <a:extLst>
              <a:ext uri="{FF2B5EF4-FFF2-40B4-BE49-F238E27FC236}">
                <a16:creationId xmlns:a16="http://schemas.microsoft.com/office/drawing/2014/main" id="{ED46B4CB-F0E6-4EEB-B020-B1FBB9696AB8}"/>
              </a:ext>
            </a:extLst>
          </xdr:cNvPr>
          <xdr:cNvSpPr txBox="1"/>
        </xdr:nvSpPr>
        <xdr:spPr>
          <a:xfrm>
            <a:off x="8128000" y="1228725"/>
            <a:ext cx="1035050" cy="323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2450162F-9D79-4AEE-A5C2-BA7E8BF6B2AF}" type="TxLink">
              <a:rPr lang="en-US" sz="1800" b="1" i="0" u="none" strike="noStrike">
                <a:solidFill>
                  <a:schemeClr val="accent2"/>
                </a:solidFill>
                <a:latin typeface="Calibri"/>
                <a:cs typeface="Calibri"/>
              </a:rPr>
              <a:pPr/>
              <a:t>Filial - C</a:t>
            </a:fld>
            <a:endParaRPr lang="pt-BR" sz="1800" b="1">
              <a:solidFill>
                <a:schemeClr val="accent2"/>
              </a:solidFill>
            </a:endParaRPr>
          </a:p>
        </xdr:txBody>
      </xdr:sp>
      <xdr:cxnSp macro="">
        <xdr:nvCxnSpPr>
          <xdr:cNvPr id="44" name="Conector reto 43">
            <a:extLst>
              <a:ext uri="{FF2B5EF4-FFF2-40B4-BE49-F238E27FC236}">
                <a16:creationId xmlns:a16="http://schemas.microsoft.com/office/drawing/2014/main" id="{00A4FE1A-ABCF-4E23-869E-BA2B78B32A40}"/>
              </a:ext>
            </a:extLst>
          </xdr:cNvPr>
          <xdr:cNvCxnSpPr/>
        </xdr:nvCxnSpPr>
        <xdr:spPr>
          <a:xfrm flipH="1">
            <a:off x="2593974" y="3962400"/>
            <a:ext cx="5245101" cy="1201"/>
          </a:xfrm>
          <a:prstGeom prst="line">
            <a:avLst/>
          </a:prstGeom>
          <a:ln w="5080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Conector reto 52">
            <a:extLst>
              <a:ext uri="{FF2B5EF4-FFF2-40B4-BE49-F238E27FC236}">
                <a16:creationId xmlns:a16="http://schemas.microsoft.com/office/drawing/2014/main" id="{A1C06C52-B9DB-481D-8210-BCE1856A6561}"/>
              </a:ext>
            </a:extLst>
          </xdr:cNvPr>
          <xdr:cNvCxnSpPr/>
        </xdr:nvCxnSpPr>
        <xdr:spPr>
          <a:xfrm flipH="1">
            <a:off x="2574925" y="1895475"/>
            <a:ext cx="2" cy="3060000"/>
          </a:xfrm>
          <a:prstGeom prst="line">
            <a:avLst/>
          </a:prstGeom>
          <a:ln w="5080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" name="Conector reto 53">
            <a:extLst>
              <a:ext uri="{FF2B5EF4-FFF2-40B4-BE49-F238E27FC236}">
                <a16:creationId xmlns:a16="http://schemas.microsoft.com/office/drawing/2014/main" id="{E6B8CD08-66AF-4B90-B764-0F5D0E1DA5B8}"/>
              </a:ext>
            </a:extLst>
          </xdr:cNvPr>
          <xdr:cNvCxnSpPr/>
        </xdr:nvCxnSpPr>
        <xdr:spPr>
          <a:xfrm flipH="1">
            <a:off x="5387975" y="3971925"/>
            <a:ext cx="2" cy="1008000"/>
          </a:xfrm>
          <a:prstGeom prst="line">
            <a:avLst/>
          </a:prstGeom>
          <a:ln w="5080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9" name="Gráfico 58" descr="Coração com pulsação">
            <a:extLst>
              <a:ext uri="{FF2B5EF4-FFF2-40B4-BE49-F238E27FC236}">
                <a16:creationId xmlns:a16="http://schemas.microsoft.com/office/drawing/2014/main" id="{E5C4E505-B49D-4251-9841-541C27E635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2630118" y="355757"/>
            <a:ext cx="1102953" cy="1111093"/>
          </a:xfrm>
          <a:prstGeom prst="rect">
            <a:avLst/>
          </a:prstGeom>
        </xdr:spPr>
      </xdr:pic>
      <xdr:sp macro="" textlink="ANALISES!H2">
        <xdr:nvSpPr>
          <xdr:cNvPr id="64" name="CaixaDeTexto 63">
            <a:extLst>
              <a:ext uri="{FF2B5EF4-FFF2-40B4-BE49-F238E27FC236}">
                <a16:creationId xmlns:a16="http://schemas.microsoft.com/office/drawing/2014/main" id="{650A7FA0-2FC8-4153-BB93-7B6A78FEF3C6}"/>
              </a:ext>
            </a:extLst>
          </xdr:cNvPr>
          <xdr:cNvSpPr txBox="1"/>
        </xdr:nvSpPr>
        <xdr:spPr>
          <a:xfrm>
            <a:off x="10674348" y="1219200"/>
            <a:ext cx="1254127" cy="323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BE568E88-37FA-4623-AE25-B03E880FC88B}" type="TxLink">
              <a:rPr lang="en-US" sz="1800" b="1" i="0" u="none" strike="noStrike">
                <a:solidFill>
                  <a:schemeClr val="accent2"/>
                </a:solidFill>
                <a:latin typeface="Calibri"/>
                <a:cs typeface="Calibri"/>
              </a:rPr>
              <a:pPr/>
              <a:t>#NOME?</a:t>
            </a:fld>
            <a:endParaRPr lang="pt-BR" sz="2800" b="1">
              <a:solidFill>
                <a:schemeClr val="accent2"/>
              </a:solidFill>
            </a:endParaRPr>
          </a:p>
        </xdr:txBody>
      </xdr:sp>
      <xdr:graphicFrame macro="">
        <xdr:nvGraphicFramePr>
          <xdr:cNvPr id="65" name="Gráfico 64">
            <a:extLst>
              <a:ext uri="{FF2B5EF4-FFF2-40B4-BE49-F238E27FC236}">
                <a16:creationId xmlns:a16="http://schemas.microsoft.com/office/drawing/2014/main" id="{6CC1DB35-C122-4CCE-A9C2-52B3761AD885}"/>
              </a:ext>
            </a:extLst>
          </xdr:cNvPr>
          <xdr:cNvGraphicFramePr>
            <a:graphicFrameLocks/>
          </xdr:cNvGraphicFramePr>
        </xdr:nvGraphicFramePr>
        <xdr:xfrm>
          <a:off x="504824" y="2209800"/>
          <a:ext cx="1946276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74" name="Gráfico 73">
            <a:extLst>
              <a:ext uri="{FF2B5EF4-FFF2-40B4-BE49-F238E27FC236}">
                <a16:creationId xmlns:a16="http://schemas.microsoft.com/office/drawing/2014/main" id="{980D52B7-15E7-4568-9412-BB603F079846}"/>
              </a:ext>
            </a:extLst>
          </xdr:cNvPr>
          <xdr:cNvGraphicFramePr>
            <a:graphicFrameLocks/>
          </xdr:cNvGraphicFramePr>
        </xdr:nvGraphicFramePr>
        <xdr:xfrm>
          <a:off x="7927974" y="2647950"/>
          <a:ext cx="3952875" cy="7334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60" name="Gráfico 59">
            <a:extLst>
              <a:ext uri="{FF2B5EF4-FFF2-40B4-BE49-F238E27FC236}">
                <a16:creationId xmlns:a16="http://schemas.microsoft.com/office/drawing/2014/main" id="{81510C18-B4CD-4550-97E8-873D0A96F874}"/>
              </a:ext>
            </a:extLst>
          </xdr:cNvPr>
          <xdr:cNvGraphicFramePr>
            <a:graphicFrameLocks/>
          </xdr:cNvGraphicFramePr>
        </xdr:nvGraphicFramePr>
        <xdr:xfrm>
          <a:off x="7994650" y="3686175"/>
          <a:ext cx="3952875" cy="8096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cxnSp macro="">
        <xdr:nvCxnSpPr>
          <xdr:cNvPr id="26" name="Conector reto 25">
            <a:extLst>
              <a:ext uri="{FF2B5EF4-FFF2-40B4-BE49-F238E27FC236}">
                <a16:creationId xmlns:a16="http://schemas.microsoft.com/office/drawing/2014/main" id="{979407B2-61D3-4DD6-A542-69E83627D8A9}"/>
              </a:ext>
            </a:extLst>
          </xdr:cNvPr>
          <xdr:cNvCxnSpPr/>
        </xdr:nvCxnSpPr>
        <xdr:spPr>
          <a:xfrm>
            <a:off x="9363074" y="2643371"/>
            <a:ext cx="1103300" cy="0"/>
          </a:xfrm>
          <a:prstGeom prst="line">
            <a:avLst/>
          </a:prstGeom>
          <a:ln w="3175">
            <a:solidFill>
              <a:schemeClr val="bg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Conector reto 66">
            <a:extLst>
              <a:ext uri="{FF2B5EF4-FFF2-40B4-BE49-F238E27FC236}">
                <a16:creationId xmlns:a16="http://schemas.microsoft.com/office/drawing/2014/main" id="{6021F159-37CA-48E6-8B76-63456833ED49}"/>
              </a:ext>
            </a:extLst>
          </xdr:cNvPr>
          <xdr:cNvCxnSpPr/>
        </xdr:nvCxnSpPr>
        <xdr:spPr>
          <a:xfrm>
            <a:off x="9315450" y="3695700"/>
            <a:ext cx="995300" cy="0"/>
          </a:xfrm>
          <a:prstGeom prst="line">
            <a:avLst/>
          </a:prstGeom>
          <a:ln w="3175">
            <a:solidFill>
              <a:schemeClr val="bg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ANALISES!V42">
        <xdr:nvSpPr>
          <xdr:cNvPr id="28" name="CaixaDeTexto 27">
            <a:extLst>
              <a:ext uri="{FF2B5EF4-FFF2-40B4-BE49-F238E27FC236}">
                <a16:creationId xmlns:a16="http://schemas.microsoft.com/office/drawing/2014/main" id="{7E89A71F-622A-40E1-B5C1-6BC4EBB026E7}"/>
              </a:ext>
            </a:extLst>
          </xdr:cNvPr>
          <xdr:cNvSpPr txBox="1"/>
        </xdr:nvSpPr>
        <xdr:spPr>
          <a:xfrm>
            <a:off x="9756775" y="4619625"/>
            <a:ext cx="6127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FA67DCEC-3C70-45F8-9648-48D4218864A0}" type="TxLink">
              <a:rPr lang="en-US" sz="2000" b="1" i="0" u="none" strike="noStrike">
                <a:solidFill>
                  <a:schemeClr val="accent2"/>
                </a:solidFill>
                <a:latin typeface="Calibri"/>
                <a:cs typeface="Calibri"/>
              </a:rPr>
              <a:pPr/>
              <a:t>15</a:t>
            </a:fld>
            <a:endParaRPr lang="pt-BR" sz="2000" b="1">
              <a:solidFill>
                <a:schemeClr val="accent2"/>
              </a:solidFill>
            </a:endParaRPr>
          </a:p>
        </xdr:txBody>
      </xdr:sp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BD3BD09A-CD0E-48A4-AF71-7F61BDFC9125}"/>
              </a:ext>
            </a:extLst>
          </xdr:cNvPr>
          <xdr:cNvSpPr txBox="1"/>
        </xdr:nvSpPr>
        <xdr:spPr>
          <a:xfrm>
            <a:off x="10101146" y="4591050"/>
            <a:ext cx="15335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>
                <a:solidFill>
                  <a:schemeClr val="accent2"/>
                </a:solidFill>
              </a:rPr>
              <a:t>dias</a:t>
            </a:r>
            <a:r>
              <a:rPr lang="pt-BR" sz="1400" b="1" baseline="0">
                <a:solidFill>
                  <a:schemeClr val="accent2"/>
                </a:solidFill>
              </a:rPr>
              <a:t> perdidos</a:t>
            </a:r>
            <a:endParaRPr lang="pt-BR" sz="1400" b="1">
              <a:solidFill>
                <a:schemeClr val="accent2"/>
              </a:solidFill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graphicFrame macro="">
            <xdr:nvGraphicFramePr>
              <xdr:cNvPr id="80" name="FILIAL">
                <a:extLst>
                  <a:ext uri="{FF2B5EF4-FFF2-40B4-BE49-F238E27FC236}">
                    <a16:creationId xmlns:a16="http://schemas.microsoft.com/office/drawing/2014/main" id="{0A83B249-5E0B-4A8A-91BC-2219C74F74B7}"/>
                  </a:ext>
                </a:extLst>
              </xdr:cNvPr>
              <xdr:cNvGraphicFramePr/>
            </xdr:nvGraphicFramePr>
            <xdr:xfrm>
              <a:off x="6788149" y="342900"/>
              <a:ext cx="1492252" cy="695325"/>
            </xdr:xfrm>
            <a:graphic>
              <a:graphicData uri="http://schemas.microsoft.com/office/drawing/2010/slicer">
                <sle:slicer xmlns:sle="http://schemas.microsoft.com/office/drawing/2010/slicer" name="FILIAL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858756" y="342900"/>
                <a:ext cx="1507774" cy="69532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>
        <mc:Choice xmlns:a14="http://schemas.microsoft.com/office/drawing/2010/main" Requires="a14">
          <xdr:graphicFrame macro="">
            <xdr:nvGraphicFramePr>
              <xdr:cNvPr id="81" name="MÊS">
                <a:extLst>
                  <a:ext uri="{FF2B5EF4-FFF2-40B4-BE49-F238E27FC236}">
                    <a16:creationId xmlns:a16="http://schemas.microsoft.com/office/drawing/2014/main" id="{FD3B22B3-8FB8-42BC-8BA6-6D9FBF6E4C3C}"/>
                  </a:ext>
                </a:extLst>
              </xdr:cNvPr>
              <xdr:cNvGraphicFramePr/>
            </xdr:nvGraphicFramePr>
            <xdr:xfrm>
              <a:off x="8337550" y="333375"/>
              <a:ext cx="3629025" cy="704850"/>
            </xdr:xfrm>
            <a:graphic>
              <a:graphicData uri="http://schemas.microsoft.com/office/drawing/2010/slicer">
                <sle:slicer xmlns:sle="http://schemas.microsoft.com/office/drawing/2010/slicer" name="MÊS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424273" y="333375"/>
                <a:ext cx="3666772" cy="7048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graphicFrame macro="">
        <xdr:nvGraphicFramePr>
          <xdr:cNvPr id="82" name="Gráfico 81">
            <a:extLst>
              <a:ext uri="{FF2B5EF4-FFF2-40B4-BE49-F238E27FC236}">
                <a16:creationId xmlns:a16="http://schemas.microsoft.com/office/drawing/2014/main" id="{B5393432-060B-4BC3-BBFB-DB08254927F8}"/>
              </a:ext>
            </a:extLst>
          </xdr:cNvPr>
          <xdr:cNvGraphicFramePr>
            <a:graphicFrameLocks/>
          </xdr:cNvGraphicFramePr>
        </xdr:nvGraphicFramePr>
        <xdr:xfrm>
          <a:off x="2641600" y="2295525"/>
          <a:ext cx="5073650" cy="1647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pic>
            <xdr:nvPicPr>
              <xdr:cNvPr id="87" name="Imagem 86">
                <a:extLst>
                  <a:ext uri="{FF2B5EF4-FFF2-40B4-BE49-F238E27FC236}">
                    <a16:creationId xmlns:a16="http://schemas.microsoft.com/office/drawing/2014/main" id="{ECE0CD19-32CD-4BF8-96BC-F828F2CD160D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ANALISES!$AK$3" spid="_x0000_s1174"/>
                  </a:ext>
                </a:extLst>
              </xdr:cNvPicPr>
            </xdr:nvPicPr>
            <xdr:blipFill rotWithShape="1">
              <a:blip xmlns:r="http://schemas.openxmlformats.org/officeDocument/2006/relationships" r:embed="rId18"/>
              <a:srcRect l="39262" t="26000" r="3200" b="8000"/>
              <a:stretch>
                <a:fillRect/>
              </a:stretch>
            </xdr:blipFill>
            <xdr:spPr bwMode="auto">
              <a:xfrm>
                <a:off x="4019551" y="4552950"/>
                <a:ext cx="901700" cy="355001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pic>
            <xdr:nvPicPr>
              <xdr:cNvPr id="91" name="Imagem 90">
                <a:extLst>
                  <a:ext uri="{FF2B5EF4-FFF2-40B4-BE49-F238E27FC236}">
                    <a16:creationId xmlns:a16="http://schemas.microsoft.com/office/drawing/2014/main" id="{9221B008-0536-49D7-BEA3-61787A3F169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ANALISES!$AD$3" spid="_x0000_s1175"/>
                  </a:ext>
                </a:extLst>
              </xdr:cNvPicPr>
            </xdr:nvPicPr>
            <xdr:blipFill rotWithShape="1">
              <a:blip xmlns:r="http://schemas.openxmlformats.org/officeDocument/2006/relationships" r:embed="rId19"/>
              <a:srcRect l="34375" t="15385" r="4807" b="10256"/>
              <a:stretch>
                <a:fillRect/>
              </a:stretch>
            </xdr:blipFill>
            <xdr:spPr bwMode="auto">
              <a:xfrm>
                <a:off x="6683375" y="4543425"/>
                <a:ext cx="841633" cy="3564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14</xdr:row>
      <xdr:rowOff>0</xdr:rowOff>
    </xdr:from>
    <xdr:to>
      <xdr:col>15</xdr:col>
      <xdr:colOff>314325</xdr:colOff>
      <xdr:row>15</xdr:row>
      <xdr:rowOff>123825</xdr:rowOff>
    </xdr:to>
    <xdr:pic>
      <xdr:nvPicPr>
        <xdr:cNvPr id="20" name="Gráfico 19" descr="Coração com pulsação">
          <a:extLst>
            <a:ext uri="{FF2B5EF4-FFF2-40B4-BE49-F238E27FC236}">
              <a16:creationId xmlns:a16="http://schemas.microsoft.com/office/drawing/2014/main" id="{BC098681-8DFE-462B-ADEF-2F3F3C38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296775" y="2676525"/>
          <a:ext cx="314325" cy="314325"/>
        </a:xfrm>
        <a:prstGeom prst="rect">
          <a:avLst/>
        </a:prstGeom>
      </xdr:spPr>
    </xdr:pic>
    <xdr:clientData/>
  </xdr:twoCellAnchor>
  <xdr:twoCellAnchor>
    <xdr:from>
      <xdr:col>32</xdr:col>
      <xdr:colOff>19050</xdr:colOff>
      <xdr:row>20</xdr:row>
      <xdr:rowOff>19050</xdr:rowOff>
    </xdr:from>
    <xdr:to>
      <xdr:col>35</xdr:col>
      <xdr:colOff>381002</xdr:colOff>
      <xdr:row>25</xdr:row>
      <xdr:rowOff>38098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72483F38-74DC-4675-95DF-C290852E25FA}"/>
            </a:ext>
          </a:extLst>
        </xdr:cNvPr>
        <xdr:cNvSpPr/>
      </xdr:nvSpPr>
      <xdr:spPr>
        <a:xfrm>
          <a:off x="26279475" y="3829050"/>
          <a:ext cx="2781302" cy="971548"/>
        </a:xfrm>
        <a:prstGeom prst="rect">
          <a:avLst/>
        </a:prstGeom>
        <a:solidFill>
          <a:schemeClr val="accent1">
            <a:alpha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 b="1">
            <a:solidFill>
              <a:schemeClr val="tx2"/>
            </a:solidFill>
          </a:endParaRP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24421297" backgroundQuery="1" createdVersion="6" refreshedVersion="6" minRefreshableVersion="3" recordCount="0" supportSubquery="1" supportAdvancedDrill="1" xr:uid="{520E7E92-A79B-4976-8EAE-84EC4C514BDE}">
  <cacheSource type="external" connectionId="8"/>
  <cacheFields count="4">
    <cacheField name="[Tab_Filial 1].[FILIAL].[FILIAL]" caption="FILIAL" numFmtId="0" hierarchy="47" level="1">
      <sharedItems count="1">
        <s v="Filial - C"/>
      </sharedItems>
    </cacheField>
    <cacheField name="[Tab_Exames 1].[FILIAL].[FILIAL]" caption="FILIAL" numFmtId="0" hierarchy="19" level="1">
      <sharedItems containsSemiMixedTypes="0" containsNonDate="0" containsString="0"/>
    </cacheField>
    <cacheField name="[Tab_Exames 1].[MÊS].[MÊS]" caption="MÊS" numFmtId="0" hierarchy="31" level="1">
      <sharedItems containsSemiMixedTypes="0" containsNonDate="0" containsString="0"/>
    </cacheField>
    <cacheField name="[Tab_Mes 1].[MÊS].[MÊS]" caption="MÊS" numFmtId="0" hierarchy="48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2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0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3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56018518" backgroundQuery="1" createdVersion="6" refreshedVersion="6" minRefreshableVersion="3" recordCount="0" supportSubquery="1" supportAdvancedDrill="1" xr:uid="{8E19211A-EA86-4B8B-B702-97CEC27CADFE}">
  <cacheSource type="external" connectionId="8"/>
  <cacheFields count="5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Tab_Filial 1].[FILIAL].[FILIAL]" caption="FILIAL" numFmtId="0" hierarchy="47" level="1">
      <sharedItems count="4">
        <s v="Filial - A"/>
        <s v="Filial - B"/>
        <s v="Filial - C"/>
        <s v="Filial - D"/>
      </sharedItems>
    </cacheField>
    <cacheField name="[Measures].[Média de %]" caption="Média de %" numFmtId="0" hierarchy="69" level="32767"/>
    <cacheField name="[Tab_Mes 1].[MÊS].[MÊS]" caption="MÊS" numFmtId="0" hierarchy="48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2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4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2210648" backgroundQuery="1" createdVersion="3" refreshedVersion="6" minRefreshableVersion="3" recordCount="0" supportSubquery="1" supportAdvancedDrill="1" xr:uid="{8B99867A-E37F-47F9-AAF0-F96725CCA4DA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0" memberValueDatatype="130" unbalanced="0"/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0" memberValueDatatype="130" unbalanced="0"/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/>
    <cacheHierarchy uniqueName="[Tab_Mes 1].[MÊS]" caption="MÊS" attribute="1" defaultMemberUniqueName="[Tab_Mes 1].[MÊS].[All]" allUniqueName="[Tab_Mes 1].[MÊS].[All]" dimensionUniqueName="[Tab_Mes 1]" displayFolder="" count="2" memberValueDatatype="130" unbalanced="0"/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90306598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28703707" backgroundQuery="1" createdVersion="6" refreshedVersion="6" minRefreshableVersion="3" recordCount="0" supportSubquery="1" supportAdvancedDrill="1" xr:uid="{487B9A14-E776-40C5-8AB3-9FA63C58A501}">
  <cacheSource type="external" connectionId="8"/>
  <cacheFields count="6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Measures].[Soma de CONTRATADOS]" caption="Soma de CONTRATADOS" numFmtId="0" hierarchy="71" level="32767"/>
    <cacheField name="[Measures].[Soma de META PCD]" caption="Soma de META PCD" numFmtId="0" hierarchy="72" level="32767"/>
    <cacheField name="[Tab_Filial 1].[FILIAL].[FILIAL]" caption="FILIAL" numFmtId="0" hierarchy="47" level="1">
      <sharedItems containsSemiMixedTypes="0" containsNonDate="0" containsString="0"/>
    </cacheField>
    <cacheField name="[Tab_Mes 1].[MÊS].[MÊS]" caption="MÊS" numFmtId="0" hierarchy="48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4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5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33101849" backgroundQuery="1" createdVersion="6" refreshedVersion="6" minRefreshableVersion="3" recordCount="0" supportSubquery="1" supportAdvancedDrill="1" xr:uid="{6633F750-0C54-4C65-A15E-724CCC0D9730}">
  <cacheSource type="external" connectionId="8"/>
  <cacheFields count="6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Measures].[Soma de PARTICIPANTES]" caption="Soma de PARTICIPANTES" numFmtId="0" hierarchy="68" level="32767"/>
    <cacheField name="[Measures].[Soma de META PQV]" caption="Soma de META PQV" numFmtId="0" hierarchy="67" level="32767"/>
    <cacheField name="[Tab_Filial 1].[FILIAL].[FILIAL]" caption="FILIAL" numFmtId="0" hierarchy="47" level="1">
      <sharedItems containsSemiMixedTypes="0" containsNonDate="0" containsString="0"/>
    </cacheField>
    <cacheField name="[Tab_Mes 1].[MÊS].[MÊS]" caption="MÊS" numFmtId="0" hierarchy="48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4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5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37384259" backgroundQuery="1" createdVersion="6" refreshedVersion="6" minRefreshableVersion="3" recordCount="0" supportSubquery="1" supportAdvancedDrill="1" xr:uid="{602B085C-2468-433D-90AA-9C43CBD269BC}">
  <cacheSource type="external" connectionId="8"/>
  <cacheFields count="4">
    <cacheField name="[Tab_Mes 1].[MÊS].[MÊS]" caption="MÊS" numFmtId="0" hierarchy="48" level="1">
      <sharedItems count="1">
        <s v="JUL"/>
      </sharedItems>
    </cacheField>
    <cacheField name="[Tab_Exames 1].[FILIAL].[FILIAL]" caption="FILIAL" numFmtId="0" hierarchy="19" level="1">
      <sharedItems containsSemiMixedTypes="0" containsNonDate="0" containsString="0"/>
    </cacheField>
    <cacheField name="[Tab_Exames 1].[MÊS].[MÊS]" caption="MÊS" numFmtId="0" hierarchy="31" level="1">
      <sharedItems containsSemiMixedTypes="0" containsNonDate="0" containsString="0"/>
    </cacheField>
    <cacheField name="[Tab_Filial 1].[FILIAL].[FILIAL]" caption="FILIAL" numFmtId="0" hierarchy="47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2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3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0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40856485" backgroundQuery="1" createdVersion="6" refreshedVersion="6" minRefreshableVersion="3" recordCount="0" supportSubquery="1" supportAdvancedDrill="1" xr:uid="{E9D69F5D-DFE0-407F-BEB0-261F3D9DD0A3}">
  <cacheSource type="external" connectionId="8"/>
  <cacheFields count="5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Tab_Mes 1].[MÊS].[MÊS]" caption="MÊS" numFmtId="0" hierarchy="48" level="1">
      <sharedItems count="2">
        <s v="JUL"/>
        <s v="JAN" u="1"/>
      </sharedItems>
    </cacheField>
    <cacheField name="[Measures].[Média de Taxa absenteismo]" caption="Média de Taxa absenteismo" numFmtId="0" hierarchy="70" level="32767"/>
    <cacheField name="[Tab_Filial 1].[FILIAL].[FILIAL]" caption="FILIAL" numFmtId="0" hierarchy="47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4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2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43634256" backgroundQuery="1" createdVersion="6" refreshedVersion="6" minRefreshableVersion="3" recordCount="0" supportSubquery="1" supportAdvancedDrill="1" xr:uid="{70620C42-A6AC-46FE-BAEB-F712B83023D5}">
  <cacheSource type="external" connectionId="8"/>
  <cacheFields count="6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Tab_FAP 1].[MOTIVO AFASTAMENTO].[MOTIVO AFASTAMENTO]" caption="MOTIVO AFASTAMENTO" numFmtId="0" hierarchy="37" level="1">
      <sharedItems count="1">
        <s v="Acidente do Trabalho"/>
      </sharedItems>
    </cacheField>
    <cacheField name="[Measures].[Soma de DIAS AFASTAMENTO]" caption="Soma de DIAS AFASTAMENTO" numFmtId="0" hierarchy="74" level="32767"/>
    <cacheField name="[Tab_Filial 1].[FILIAL].[FILIAL]" caption="FILIAL" numFmtId="0" hierarchy="47" level="1">
      <sharedItems containsSemiMixedTypes="0" containsNonDate="0" containsString="0"/>
    </cacheField>
    <cacheField name="[Tab_Mes 1].[MÊS].[MÊS]" caption="MÊS" numFmtId="0" hierarchy="48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2" memberValueDatatype="130" unbalanced="0">
      <fieldsUsage count="2">
        <fieldUsage x="-1"/>
        <fieldUsage x="2"/>
      </fieldsUsage>
    </cacheHierarchy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4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5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46643519" backgroundQuery="1" createdVersion="6" refreshedVersion="6" minRefreshableVersion="3" recordCount="0" supportSubquery="1" supportAdvancedDrill="1" xr:uid="{99BEB3AE-C333-43D8-9F35-5BF1AC0E4CFB}">
  <cacheSource type="external" connectionId="8"/>
  <cacheFields count="5">
    <cacheField name="[Tab_Exames 1].[MÊS].[MÊS]" caption="MÊS" numFmtId="0" hierarchy="31" level="1">
      <sharedItems containsSemiMixedTypes="0" containsNonDate="0" containsString="0"/>
    </cacheField>
    <cacheField name="[Tab_Exames 1].[FILIAL].[FILIAL]" caption="FILIAL" numFmtId="0" hierarchy="19" level="1">
      <sharedItems containsSemiMixedTypes="0" containsNonDate="0" containsString="0"/>
    </cacheField>
    <cacheField name="[Tab_Mes 1].[MÊS].[MÊS]" caption="MÊS" numFmtId="0" hierarchy="48" level="1">
      <sharedItems count="12">
        <s v="JAN"/>
        <s v="FEV"/>
        <s v="MAR"/>
        <s v="ABR"/>
        <s v="MAI"/>
        <s v="JUN"/>
        <s v="JUL"/>
        <s v="AGO"/>
        <s v="SET"/>
        <s v="OUT"/>
        <s v="NOV"/>
        <s v="DEZ"/>
      </sharedItems>
    </cacheField>
    <cacheField name="[Measures].[Média de Taxa absenteismo]" caption="Média de Taxa absenteismo" numFmtId="0" hierarchy="70" level="32767"/>
    <cacheField name="[Tab_Filial 1].[FILIAL].[FILIAL]" caption="FILIAL" numFmtId="0" hierarchy="47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2" memberValueDatatype="130" unbalanced="0">
      <fieldsUsage count="2">
        <fieldUsage x="-1"/>
        <fieldUsage x="1"/>
      </fieldsUsage>
    </cacheHierarchy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2" memberValueDatatype="130" unbalanced="0">
      <fieldsUsage count="2">
        <fieldUsage x="-1"/>
        <fieldUsage x="0"/>
      </fieldsUsage>
    </cacheHierarchy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0" memberValueDatatype="130" unbalanced="0"/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0" memberValueDatatype="130" unbalanced="0"/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4"/>
      </fieldsUsage>
    </cacheHierarchy>
    <cacheHierarchy uniqueName="[Tab_Mes 1].[MÊS]" caption="MÊS" attribute="1" defaultMemberUniqueName="[Tab_Mes 1].[MÊS].[All]" allUniqueName="[Tab_Mes 1].[MÊS].[All]" dimensionUniqueName="[Tab_Mes 1]" displayFolder="" count="2" memberValueDatatype="130" unbalanced="0">
      <fieldsUsage count="2">
        <fieldUsage x="-1"/>
        <fieldUsage x="2"/>
      </fieldsUsage>
    </cacheHierarchy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5046296" createdVersion="5" refreshedVersion="6" minRefreshableVersion="3" recordCount="0" supportSubquery="1" supportAdvancedDrill="1" xr:uid="{5EBC9AF6-3F06-48B7-A7D5-9700831264ED}">
  <cacheSource type="external" connectionId="8"/>
  <cacheFields count="4">
    <cacheField name="[Tab_FAP 1].[MÊS].[MÊS]" caption="MÊS" numFmtId="0" hierarchy="46" level="1">
      <sharedItems count="2">
        <s v="ABR"/>
        <s v="AGO"/>
      </sharedItems>
    </cacheField>
    <cacheField name="[Measures].[Soma de Afastamento]" caption="Soma de Afastamento" numFmtId="0" hierarchy="77" level="32767"/>
    <cacheField name="[Tab_FAP 1].[MOTIVO AFASTAMENTO].[MOTIVO AFASTAMENTO]" caption="MOTIVO AFASTAMENTO" numFmtId="0" hierarchy="37" level="1">
      <sharedItems containsSemiMixedTypes="0" containsNonDate="0" containsString="0"/>
    </cacheField>
    <cacheField name="[Tab_Filial 1].[FILIAL].[FILIAL]" caption="FILIAL" numFmtId="0" hierarchy="47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0" memberValueDatatype="130" unbalanced="0"/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0" memberValueDatatype="130" unbalanced="0"/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2" memberValueDatatype="130" unbalanced="0">
      <fieldsUsage count="2">
        <fieldUsage x="-1"/>
        <fieldUsage x="2"/>
      </fieldsUsage>
    </cacheHierarchy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2" memberValueDatatype="130" unbalanced="0">
      <fieldsUsage count="2">
        <fieldUsage x="-1"/>
        <fieldUsage x="0"/>
      </fieldsUsage>
    </cacheHierarchy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3"/>
      </fieldsUsage>
    </cacheHierarchy>
    <cacheHierarchy uniqueName="[Tab_Mes 1].[MÊS]" caption="MÊS" attribute="1" defaultMemberUniqueName="[Tab_Mes 1].[MÊS].[All]" allUniqueName="[Tab_Mes 1].[MÊS].[All]" dimensionUniqueName="[Tab_Mes 1]" displayFolder="" count="0" memberValueDatatype="130" unbalanced="0"/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by" refreshedDate="44089.660053472224" createdVersion="5" refreshedVersion="6" minRefreshableVersion="3" recordCount="0" supportSubquery="1" supportAdvancedDrill="1" xr:uid="{9A4F2CB4-F6CA-4254-BF77-FCA8F6AFF736}">
  <cacheSource type="external" connectionId="8"/>
  <cacheFields count="4">
    <cacheField name="[Tab_FAP 1].[MÊS].[MÊS]" caption="MÊS" numFmtId="0" hierarchy="46" level="1">
      <sharedItems count="3">
        <s v="MAR"/>
        <s v="JUL"/>
        <s v="NOV"/>
      </sharedItems>
    </cacheField>
    <cacheField name="[Measures].[Soma de Afastamento]" caption="Soma de Afastamento" numFmtId="0" hierarchy="77" level="32767"/>
    <cacheField name="[Tab_FAP 1].[MOTIVO AFASTAMENTO].[MOTIVO AFASTAMENTO]" caption="MOTIVO AFASTAMENTO" numFmtId="0" hierarchy="37" level="1">
      <sharedItems containsSemiMixedTypes="0" containsNonDate="0" containsString="0"/>
    </cacheField>
    <cacheField name="[Tab_Filial 1].[FILIAL].[FILIAL]" caption="FILIAL" numFmtId="0" hierarchy="47" level="1">
      <sharedItems containsSemiMixedTypes="0" containsNonDate="0" containsString="0"/>
    </cacheField>
  </cacheFields>
  <cacheHierarchies count="78">
    <cacheHierarchy uniqueName="[Tab_Abs 1].[DATA]" caption="DATA" attribute="1" time="1" defaultMemberUniqueName="[Tab_Abs 1].[DATA].[All]" allUniqueName="[Tab_Abs 1].[DATA].[All]" dimensionUniqueName="[Tab_Abs 1]" displayFolder="" count="0" memberValueDatatype="7" unbalanced="0"/>
    <cacheHierarchy uniqueName="[Tab_Abs 1].[FILIAL]" caption="FILIAL" attribute="1" defaultMemberUniqueName="[Tab_Abs 1].[FILIAL].[All]" allUniqueName="[Tab_Abs 1].[FILIAL].[All]" dimensionUniqueName="[Tab_Abs 1]" displayFolder="" count="0" memberValueDatatype="130" unbalanced="0"/>
    <cacheHierarchy uniqueName="[Tab_Abs 1].[FUNCIONARIO]" caption="FUNCIONARIO" attribute="1" defaultMemberUniqueName="[Tab_Abs 1].[FUNCIONARIO].[All]" allUniqueName="[Tab_Abs 1].[FUNCIONARIO].[All]" dimensionUniqueName="[Tab_Abs 1]" displayFolder="" count="0" memberValueDatatype="130" unbalanced="0"/>
    <cacheHierarchy uniqueName="[Tab_Abs 1].[CARGO]" caption="CARGO" attribute="1" defaultMemberUniqueName="[Tab_Abs 1].[CARGO].[All]" allUniqueName="[Tab_Abs 1].[CARGO].[All]" dimensionUniqueName="[Tab_Abs 1]" displayFolder="" count="0" memberValueDatatype="130" unbalanced="0"/>
    <cacheHierarchy uniqueName="[Tab_Abs 1].[MATRICULA]" caption="MATRICULA" attribute="1" defaultMemberUniqueName="[Tab_Abs 1].[MATRICULA].[All]" allUniqueName="[Tab_Abs 1].[MATRICULA].[All]" dimensionUniqueName="[Tab_Abs 1]" displayFolder="" count="0" memberValueDatatype="130" unbalanced="0"/>
    <cacheHierarchy uniqueName="[Tab_Abs 1].[Status]" caption="Status" attribute="1" defaultMemberUniqueName="[Tab_Abs 1].[Status].[All]" allUniqueName="[Tab_Abs 1].[Status].[All]" dimensionUniqueName="[Tab_Abs 1]" displayFolder="" count="0" memberValueDatatype="130" unbalanced="0"/>
    <cacheHierarchy uniqueName="[Tab_Abs 1].[Faltas em horas]" caption="Faltas em horas" attribute="1" defaultMemberUniqueName="[Tab_Abs 1].[Faltas em horas].[All]" allUniqueName="[Tab_Abs 1].[Faltas em horas].[All]" dimensionUniqueName="[Tab_Abs 1]" displayFolder="" count="0" memberValueDatatype="20" unbalanced="0"/>
    <cacheHierarchy uniqueName="[Tab_Abs 1].[Atrasos em horas]" caption="Atrasos em horas" attribute="1" defaultMemberUniqueName="[Tab_Abs 1].[Atrasos em horas].[All]" allUniqueName="[Tab_Abs 1].[Atrasos em horas].[All]" dimensionUniqueName="[Tab_Abs 1]" displayFolder="" count="0" memberValueDatatype="5" unbalanced="0"/>
    <cacheHierarchy uniqueName="[Tab_Abs 1].[Faltas Justificadas em horas]" caption="Faltas Justificadas em horas" attribute="1" defaultMemberUniqueName="[Tab_Abs 1].[Faltas Justificadas em horas].[All]" allUniqueName="[Tab_Abs 1].[Faltas Justificadas em horas].[All]" dimensionUniqueName="[Tab_Abs 1]" displayFolder="" count="0" memberValueDatatype="130" unbalanced="0"/>
    <cacheHierarchy uniqueName="[Tab_Abs 1].[Ausências Abonadas em horas]" caption="Ausências Abonadas em horas" attribute="1" defaultMemberUniqueName="[Tab_Abs 1].[Ausências Abonadas em horas].[All]" allUniqueName="[Tab_Abs 1].[Ausências Abonadas em horas].[All]" dimensionUniqueName="[Tab_Abs 1]" displayFolder="" count="0" memberValueDatatype="130" unbalanced="0"/>
    <cacheHierarchy uniqueName="[Tab_Abs 1].[Horas perdidas]" caption="Horas perdidas" attribute="1" defaultMemberUniqueName="[Tab_Abs 1].[Horas perdidas].[All]" allUniqueName="[Tab_Abs 1].[Horas perdidas].[All]" dimensionUniqueName="[Tab_Abs 1]" displayFolder="" count="0" memberValueDatatype="5" unbalanced="0"/>
    <cacheHierarchy uniqueName="[Tab_Abs 1].[Horas Extras]" caption="Horas Extras" attribute="1" defaultMemberUniqueName="[Tab_Abs 1].[Horas Extras].[All]" allUniqueName="[Tab_Abs 1].[Horas Extras].[All]" dimensionUniqueName="[Tab_Abs 1]" displayFolder="" count="0" memberValueDatatype="130" unbalanced="0"/>
    <cacheHierarchy uniqueName="[Tab_Abs 1].[Horas trabalhadas no mês]" caption="Horas trabalhadas no mês" attribute="1" defaultMemberUniqueName="[Tab_Abs 1].[Horas trabalhadas no mês].[All]" allUniqueName="[Tab_Abs 1].[Horas trabalhadas no mês].[All]" dimensionUniqueName="[Tab_Abs 1]" displayFolder="" count="0" memberValueDatatype="5" unbalanced="0"/>
    <cacheHierarchy uniqueName="[Tab_Abs 1].[Taxa absenteismo]" caption="Taxa absenteismo" attribute="1" defaultMemberUniqueName="[Tab_Abs 1].[Taxa absenteismo].[All]" allUniqueName="[Tab_Abs 1].[Taxa absenteismo].[All]" dimensionUniqueName="[Tab_Abs 1]" displayFolder="" count="0" memberValueDatatype="5" unbalanced="0"/>
    <cacheHierarchy uniqueName="[Tab_Abs 1].[Ano]" caption="Ano" attribute="1" defaultMemberUniqueName="[Tab_Abs 1].[Ano].[All]" allUniqueName="[Tab_Abs 1].[Ano].[All]" dimensionUniqueName="[Tab_Abs 1]" displayFolder="" count="0" memberValueDatatype="20" unbalanced="0"/>
    <cacheHierarchy uniqueName="[Tab_Abs 1].[Cont.mês]" caption="Cont.mês" attribute="1" defaultMemberUniqueName="[Tab_Abs 1].[Cont.mês].[All]" allUniqueName="[Tab_Abs 1].[Cont.mês].[All]" dimensionUniqueName="[Tab_Abs 1]" displayFolder="" count="0" memberValueDatatype="20" unbalanced="0"/>
    <cacheHierarchy uniqueName="[Tab_Abs 1].[Nome do Mês]" caption="Nome do Mês" attribute="1" defaultMemberUniqueName="[Tab_Abs 1].[Nome do Mês].[All]" allUniqueName="[Tab_Abs 1].[Nome do Mês].[All]" dimensionUniqueName="[Tab_Abs 1]" displayFolder="" count="0" memberValueDatatype="130" unbalanced="0"/>
    <cacheHierarchy uniqueName="[Tab_Abs 1].[Primeiros caracteres]" caption="Primeiros caracteres" attribute="1" defaultMemberUniqueName="[Tab_Abs 1].[Primeiros caracteres].[All]" allUniqueName="[Tab_Abs 1].[Primeiros caracteres].[All]" dimensionUniqueName="[Tab_Abs 1]" displayFolder="" count="0" memberValueDatatype="130" unbalanced="0"/>
    <cacheHierarchy uniqueName="[Tab_Abs 1].[MÊS]" caption="MÊS" attribute="1" defaultMemberUniqueName="[Tab_Abs 1].[MÊS].[All]" allUniqueName="[Tab_Abs 1].[MÊS].[All]" dimensionUniqueName="[Tab_Abs 1]" displayFolder="" count="0" memberValueDatatype="130" unbalanced="0"/>
    <cacheHierarchy uniqueName="[Tab_Exames 1].[FILIAL]" caption="FILIAL" attribute="1" defaultMemberUniqueName="[Tab_Exames 1].[FILIAL].[All]" allUniqueName="[Tab_Exames 1].[FILIAL].[All]" dimensionUniqueName="[Tab_Exames 1]" displayFolder="" count="0" memberValueDatatype="130" unbalanced="0"/>
    <cacheHierarchy uniqueName="[Tab_Exames 1].[FUNCIONARIO]" caption="FUNCIONARIO" attribute="1" defaultMemberUniqueName="[Tab_Exames 1].[FUNCIONARIO].[All]" allUniqueName="[Tab_Exames 1].[FUNCIONARIO].[All]" dimensionUniqueName="[Tab_Exames 1]" displayFolder="" count="0" memberValueDatatype="130" unbalanced="0"/>
    <cacheHierarchy uniqueName="[Tab_Exames 1].[CARGO]" caption="CARGO" attribute="1" defaultMemberUniqueName="[Tab_Exames 1].[CARGO].[All]" allUniqueName="[Tab_Exames 1].[CARGO].[All]" dimensionUniqueName="[Tab_Exames 1]" displayFolder="" count="0" memberValueDatatype="130" unbalanced="0"/>
    <cacheHierarchy uniqueName="[Tab_Exames 1].[MATRICULA]" caption="MATRICULA" attribute="1" defaultMemberUniqueName="[Tab_Exames 1].[MATRICULA].[All]" allUniqueName="[Tab_Exames 1].[MATRICULA].[All]" dimensionUniqueName="[Tab_Exames 1]" displayFolder="" count="0" memberValueDatatype="130" unbalanced="0"/>
    <cacheHierarchy uniqueName="[Tab_Exames 1].[TIPO EXAME]" caption="TIPO EXAME" attribute="1" defaultMemberUniqueName="[Tab_Exames 1].[TIPO EXAME].[All]" allUniqueName="[Tab_Exames 1].[TIPO EXAME].[All]" dimensionUniqueName="[Tab_Exames 1]" displayFolder="" count="0" memberValueDatatype="130" unbalanced="0"/>
    <cacheHierarchy uniqueName="[Tab_Exames 1].[DATA EMISSÃO  ASO]" caption="DATA EMISSÃO  ASO" attribute="1" time="1" defaultMemberUniqueName="[Tab_Exames 1].[DATA EMISSÃO  ASO].[All]" allUniqueName="[Tab_Exames 1].[DATA EMISSÃO  ASO].[All]" dimensionUniqueName="[Tab_Exames 1]" displayFolder="" count="0" memberValueDatatype="7" unbalanced="0"/>
    <cacheHierarchy uniqueName="[Tab_Exames 1].[STATUS]" caption="STATUS" attribute="1" defaultMemberUniqueName="[Tab_Exames 1].[STATUS].[All]" allUniqueName="[Tab_Exames 1].[STATUS].[All]" dimensionUniqueName="[Tab_Exames 1]" displayFolder="" count="0" memberValueDatatype="130" unbalanced="0"/>
    <cacheHierarchy uniqueName="[Tab_Exames 1].[%]" caption="%" attribute="1" defaultMemberUniqueName="[Tab_Exames 1].[%].[All]" allUniqueName="[Tab_Exames 1].[%].[All]" dimensionUniqueName="[Tab_Exames 1]" displayFolder="" count="0" memberValueDatatype="20" unbalanced="0"/>
    <cacheHierarchy uniqueName="[Tab_Exames 1].[Ano]" caption="Ano" attribute="1" defaultMemberUniqueName="[Tab_Exames 1].[Ano].[All]" allUniqueName="[Tab_Exames 1].[Ano].[All]" dimensionUniqueName="[Tab_Exames 1]" displayFolder="" count="0" memberValueDatatype="20" unbalanced="0"/>
    <cacheHierarchy uniqueName="[Tab_Exames 1].[Cont.mês]" caption="Cont.mês" attribute="1" defaultMemberUniqueName="[Tab_Exames 1].[Cont.mês].[All]" allUniqueName="[Tab_Exames 1].[Cont.mês].[All]" dimensionUniqueName="[Tab_Exames 1]" displayFolder="" count="0" memberValueDatatype="20" unbalanced="0"/>
    <cacheHierarchy uniqueName="[Tab_Exames 1].[Nome do Mês]" caption="Nome do Mês" attribute="1" defaultMemberUniqueName="[Tab_Exames 1].[Nome do Mês].[All]" allUniqueName="[Tab_Exames 1].[Nome do Mês].[All]" dimensionUniqueName="[Tab_Exames 1]" displayFolder="" count="0" memberValueDatatype="130" unbalanced="0"/>
    <cacheHierarchy uniqueName="[Tab_Exames 1].[Primeiros caracteres]" caption="Primeiros caracteres" attribute="1" defaultMemberUniqueName="[Tab_Exames 1].[Primeiros caracteres].[All]" allUniqueName="[Tab_Exames 1].[Primeiros caracteres].[All]" dimensionUniqueName="[Tab_Exames 1]" displayFolder="" count="0" memberValueDatatype="130" unbalanced="0"/>
    <cacheHierarchy uniqueName="[Tab_Exames 1].[MÊS]" caption="MÊS" attribute="1" defaultMemberUniqueName="[Tab_Exames 1].[MÊS].[All]" allUniqueName="[Tab_Exames 1].[MÊS].[All]" dimensionUniqueName="[Tab_Exames 1]" displayFolder="" count="0" memberValueDatatype="130" unbalanced="0"/>
    <cacheHierarchy uniqueName="[Tab_FAP 1].[DATA]" caption="DATA" attribute="1" time="1" defaultMemberUniqueName="[Tab_FAP 1].[DATA].[All]" allUniqueName="[Tab_FAP 1].[DATA].[All]" dimensionUniqueName="[Tab_FAP 1]" displayFolder="" count="0" memberValueDatatype="7" unbalanced="0"/>
    <cacheHierarchy uniqueName="[Tab_FAP 1].[FILIAL]" caption="FILIAL" attribute="1" defaultMemberUniqueName="[Tab_FAP 1].[FILIAL].[All]" allUniqueName="[Tab_FAP 1].[FILIAL].[All]" dimensionUniqueName="[Tab_FAP 1]" displayFolder="" count="0" memberValueDatatype="130" unbalanced="0"/>
    <cacheHierarchy uniqueName="[Tab_FAP 1].[FUNCIONARIO]" caption="FUNCIONARIO" attribute="1" defaultMemberUniqueName="[Tab_FAP 1].[FUNCIONARIO].[All]" allUniqueName="[Tab_FAP 1].[FUNCIONARIO].[All]" dimensionUniqueName="[Tab_FAP 1]" displayFolder="" count="0" memberValueDatatype="130" unbalanced="0"/>
    <cacheHierarchy uniqueName="[Tab_FAP 1].[CARGO]" caption="CARGO" attribute="1" defaultMemberUniqueName="[Tab_FAP 1].[CARGO].[All]" allUniqueName="[Tab_FAP 1].[CARGO].[All]" dimensionUniqueName="[Tab_FAP 1]" displayFolder="" count="0" memberValueDatatype="130" unbalanced="0"/>
    <cacheHierarchy uniqueName="[Tab_FAP 1].[MATRICULA]" caption="MATRICULA" attribute="1" defaultMemberUniqueName="[Tab_FAP 1].[MATRICULA].[All]" allUniqueName="[Tab_FAP 1].[MATRICULA].[All]" dimensionUniqueName="[Tab_FAP 1]" displayFolder="" count="0" memberValueDatatype="130" unbalanced="0"/>
    <cacheHierarchy uniqueName="[Tab_FAP 1].[MOTIVO AFASTAMENTO]" caption="MOTIVO AFASTAMENTO" attribute="1" defaultMemberUniqueName="[Tab_FAP 1].[MOTIVO AFASTAMENTO].[All]" allUniqueName="[Tab_FAP 1].[MOTIVO AFASTAMENTO].[All]" dimensionUniqueName="[Tab_FAP 1]" displayFolder="" count="2" memberValueDatatype="130" unbalanced="0">
      <fieldsUsage count="2">
        <fieldUsage x="-1"/>
        <fieldUsage x="2"/>
      </fieldsUsage>
    </cacheHierarchy>
    <cacheHierarchy uniqueName="[Tab_FAP 1].[Afastamento]" caption="Afastamento" attribute="1" defaultMemberUniqueName="[Tab_FAP 1].[Afastamento].[All]" allUniqueName="[Tab_FAP 1].[Afastamento].[All]" dimensionUniqueName="[Tab_FAP 1]" displayFolder="" count="0" memberValueDatatype="20" unbalanced="0"/>
    <cacheHierarchy uniqueName="[Tab_FAP 1].[CID]" caption="CID" attribute="1" defaultMemberUniqueName="[Tab_FAP 1].[CID].[All]" allUniqueName="[Tab_FAP 1].[CID].[All]" dimensionUniqueName="[Tab_FAP 1]" displayFolder="" count="0" memberValueDatatype="130" unbalanced="0"/>
    <cacheHierarchy uniqueName="[Tab_FAP 1].[DESCRIÇÃO CID]" caption="DESCRIÇÃO CID" attribute="1" defaultMemberUniqueName="[Tab_FAP 1].[DESCRIÇÃO CID].[All]" allUniqueName="[Tab_FAP 1].[DESCRIÇÃO CID].[All]" dimensionUniqueName="[Tab_FAP 1]" displayFolder="" count="0" memberValueDatatype="130" unbalanced="0"/>
    <cacheHierarchy uniqueName="[Tab_FAP 1].[DIAS AFASTAMENTO]" caption="DIAS AFASTAMENTO" attribute="1" defaultMemberUniqueName="[Tab_FAP 1].[DIAS AFASTAMENTO].[All]" allUniqueName="[Tab_FAP 1].[DIAS AFASTAMENTO].[All]" dimensionUniqueName="[Tab_FAP 1]" displayFolder="" count="0" memberValueDatatype="20" unbalanced="0"/>
    <cacheHierarchy uniqueName="[Tab_FAP 1].[Ano]" caption="Ano" attribute="1" defaultMemberUniqueName="[Tab_FAP 1].[Ano].[All]" allUniqueName="[Tab_FAP 1].[Ano].[All]" dimensionUniqueName="[Tab_FAP 1]" displayFolder="" count="0" memberValueDatatype="20" unbalanced="0"/>
    <cacheHierarchy uniqueName="[Tab_FAP 1].[Cont.mês]" caption="Cont.mês" attribute="1" defaultMemberUniqueName="[Tab_FAP 1].[Cont.mês].[All]" allUniqueName="[Tab_FAP 1].[Cont.mês].[All]" dimensionUniqueName="[Tab_FAP 1]" displayFolder="" count="0" memberValueDatatype="20" unbalanced="0"/>
    <cacheHierarchy uniqueName="[Tab_FAP 1].[Nome do Mês]" caption="Nome do Mês" attribute="1" defaultMemberUniqueName="[Tab_FAP 1].[Nome do Mês].[All]" allUniqueName="[Tab_FAP 1].[Nome do Mês].[All]" dimensionUniqueName="[Tab_FAP 1]" displayFolder="" count="0" memberValueDatatype="130" unbalanced="0"/>
    <cacheHierarchy uniqueName="[Tab_FAP 1].[Primeiros caracteres]" caption="Primeiros caracteres" attribute="1" defaultMemberUniqueName="[Tab_FAP 1].[Primeiros caracteres].[All]" allUniqueName="[Tab_FAP 1].[Primeiros caracteres].[All]" dimensionUniqueName="[Tab_FAP 1]" displayFolder="" count="0" memberValueDatatype="130" unbalanced="0"/>
    <cacheHierarchy uniqueName="[Tab_FAP 1].[MÊS]" caption="MÊS" attribute="1" defaultMemberUniqueName="[Tab_FAP 1].[MÊS].[All]" allUniqueName="[Tab_FAP 1].[MÊS].[All]" dimensionUniqueName="[Tab_FAP 1]" displayFolder="" count="2" memberValueDatatype="130" unbalanced="0">
      <fieldsUsage count="2">
        <fieldUsage x="-1"/>
        <fieldUsage x="0"/>
      </fieldsUsage>
    </cacheHierarchy>
    <cacheHierarchy uniqueName="[Tab_Filial 1].[FILIAL]" caption="FILIAL" attribute="1" defaultMemberUniqueName="[Tab_Filial 1].[FILIAL].[All]" allUniqueName="[Tab_Filial 1].[FILIAL].[All]" dimensionUniqueName="[Tab_Filial 1]" displayFolder="" count="2" memberValueDatatype="130" unbalanced="0">
      <fieldsUsage count="2">
        <fieldUsage x="-1"/>
        <fieldUsage x="3"/>
      </fieldsUsage>
    </cacheHierarchy>
    <cacheHierarchy uniqueName="[Tab_Mes 1].[MÊS]" caption="MÊS" attribute="1" defaultMemberUniqueName="[Tab_Mes 1].[MÊS].[All]" allUniqueName="[Tab_Mes 1].[MÊS].[All]" dimensionUniqueName="[Tab_Mes 1]" displayFolder="" count="0" memberValueDatatype="130" unbalanced="0"/>
    <cacheHierarchy uniqueName="[Tab_Mes 1].[COD]" caption="COD" attribute="1" defaultMemberUniqueName="[Tab_Mes 1].[COD].[All]" allUniqueName="[Tab_Mes 1].[COD].[All]" dimensionUniqueName="[Tab_Mes 1]" displayFolder="" count="0" memberValueDatatype="20" unbalanced="0"/>
    <cacheHierarchy uniqueName="[Tab_PCD 1].[FILIAL]" caption="FILIAL" attribute="1" defaultMemberUniqueName="[Tab_PCD 1].[FILIAL].[All]" allUniqueName="[Tab_PCD 1].[FILIAL].[All]" dimensionUniqueName="[Tab_PCD 1]" displayFolder="" count="0" memberValueDatatype="130" unbalanced="0"/>
    <cacheHierarchy uniqueName="[Tab_PCD 1].[META PCD]" caption="META PCD" attribute="1" defaultMemberUniqueName="[Tab_PCD 1].[META PCD].[All]" allUniqueName="[Tab_PCD 1].[META PCD].[All]" dimensionUniqueName="[Tab_PCD 1]" displayFolder="" count="0" memberValueDatatype="20" unbalanced="0"/>
    <cacheHierarchy uniqueName="[Tab_PCD 1].[CONTRATADOS]" caption="CONTRATADOS" attribute="1" defaultMemberUniqueName="[Tab_PCD 1].[CONTRATADOS].[All]" allUniqueName="[Tab_PCD 1].[CONTRATADOS].[All]" dimensionUniqueName="[Tab_PCD 1]" displayFolder="" count="0" memberValueDatatype="20" unbalanced="0"/>
    <cacheHierarchy uniqueName="[Tab_PQV 1].[FILIAL]" caption="FILIAL" attribute="1" defaultMemberUniqueName="[Tab_PQV 1].[FILIAL].[All]" allUniqueName="[Tab_PQV 1].[FILIAL].[All]" dimensionUniqueName="[Tab_PQV 1]" displayFolder="" count="0" memberValueDatatype="130" unbalanced="0"/>
    <cacheHierarchy uniqueName="[Tab_PQV 1].[META PQV]" caption="META PQV" attribute="1" defaultMemberUniqueName="[Tab_PQV 1].[META PQV].[All]" allUniqueName="[Tab_PQV 1].[META PQV].[All]" dimensionUniqueName="[Tab_PQV 1]" displayFolder="" count="0" memberValueDatatype="20" unbalanced="0"/>
    <cacheHierarchy uniqueName="[Tab_PQV 1].[PARTICIPANTES]" caption="PARTICIPANTES" attribute="1" defaultMemberUniqueName="[Tab_PQV 1].[PARTICIPANTES].[All]" allUniqueName="[Tab_PQV 1].[PARTICIPANTES].[All]" dimensionUniqueName="[Tab_PQV 1]" displayFolder="" count="0" memberValueDatatype="20" unbalanced="0"/>
    <cacheHierarchy uniqueName="[Measures].[__XL_Count Tab_Exames 1]" caption="__XL_Count Tab_Exames 1" measure="1" displayFolder="" measureGroup="Tab_Exames 1" count="0" hidden="1"/>
    <cacheHierarchy uniqueName="[Measures].[__XL_Count Tab_Abs 1]" caption="__XL_Count Tab_Abs 1" measure="1" displayFolder="" measureGroup="Tab_Abs 1" count="0" hidden="1"/>
    <cacheHierarchy uniqueName="[Measures].[__XL_Count Tab_FAP 1]" caption="__XL_Count Tab_FAP 1" measure="1" displayFolder="" measureGroup="Tab_FAP 1" count="0" hidden="1"/>
    <cacheHierarchy uniqueName="[Measures].[__XL_Count Tab_PQV 1]" caption="__XL_Count Tab_PQV 1" measure="1" displayFolder="" measureGroup="Tab_PQV 1" count="0" hidden="1"/>
    <cacheHierarchy uniqueName="[Measures].[__XL_Count Tab_PCD 1]" caption="__XL_Count Tab_PCD 1" measure="1" displayFolder="" measureGroup="Tab_PCD 1" count="0" hidden="1"/>
    <cacheHierarchy uniqueName="[Measures].[__XL_Count Tab_Filial 1]" caption="__XL_Count Tab_Filial 1" measure="1" displayFolder="" measureGroup="Tab_Filial 1" count="0" hidden="1"/>
    <cacheHierarchy uniqueName="[Measures].[__XL_Count Tab_Mes 1]" caption="__XL_Count Tab_Mes 1" measure="1" displayFolder="" measureGroup="Tab_Mes 1" count="0" hidden="1"/>
    <cacheHierarchy uniqueName="[Measures].[__No measures defined]" caption="__No measures defined" measure="1" displayFolder="" count="0" hidden="1"/>
    <cacheHierarchy uniqueName="[Measures].[Soma de Taxa absenteismo]" caption="Som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%]" caption="Som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Contagem de DIAS AFASTAMENTO]" caption="Contagem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META PQV]" caption="Soma de META PQV" measure="1" displayFolder="" measureGroup="Tab_PQV 1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oma de PARTICIPANTES]" caption="Soma de PARTICIPANTES" measure="1" displayFolder="" measureGroup="Tab_PQV 1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Média de %]" caption="Média de %" measure="1" displayFolder="" measureGroup="Tab_Exames 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Média de Taxa absenteismo]" caption="Média de Taxa absenteismo" measure="1" displayFolder="" measureGroup="Tab_Abs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CONTRATADOS]" caption="Soma de CONTRATADOS" measure="1" displayFolder="" measureGroup="Tab_PCD 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a de META PCD]" caption="Soma de META PCD" measure="1" displayFolder="" measureGroup="Tab_PCD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Contagem de MOTIVO AFASTAMENTO]" caption="Contagem de MOTIVO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oma de DIAS AFASTAMENTO]" caption="Soma de DIAS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Contagem de MÊS]" caption="Contagem de MÊS" measure="1" displayFolder="" measureGroup="Tab_FAP 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Contagem de Afastamento]" caption="Contagem de Afastamento" measure="1" displayFolder="" measureGroup="Tab_FAP 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oma de Afastamento]" caption="Soma de Afastamento" measure="1" displayFolder="" measureGroup="Tab_FAP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8">
    <dimension measure="1" name="Measures" uniqueName="[Measures]" caption="Measures"/>
    <dimension name="Tab_Abs 1" uniqueName="[Tab_Abs 1]" caption="Tab_Abs 1"/>
    <dimension name="Tab_Exames 1" uniqueName="[Tab_Exames 1]" caption="Tab_Exames 1"/>
    <dimension name="Tab_FAP 1" uniqueName="[Tab_FAP 1]" caption="Tab_FAP 1"/>
    <dimension name="Tab_Filial 1" uniqueName="[Tab_Filial 1]" caption="Tab_Filial 1"/>
    <dimension name="Tab_Mes 1" uniqueName="[Tab_Mes 1]" caption="Tab_Mes 1"/>
    <dimension name="Tab_PCD 1" uniqueName="[Tab_PCD 1]" caption="Tab_PCD 1"/>
    <dimension name="Tab_PQV 1" uniqueName="[Tab_PQV 1]" caption="Tab_PQV 1"/>
  </dimensions>
  <measureGroups count="7">
    <measureGroup name="Tab_Abs 1" caption="Tab_Abs 1"/>
    <measureGroup name="Tab_Exames 1" caption="Tab_Exames 1"/>
    <measureGroup name="Tab_FAP 1" caption="Tab_FAP 1"/>
    <measureGroup name="Tab_Filial 1" caption="Tab_Filial 1"/>
    <measureGroup name="Tab_Mes 1" caption="Tab_Mes 1"/>
    <measureGroup name="Tab_PCD 1" caption="Tab_PCD 1"/>
    <measureGroup name="Tab_PQV 1" caption="Tab_PQV 1"/>
  </measureGroups>
  <maps count="15">
    <map measureGroup="0" dimension="1"/>
    <map measureGroup="0" dimension="4"/>
    <map measureGroup="0" dimension="5"/>
    <map measureGroup="1" dimension="2"/>
    <map measureGroup="1" dimension="4"/>
    <map measureGroup="1" dimension="5"/>
    <map measureGroup="2" dimension="3"/>
    <map measureGroup="2" dimension="4"/>
    <map measureGroup="2" dimension="5"/>
    <map measureGroup="3" dimension="4"/>
    <map measureGroup="4" dimension="5"/>
    <map measureGroup="5" dimension="4"/>
    <map measureGroup="5" dimension="6"/>
    <map measureGroup="6" dimension="4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70E33A-DA45-4968-96CE-B13746002E5B}" name="ABS1 ina" cacheId="6" applyNumberFormats="0" applyBorderFormats="0" applyFontFormats="0" applyPatternFormats="0" applyAlignmentFormats="0" applyWidthHeightFormats="1" dataCaption="Valores" tag="5608e6fb-40c8-4e63-9af7-9ddf1dcb827b" updatedVersion="6" minRefreshableVersion="3" useAutoFormatting="1" subtotalHiddenItems="1" rowGrandTotals="0" colGrandTotals="0" itemPrintTitles="1" createdVersion="6" indent="0" outline="1" outlineData="1" multipleFieldFilters="0">
  <location ref="O2:P14" firstHeaderRow="1" firstDataRow="1" firstDataCol="1"/>
  <pivotFields count="5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Média de Taxa absenteismo" fld="3" subtotal="average" baseField="0" baseItem="0" numFmtId="10"/>
  </dataFields>
  <formats count="1">
    <format dxfId="19">
      <pivotArea outline="0" collapsedLevelsAreSubtotals="1" fieldPosition="0"/>
    </format>
  </format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Média de Taxa absenteismo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Abs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0DFE79-E19D-4D34-8362-6783120AB803}" name="abs1" cacheId="4" applyNumberFormats="0" applyBorderFormats="0" applyFontFormats="0" applyPatternFormats="0" applyAlignmentFormats="0" applyWidthHeightFormats="1" dataCaption="Valores" tag="43384197-0da4-471f-a627-98308877ffdb" updatedVersion="6" minRefreshableVersion="3" useAutoFormatting="1" subtotalHiddenItems="1" rowGrandTotals="0" colGrandTotals="0" itemPrintTitles="1" createdVersion="6" indent="0" outline="1" outlineData="1" multipleFieldFilters="0">
  <location ref="O18:P19" firstHeaderRow="1" firstDataRow="1" firstDataCol="1"/>
  <pivotFields count="5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s="1"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1">
    <i>
      <x/>
    </i>
  </rowItems>
  <colItems count="1">
    <i/>
  </colItems>
  <dataFields count="1">
    <dataField name="Média de Taxa absenteismo" fld="3" subtotal="average" baseField="0" baseItem="0" numFmtId="10"/>
  </dataFields>
  <formats count="3">
    <format dxfId="23">
      <pivotArea outline="0" collapsedLevelsAreSubtotals="1" fieldPosition="0"/>
    </format>
    <format dxfId="22">
      <pivotArea collapsedLevelsAreSubtotals="1" fieldPosition="0">
        <references count="1">
          <reference field="2" count="1">
            <x v="1"/>
          </reference>
        </references>
      </pivotArea>
    </format>
    <format dxfId="21">
      <pivotArea dataOnly="0" fieldPosition="0">
        <references count="1">
          <reference field="2" count="1">
            <x v="1"/>
          </reference>
        </references>
      </pivotArea>
    </format>
  </format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Média de Taxa absenteismo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Abs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077666-CF03-421F-A9F5-2D7CB344FBED}" name="Tabela dinâmica5" cacheId="8" applyNumberFormats="0" applyBorderFormats="0" applyFontFormats="0" applyPatternFormats="0" applyAlignmentFormats="0" applyWidthHeightFormats="1" dataCaption="Valores" tag="85dbae0f-47cb-433d-b5ce-e1e2958af537" updatedVersion="6" minRefreshableVersion="3" useAutoFormatting="1" rowGrandTotals="0" colGrandTotals="0" itemPrintTitles="1" createdVersion="5" indent="0" outline="1" outlineData="1" multipleFieldFilters="0">
  <location ref="V28:W31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3">
    <i>
      <x/>
    </i>
    <i>
      <x v="1"/>
    </i>
    <i>
      <x v="2"/>
    </i>
  </rowItems>
  <colItems count="1">
    <i/>
  </colItems>
  <pageFields count="1">
    <pageField fld="2" hier="37" name="[Tab_FAP 1].[MOTIVO AFASTAMENTO].&amp;[Acidente do Trabalho]" cap="Acidente do Trabalho"/>
  </pageFields>
  <dataFields count="1">
    <dataField name="Soma de Afastamento" fld="1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FAP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ADB41C-3584-4B3C-9B00-464E709B20D0}" name="DOENCA" cacheId="7" applyNumberFormats="0" applyBorderFormats="0" applyFontFormats="0" applyPatternFormats="0" applyAlignmentFormats="0" applyWidthHeightFormats="1" dataCaption="Valores" tag="f5d6172a-1b30-40be-ad6c-717c5de8e231" updatedVersion="6" minRefreshableVersion="3" useAutoFormatting="1" rowGrandTotals="0" colGrandTotals="0" itemPrintTitles="1" createdVersion="5" indent="0" outline="1" outlineData="1" multipleFieldFilters="0">
  <location ref="U17:V17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pageFields count="1">
    <pageField fld="2" hier="37" name="[Tab_FAP 1].[MOTIVO AFASTAMENTO].&amp;[Doença Ocupacional]" cap="Doença Ocupacional"/>
  </pageFields>
  <dataFields count="1">
    <dataField name="Soma de Afastamento" fld="1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FAP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77A4-A14A-438E-B36F-1E7EAAF8BA6C}" name="Tabela dinâmica13" cacheId="3" applyNumberFormats="0" applyBorderFormats="0" applyFontFormats="0" applyPatternFormats="0" applyAlignmentFormats="0" applyWidthHeightFormats="1" dataCaption="Valores" tag="661fda80-8530-47b1-9379-c1e50a7e45d8" updatedVersion="6" minRefreshableVersion="3" useAutoFormatting="1" rowGrandTotals="0" colGrandTotals="0" itemPrintTitles="1" createdVersion="6" indent="0" outline="1" outlineData="1" multipleFieldFilters="0">
  <location ref="F2:F3" firstHeaderRow="1" firstDataRow="1" firstDataCol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">
    <i>
      <x/>
    </i>
  </rowItem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Mes 1]"/>
        <x15:activeTabTopLevelEntity name="[Tab_Filial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4C9D27-2A9B-4975-8DFF-59C66EB2C676}" name="AFASTAMENTO" cacheId="5" applyNumberFormats="0" applyBorderFormats="0" applyFontFormats="0" applyPatternFormats="0" applyAlignmentFormats="0" applyWidthHeightFormats="1" dataCaption="Valores" tag="ee95e7ad-7806-4004-8f8a-1ac74c256ac8" updatedVersion="6" minRefreshableVersion="3" useAutoFormatting="1" subtotalHiddenItems="1" rowGrandTotals="0" colGrandTotals="0" itemPrintTitles="1" createdVersion="6" indent="0" outline="1" outlineData="1" multipleFieldFilters="0">
  <location ref="U41:U42" firstHeaderRow="1" firstDataRow="1" firstDataCol="0"/>
  <pivotFields count="6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oma de DIAS AFASTAMENTO" fld="3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A]"/>
      </members>
    </pivotHierarchy>
    <pivotHierarchy multipleItemSelectionAllowed="1" dragToData="1">
      <members count="1" level="1">
        <member name="[Tab_Mes 1].[MÊS].&amp;[JU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oma de DIAS AFASTAMENTO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FAP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1F72D3-571B-425B-9EAF-6EEA9BC3F3A3}" name="EXAMES1" cacheId="9" applyNumberFormats="0" applyBorderFormats="0" applyFontFormats="0" applyPatternFormats="0" applyAlignmentFormats="0" applyWidthHeightFormats="1" dataCaption="Valores" tag="5e3fe582-c595-4f03-a832-9e6a8f835371" updatedVersion="6" minRefreshableVersion="3" useAutoFormatting="1" subtotalHiddenItems="1" rowGrandTotals="0" colGrandTotals="0" itemPrintTitles="1" createdVersion="6" indent="0" outline="1" outlineData="1" multipleFieldFilters="0" chartFormat="9">
  <location ref="J2:K6" firstHeaderRow="1" firstDataRow="1" firstDataCol="1"/>
  <pivotFields count="5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4">
    <i>
      <x/>
    </i>
    <i>
      <x v="1"/>
    </i>
    <i>
      <x v="2"/>
    </i>
    <i>
      <x v="3"/>
    </i>
  </rowItems>
  <colItems count="1">
    <i/>
  </colItems>
  <dataFields count="1">
    <dataField name="Média de %" fld="3" subtotal="average" baseField="2" baseItem="0" numFmtId="10"/>
  </dataFields>
  <formats count="1">
    <format dxfId="20">
      <pivotArea outline="0" collapsedLevelsAreSubtotals="1" fieldPosition="0"/>
    </format>
  </format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ab_Mes 1].[MÊS].&amp;[JU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Média de %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Exames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A1F64E-12DA-4830-97FB-41A495E8094D}" name="Tabela dinâmica11" cacheId="0" applyNumberFormats="0" applyBorderFormats="0" applyFontFormats="0" applyPatternFormats="0" applyAlignmentFormats="0" applyWidthHeightFormats="1" dataCaption="Valores" tag="a863aa6f-56d6-462e-ac6f-eb52cf7218e5" updatedVersion="6" minRefreshableVersion="3" useAutoFormatting="1" rowGrandTotals="0" colGrandTotals="0" itemPrintTitles="1" createdVersion="6" indent="0" outline="1" outlineData="1" multipleFieldFilters="0">
  <location ref="B2:B3" firstHeaderRow="1" firstDataRow="1" firstDataCol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">
    <i>
      <x/>
    </i>
  </rowItem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ab_Mes 1].[MÊS].&amp;[JU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Filial 1]"/>
        <x15:activeTabTopLevelEntity name="[Tab_Exames 1]"/>
        <x15:activeTabTopLevelEntity name="[Tab_Mes 1]"/>
        <x15:activeTabTopLevelEntity name="[Tab_Ab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9536B8-015F-4333-9013-332DC781D51C}" name="PQV1" cacheId="2" applyNumberFormats="0" applyBorderFormats="0" applyFontFormats="0" applyPatternFormats="0" applyAlignmentFormats="0" applyWidthHeightFormats="1" dataCaption="Valores" tag="8fb0491d-4931-4c2f-b209-fd5ab7139ad8" updatedVersion="6" minRefreshableVersion="3" useAutoFormatting="1" subtotalHiddenItems="1" itemPrintTitles="1" createdVersion="6" indent="0" outline="1" outlineData="1" multipleFieldFilters="0">
  <location ref="Z2:AA3" firstHeaderRow="0" firstDataRow="1" firstDataCol="0"/>
  <pivotFields count="6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2">
    <i>
      <x/>
    </i>
    <i i="1">
      <x v="1"/>
    </i>
  </colItems>
  <dataFields count="2">
    <dataField name="Soma de META PQV" fld="3" baseField="0" baseItem="0"/>
    <dataField name="Soma de PARTICIPANTES" fld="2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multipleItemSelectionAllowed="1" dragToData="1">
      <members count="1" level="1">
        <member name="[Tab_Mes 1].[MÊS].&amp;[JU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PQV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838D64-76B7-463B-B257-6AD823FEAA18}" name="PCD1" cacheId="1" applyNumberFormats="0" applyBorderFormats="0" applyFontFormats="0" applyPatternFormats="0" applyAlignmentFormats="0" applyWidthHeightFormats="1" dataCaption="Valores" tag="04757e9a-ff16-45a3-b24b-82ce6d721843" updatedVersion="6" minRefreshableVersion="3" useAutoFormatting="1" subtotalHiddenItems="1" itemPrintTitles="1" createdVersion="6" indent="0" outline="1" outlineData="1" multipleFieldFilters="0">
  <location ref="AG2:AH3" firstHeaderRow="0" firstDataRow="1" firstDataCol="0"/>
  <pivotFields count="6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2">
    <i>
      <x/>
    </i>
    <i i="1">
      <x v="1"/>
    </i>
  </colItems>
  <dataFields count="2">
    <dataField name="Soma de META PCD" fld="3" baseField="0" baseItem="0"/>
    <dataField name="Soma de CONTRATADOS" fld="2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FILIAL].&amp;[Filial - 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xames 1].[MÊS].&amp;[MA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Filial 1].[FILIAL].&amp;[Filial - C]"/>
      </members>
    </pivotHierarchy>
    <pivotHierarchy multipleItemSelectionAllowed="1" dragToData="1">
      <members count="1" level="1">
        <member name="[Tab_Mes 1].[MÊS].&amp;[JU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Consulta - Tab_PCD">
        <x15:activeTabTopLevelEntity name="[Tab_PCD 1]"/>
        <x15:activeTabTopLevelEntity name="[Tab_Filial 1]"/>
        <x15:activeTabTopLevelEntity name="[Tab_Mes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ILIAL" xr10:uid="{4651620C-AC0A-420E-952A-807F991A805E}" sourceName="[Tab_Filial 1].[FILIAL]">
  <pivotTables>
    <pivotTable tabId="1" name="Tabela dinâmica11"/>
    <pivotTable tabId="1" name="PCD1"/>
    <pivotTable tabId="1" name="PQV1"/>
    <pivotTable tabId="1" name="Tabela dinâmica13"/>
    <pivotTable tabId="1" name="abs1"/>
    <pivotTable tabId="1" name="ABS1 ina"/>
    <pivotTable tabId="1" name="DOENCA"/>
    <pivotTable tabId="1" name="Tabela dinâmica5"/>
  </pivotTables>
  <data>
    <olap pivotCacheId="1690306598">
      <levels count="2">
        <level uniqueName="[Tab_Filial 1].[FILIAL].[(All)]" sourceCaption="(All)" count="0"/>
        <level uniqueName="[Tab_Filial 1].[FILIAL].[FILIAL]" sourceCaption="FILIAL" count="4">
          <ranges>
            <range startItem="0">
              <i n="[Tab_Filial 1].[FILIAL].&amp;[Filial - A]" c="Filial - A"/>
              <i n="[Tab_Filial 1].[FILIAL].&amp;[Filial - B]" c="Filial - B"/>
              <i n="[Tab_Filial 1].[FILIAL].&amp;[Filial - C]" c="Filial - C"/>
              <i n="[Tab_Filial 1].[FILIAL].&amp;[Filial - D]" c="Filial - D"/>
            </range>
          </ranges>
        </level>
      </levels>
      <selections count="1">
        <selection n="[Tab_Filial 1].[FILIAL].&amp;[Filial - C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ÊS" xr10:uid="{D61A6880-2477-4F69-9D1A-0CE58A7771F6}" sourceName="[Tab_Mes 1].[MÊS]">
  <pivotTables>
    <pivotTable tabId="1" name="Tabela dinâmica11"/>
    <pivotTable tabId="1" name="EXAMES1"/>
    <pivotTable tabId="1" name="PCD1"/>
    <pivotTable tabId="1" name="PQV1"/>
    <pivotTable tabId="1" name="Tabela dinâmica13"/>
    <pivotTable tabId="1" name="abs1"/>
    <pivotTable tabId="1" name="AFASTAMENTO"/>
  </pivotTables>
  <data>
    <olap pivotCacheId="1690306598">
      <levels count="2">
        <level uniqueName="[Tab_Mes 1].[MÊS].[(All)]" sourceCaption="(All)" count="0"/>
        <level uniqueName="[Tab_Mes 1].[MÊS].[MÊS]" sourceCaption="MÊS" count="12">
          <ranges>
            <range startItem="0">
              <i n="[Tab_Mes 1].[MÊS].&amp;[JAN]" c="JAN"/>
              <i n="[Tab_Mes 1].[MÊS].&amp;[FEV]" c="FEV"/>
              <i n="[Tab_Mes 1].[MÊS].&amp;[MAR]" c="MAR"/>
              <i n="[Tab_Mes 1].[MÊS].&amp;[ABR]" c="ABR"/>
              <i n="[Tab_Mes 1].[MÊS].&amp;[MAI]" c="MAI"/>
              <i n="[Tab_Mes 1].[MÊS].&amp;[JUN]" c="JUN"/>
              <i n="[Tab_Mes 1].[MÊS].&amp;[JUL]" c="JUL"/>
              <i n="[Tab_Mes 1].[MÊS].&amp;[AGO]" c="AGO"/>
              <i n="[Tab_Mes 1].[MÊS].&amp;[SET]" c="SET"/>
              <i n="[Tab_Mes 1].[MÊS].&amp;[OUT]" c="OUT"/>
              <i n="[Tab_Mes 1].[MÊS].&amp;[NOV]" c="NOV"/>
              <i n="[Tab_Mes 1].[MÊS].&amp;[DEZ]" c="DEZ"/>
            </range>
          </ranges>
        </level>
      </levels>
      <selections count="1">
        <selection n="[Tab_Mes 1].[MÊS].&amp;[JU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ILIAL" xr10:uid="{0319423F-E7F3-4A58-AE93-3FD0056BACE5}" cache="SegmentaçãodeDados_FILIAL" caption="FILIAL" columnCount="2" showCaption="0" level="1" style="SlicerStyleDark1" rowHeight="241300"/>
  <slicer name="MÊS" xr10:uid="{95CC2CDF-33F2-4842-8469-8B4FD5A23E39}" cache="SegmentaçãodeDados_MÊS" caption="MÊS" columnCount="6" showCaption="0" level="1" style="SlicerStyleDark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BDDE11-E600-4E00-A681-444065A50009}" name="Tab_Filial" displayName="Tab_Filial" ref="B2:C6" totalsRowShown="0">
  <autoFilter ref="B2:C6" xr:uid="{AA748C3C-8079-4E21-93DA-D3FE3DE6C3A1}"/>
  <tableColumns count="2">
    <tableColumn id="1" xr3:uid="{7B6095F7-8AC7-4282-9574-78B7970D026F}" name="CÓD FL"/>
    <tableColumn id="2" xr3:uid="{7CEF6F2B-8056-47AC-A243-73A69F0665E5}" name="FILIAL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410F177-4865-4B2F-AA03-ADFA8C6423EA}" name="Tab_Mes" displayName="Tab_Mes" ref="F2:G14" totalsRowShown="0">
  <autoFilter ref="F2:G14" xr:uid="{A17C3EBE-8CB4-45F5-823C-931CE648CFF9}"/>
  <tableColumns count="2">
    <tableColumn id="1" xr3:uid="{A4CB55F1-79C5-4F14-97F5-A967D8652DB7}" name="MÊS" dataDxfId="18"/>
    <tableColumn id="2" xr3:uid="{7B239A2F-3105-4BEC-9F29-F6B4A497ECFB}" name="COD" dataDxfId="1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B37E9E-34DE-4D6D-B81A-178615BAA91B}" name="Tab_Exames" displayName="Tab_Exames" ref="B2:I194" totalsRowShown="0">
  <autoFilter ref="B2:I194" xr:uid="{05EB1CAC-D3D7-4EB1-8577-39D99BB4F3D5}"/>
  <tableColumns count="8">
    <tableColumn id="3" xr3:uid="{6111DE2C-C331-4032-8247-EAF4230094E7}" name="FILIAL"/>
    <tableColumn id="2" xr3:uid="{B218C34C-73A8-4AC1-A7A7-E5AF51FE9968}" name="FUNCIONARIO"/>
    <tableColumn id="8" xr3:uid="{CB34B6FE-6FC1-4916-90BA-395E13039A9F}" name="CARGO"/>
    <tableColumn id="9" xr3:uid="{7CE3F829-843C-49E0-905D-16F3C13FFA42}" name="MATRICULA"/>
    <tableColumn id="4" xr3:uid="{07336341-BA45-45C3-BE13-2FC6FBA57639}" name="TIPO EXAME"/>
    <tableColumn id="5" xr3:uid="{355CA31F-2456-45BA-8EF1-7778F0A4E8FA}" name="DATA EMISSÃO  ASO"/>
    <tableColumn id="6" xr3:uid="{A734547C-6CFA-4FB3-9C6F-1CD37781D2CD}" name="STATUS"/>
    <tableColumn id="7" xr3:uid="{0159D301-3A03-4C28-9B57-F87D0528EB4F}" name="%" dataDxfId="16">
      <calculatedColumnFormula>IF(Tab_Exames[[#This Row],[STATUS]]="valido",1,0)</calculatedColumnFormula>
    </tableColumn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6414E8-5E2A-40DF-A642-849F27309F66}" name="Tab_Abs" displayName="Tab_Abs" ref="B2:O194" totalsRowShown="0" headerRowDxfId="15">
  <autoFilter ref="B2:O194" xr:uid="{35F7E730-E123-4F46-99EF-872C4A0D0782}"/>
  <tableColumns count="14">
    <tableColumn id="15" xr3:uid="{34F090C1-E472-4F8E-A94F-1A3C93D29CA6}" name="DATA" dataDxfId="14"/>
    <tableColumn id="2" xr3:uid="{685171D7-9310-4EB3-9922-3938B8056722}" name="FILIAL"/>
    <tableColumn id="3" xr3:uid="{4590FF85-E567-4260-8204-5A1A46C836E1}" name="FUNCIONARIO"/>
    <tableColumn id="4" xr3:uid="{76CF96C9-AB62-4A55-B8AE-8198C9673E61}" name="CARGO"/>
    <tableColumn id="14" xr3:uid="{5F1C9523-6B6D-40CC-B87D-EE355CDAEFB8}" name="MATRICULA"/>
    <tableColumn id="5" xr3:uid="{B8D0D2A2-D337-46D0-BA83-46F5B3B81E3A}" name="Status"/>
    <tableColumn id="6" xr3:uid="{D570AE94-3B07-46D5-84C4-46598E7B3704}" name="Faltas em horas" dataDxfId="13" dataCellStyle="Vírgula"/>
    <tableColumn id="7" xr3:uid="{BEBFED32-5EE0-4361-8E5D-5485BD37A28B}" name="Atrasos em horas" dataDxfId="12" dataCellStyle="Vírgula"/>
    <tableColumn id="8" xr3:uid="{2A960CA7-E519-48F4-B428-00309C72C8A6}" name="Faltas Justificadas em horas" dataDxfId="11" dataCellStyle="Vírgula"/>
    <tableColumn id="9" xr3:uid="{8B036FEA-DD63-4D43-B48D-7C6BA5A883B7}" name="Ausências Abonadas em horas" dataDxfId="10" dataCellStyle="Vírgula"/>
    <tableColumn id="10" xr3:uid="{8E91F446-E89E-433A-A719-D865A59E1283}" name="Horas perdidas" dataDxfId="9" dataCellStyle="Vírgula">
      <calculatedColumnFormula>SUM(Tab_Abs[[#This Row],[Faltas em horas]:[Ausências Abonadas em horas]])</calculatedColumnFormula>
    </tableColumn>
    <tableColumn id="13" xr3:uid="{1F18ECB0-D4A4-4CA4-87ED-F0C7FCC480FD}" name="Horas Extras" dataDxfId="8" dataCellStyle="Vírgula"/>
    <tableColumn id="11" xr3:uid="{1D3BCD36-B871-43E3-884F-01C7D3FC1D93}" name="Horas trabalhadas no mês" dataDxfId="7">
      <calculatedColumnFormula>220-Tab_Abs[[#This Row],[Horas perdidas]]</calculatedColumnFormula>
    </tableColumn>
    <tableColumn id="12" xr3:uid="{2F22E12A-D066-444D-8FBF-665F9561736A}" name="Taxa absenteismo" dataDxfId="6">
      <calculatedColumnFormula>Tab_Abs[[#This Row],[Horas perdidas]]/(220*1)</calculatedColumnFormula>
    </tableColumn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0F9E7C-08E5-42D6-AE6B-8911A08E74EF}" name="Tab_FAP" displayName="Tab_FAP" ref="B2:K14" totalsRowShown="0" headerRowDxfId="5">
  <autoFilter ref="B2:K14" xr:uid="{72ED4CD0-FD60-4025-9F88-08660DCBF39D}"/>
  <tableColumns count="10">
    <tableColumn id="10" xr3:uid="{87811488-3B37-4464-A13E-FEEF5467F22A}" name="DATA"/>
    <tableColumn id="2" xr3:uid="{48685515-78B9-40A6-9F7C-1FCBE313FBA2}" name="FILIAL"/>
    <tableColumn id="3" xr3:uid="{DD719C42-7882-43AF-BB36-5CB945B6E976}" name="FUNCIONARIO"/>
    <tableColumn id="4" xr3:uid="{2125DAED-7E22-4594-87C0-A68A199B5F07}" name="CARGO"/>
    <tableColumn id="9" xr3:uid="{B63D77CC-086F-445C-B19B-796F57307EBA}" name="MATRICULA"/>
    <tableColumn id="5" xr3:uid="{9F594A7C-D1C8-4738-816E-15F0AD05F6FE}" name="MOTIVO AFASTAMENTO"/>
    <tableColumn id="1" xr3:uid="{97AB1C2C-EBE9-433C-9307-BA6B0CC6BE5E}" name="Afastamento" dataDxfId="4"/>
    <tableColumn id="6" xr3:uid="{90109E21-5F1C-4B66-A60F-7E15CE199986}" name="CID"/>
    <tableColumn id="8" xr3:uid="{FB4583CE-18D6-4AD6-8488-6AE2D0EC42B5}" name="DESCRIÇÃO CID"/>
    <tableColumn id="7" xr3:uid="{BDB0D422-98E1-4C37-B79A-5A40AB37DD4C}" name="DIAS AFASTAMENTO"/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791B04E-A836-4AA7-8E26-1B0628B5324A}" name="Tab_PCD" displayName="Tab_PCD" ref="B2:D6" totalsRowShown="0">
  <autoFilter ref="B2:D6" xr:uid="{73FFD6D8-F386-4EF9-BA4E-8C4DAB2F3DFB}"/>
  <tableColumns count="3">
    <tableColumn id="1" xr3:uid="{13529F54-B5EF-4D87-87D5-69642ED9A087}" name="FILIAL"/>
    <tableColumn id="2" xr3:uid="{520FC107-C70F-41BB-92F1-BD20C960F278}" name="META PCD" dataDxfId="3"/>
    <tableColumn id="3" xr3:uid="{7F9BA9A8-5CEA-4C58-BB48-93BF264C05D0}" name="CONTRATADOS" dataDxfId="2"/>
  </tableColumns>
  <tableStyleInfo name="TableStyleMedium1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81A9152-89A1-4BCD-8FC0-560B792BA84B}" name="Tab_PQV" displayName="Tab_PQV" ref="B2:D6" totalsRowShown="0">
  <autoFilter ref="B2:D6" xr:uid="{5CB05200-8D86-4AFB-8A20-6FCDD9516F44}"/>
  <tableColumns count="3">
    <tableColumn id="1" xr3:uid="{8166E6D4-DCAC-4CCF-8614-B81DAE6950A5}" name="FILIAL"/>
    <tableColumn id="2" xr3:uid="{2C2284A5-66E1-443B-B461-32D4E05F2047}" name="META PQV" dataDxfId="1"/>
    <tableColumn id="3" xr3:uid="{097941A7-7A5A-4E6B-BBA6-C7BA6F68CAA9}" name="PARTICIPANTES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Saude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8CFC1"/>
      </a:accent1>
      <a:accent2>
        <a:srgbClr val="B85A7C"/>
      </a:accent2>
      <a:accent3>
        <a:srgbClr val="FFD96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9417B-2A55-415B-9A21-3EB9646A16D2}">
  <dimension ref="A1"/>
  <sheetViews>
    <sheetView showGridLines="0" tabSelected="1" zoomScaleNormal="100" workbookViewId="0">
      <selection activeCell="S30" sqref="S30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B2B71-65AB-4B2E-B6CA-01E1391C768C}">
  <dimension ref="B1:AN42"/>
  <sheetViews>
    <sheetView workbookViewId="0">
      <selection activeCell="J3" sqref="J3"/>
    </sheetView>
  </sheetViews>
  <sheetFormatPr defaultRowHeight="15" x14ac:dyDescent="0.25"/>
  <cols>
    <col min="2" max="2" width="18" bestFit="1" customWidth="1"/>
    <col min="3" max="3" width="11.5703125" customWidth="1"/>
    <col min="4" max="4" width="8.5703125" customWidth="1"/>
    <col min="6" max="6" width="18" bestFit="1" customWidth="1"/>
    <col min="7" max="7" width="11.5703125" bestFit="1" customWidth="1"/>
    <col min="8" max="8" width="14.42578125" customWidth="1"/>
    <col min="10" max="10" width="18" bestFit="1" customWidth="1"/>
    <col min="11" max="11" width="11.42578125" bestFit="1" customWidth="1"/>
    <col min="15" max="15" width="18" bestFit="1" customWidth="1"/>
    <col min="16" max="16" width="26.28515625" bestFit="1" customWidth="1"/>
    <col min="17" max="17" width="9.7109375" customWidth="1"/>
    <col min="21" max="22" width="22.7109375" bestFit="1" customWidth="1"/>
    <col min="23" max="23" width="22.42578125" bestFit="1" customWidth="1"/>
    <col min="24" max="24" width="4.5703125" bestFit="1" customWidth="1"/>
    <col min="25" max="25" width="5.140625" bestFit="1" customWidth="1"/>
    <col min="26" max="26" width="18.7109375" bestFit="1" customWidth="1"/>
    <col min="27" max="27" width="23.140625" bestFit="1" customWidth="1"/>
    <col min="28" max="28" width="12" customWidth="1"/>
    <col min="29" max="29" width="15.42578125" customWidth="1"/>
    <col min="30" max="30" width="9" customWidth="1"/>
    <col min="31" max="31" width="18" customWidth="1"/>
    <col min="33" max="33" width="18.42578125" bestFit="1" customWidth="1"/>
    <col min="34" max="34" width="22.85546875" bestFit="1" customWidth="1"/>
    <col min="35" max="35" width="10.5703125" customWidth="1"/>
    <col min="36" max="36" width="14.28515625" customWidth="1"/>
    <col min="37" max="37" width="9.140625" customWidth="1"/>
  </cols>
  <sheetData>
    <row r="1" spans="2:40" x14ac:dyDescent="0.25">
      <c r="B1" s="28" t="s">
        <v>53</v>
      </c>
      <c r="C1" s="28"/>
      <c r="D1" s="28"/>
      <c r="F1" s="28" t="s">
        <v>50</v>
      </c>
      <c r="G1" s="28"/>
      <c r="H1" s="28"/>
      <c r="J1" s="28" t="s">
        <v>51</v>
      </c>
      <c r="K1" s="28"/>
      <c r="L1" s="28"/>
      <c r="M1" s="28"/>
      <c r="O1" s="28" t="s">
        <v>54</v>
      </c>
      <c r="P1" s="28"/>
      <c r="Q1" s="28"/>
      <c r="R1" s="28"/>
      <c r="S1" s="16"/>
      <c r="U1" s="28" t="s">
        <v>55</v>
      </c>
      <c r="V1" s="28"/>
      <c r="W1" s="28"/>
      <c r="X1" s="28"/>
      <c r="Z1" s="28" t="s">
        <v>56</v>
      </c>
      <c r="AA1" s="28"/>
      <c r="AB1" s="28"/>
      <c r="AC1" s="28"/>
      <c r="AD1" s="17"/>
      <c r="AE1" s="17"/>
      <c r="AG1" s="28" t="s">
        <v>57</v>
      </c>
      <c r="AH1" s="28"/>
      <c r="AI1" s="28"/>
      <c r="AJ1" s="28"/>
    </row>
    <row r="2" spans="2:40" x14ac:dyDescent="0.25">
      <c r="B2" s="14" t="s">
        <v>49</v>
      </c>
      <c r="C2" s="15"/>
      <c r="F2" s="14" t="s">
        <v>49</v>
      </c>
      <c r="G2" t="s">
        <v>61</v>
      </c>
      <c r="H2" s="20" t="e" vm="3">
        <f ca="1">_xlfn.IFS(F3="JAN",G2,F3="FEV",G3,F3="MAR",G4,F3="ABR",G5,F3="MAI",G6,F3="JUN",G7,F3="JUL",G8,F3="AGO",G9,F3="SET",G10,F3="OUT",G11,F3="NOV",G12,F3="DEZ",G13)</f>
        <v>#NAME?</v>
      </c>
      <c r="J2" s="14" t="s">
        <v>49</v>
      </c>
      <c r="K2" t="s">
        <v>73</v>
      </c>
      <c r="N2" s="23" t="s">
        <v>75</v>
      </c>
      <c r="O2" s="14" t="s">
        <v>49</v>
      </c>
      <c r="P2" t="s">
        <v>74</v>
      </c>
      <c r="Q2" t="s">
        <v>52</v>
      </c>
      <c r="R2" t="s">
        <v>83</v>
      </c>
      <c r="Z2" t="s">
        <v>79</v>
      </c>
      <c r="AA2" t="s">
        <v>60</v>
      </c>
      <c r="AB2" t="s">
        <v>77</v>
      </c>
      <c r="AC2" t="s">
        <v>81</v>
      </c>
      <c r="AD2" t="s">
        <v>8</v>
      </c>
      <c r="AG2" t="s">
        <v>80</v>
      </c>
      <c r="AH2" t="s">
        <v>76</v>
      </c>
      <c r="AI2" t="s">
        <v>77</v>
      </c>
      <c r="AJ2" t="s">
        <v>82</v>
      </c>
      <c r="AK2" t="s">
        <v>8</v>
      </c>
      <c r="AM2">
        <v>100</v>
      </c>
      <c r="AN2" s="27">
        <v>1</v>
      </c>
    </row>
    <row r="3" spans="2:40" ht="15.75" x14ac:dyDescent="0.25">
      <c r="B3" s="15" t="s">
        <v>25</v>
      </c>
      <c r="C3" s="19" t="str">
        <f>B3</f>
        <v>Filial - C</v>
      </c>
      <c r="F3" s="15" t="s">
        <v>17</v>
      </c>
      <c r="G3" t="s">
        <v>62</v>
      </c>
      <c r="J3" s="15" t="s">
        <v>26</v>
      </c>
      <c r="K3" s="10">
        <v>0.75</v>
      </c>
      <c r="M3" s="2"/>
      <c r="O3" s="15" t="s">
        <v>9</v>
      </c>
      <c r="P3" s="10">
        <v>1.0227272727272727E-2</v>
      </c>
      <c r="Q3" t="str">
        <f>O3</f>
        <v>JAN</v>
      </c>
      <c r="R3" s="10">
        <f>P3</f>
        <v>1.0227272727272727E-2</v>
      </c>
      <c r="S3" s="10" t="e">
        <f>IF(Q3=$O$19,R3,NA())</f>
        <v>#N/A</v>
      </c>
      <c r="Z3" s="18">
        <v>30</v>
      </c>
      <c r="AA3" s="18">
        <v>20</v>
      </c>
      <c r="AB3">
        <f>GETPIVOTDATA("[Measures].[Soma de META PQV]",$Z$2)</f>
        <v>30</v>
      </c>
      <c r="AC3">
        <f>GETPIVOTDATA("[Measures].[Soma de PARTICIPANTES]",$Z$2)</f>
        <v>20</v>
      </c>
      <c r="AD3" s="26">
        <f>AC3/AB3</f>
        <v>0.66666666666666663</v>
      </c>
      <c r="AE3" s="2"/>
      <c r="AG3" s="18">
        <v>1</v>
      </c>
      <c r="AH3" s="18">
        <v>0</v>
      </c>
      <c r="AI3">
        <f>GETPIVOTDATA("[Measures].[Soma de META PCD]",$AG$2)</f>
        <v>1</v>
      </c>
      <c r="AJ3">
        <f>GETPIVOTDATA("[Measures].[Soma de CONTRATADOS]",$AG$2)</f>
        <v>0</v>
      </c>
      <c r="AK3" s="25">
        <f>AJ3/AI3</f>
        <v>0</v>
      </c>
      <c r="AM3">
        <v>0</v>
      </c>
      <c r="AN3" s="27">
        <v>0</v>
      </c>
    </row>
    <row r="4" spans="2:40" x14ac:dyDescent="0.25">
      <c r="C4" s="15"/>
      <c r="G4" t="s">
        <v>63</v>
      </c>
      <c r="J4" s="15" t="s">
        <v>25</v>
      </c>
      <c r="K4" s="10">
        <v>0.25</v>
      </c>
      <c r="M4" s="2"/>
      <c r="O4" s="15" t="s">
        <v>12</v>
      </c>
      <c r="P4" s="10">
        <v>8.5227272727272721E-3</v>
      </c>
      <c r="Q4" t="str">
        <f t="shared" ref="Q4:Q14" si="0">O4</f>
        <v>FEV</v>
      </c>
      <c r="R4" s="10">
        <f t="shared" ref="R4:R14" si="1">P4</f>
        <v>8.5227272727272721E-3</v>
      </c>
      <c r="S4" s="10" t="e">
        <f t="shared" ref="S4:S14" si="2">IF(Q4=$O$19,R4,NA())</f>
        <v>#N/A</v>
      </c>
    </row>
    <row r="5" spans="2:40" x14ac:dyDescent="0.25">
      <c r="C5" s="15"/>
      <c r="G5" t="s">
        <v>64</v>
      </c>
      <c r="J5" s="15" t="s">
        <v>24</v>
      </c>
      <c r="K5" s="10">
        <v>0.5</v>
      </c>
      <c r="M5" s="2"/>
      <c r="O5" s="15" t="s">
        <v>13</v>
      </c>
      <c r="P5" s="10">
        <v>1.7045454545454544E-2</v>
      </c>
      <c r="Q5" t="str">
        <f t="shared" si="0"/>
        <v>MAR</v>
      </c>
      <c r="R5" s="10">
        <f t="shared" si="1"/>
        <v>1.7045454545454544E-2</v>
      </c>
      <c r="S5" s="10" t="e">
        <f t="shared" si="2"/>
        <v>#N/A</v>
      </c>
    </row>
    <row r="6" spans="2:40" x14ac:dyDescent="0.25">
      <c r="G6" t="s">
        <v>65</v>
      </c>
      <c r="J6" s="15" t="s">
        <v>10</v>
      </c>
      <c r="K6" s="10">
        <v>0.25</v>
      </c>
      <c r="M6" s="2"/>
      <c r="O6" s="15" t="s">
        <v>14</v>
      </c>
      <c r="P6" s="10">
        <v>1.7045454545454544E-2</v>
      </c>
      <c r="Q6" t="str">
        <f t="shared" si="0"/>
        <v>ABR</v>
      </c>
      <c r="R6" s="10">
        <f t="shared" si="1"/>
        <v>1.7045454545454544E-2</v>
      </c>
      <c r="S6" s="10" t="e">
        <f t="shared" si="2"/>
        <v>#N/A</v>
      </c>
    </row>
    <row r="7" spans="2:40" x14ac:dyDescent="0.25">
      <c r="G7" t="s">
        <v>66</v>
      </c>
      <c r="O7" s="15" t="s">
        <v>15</v>
      </c>
      <c r="P7" s="10">
        <v>4.5454545454545452E-3</v>
      </c>
      <c r="Q7" t="str">
        <f t="shared" si="0"/>
        <v>MAI</v>
      </c>
      <c r="R7" s="10">
        <f t="shared" si="1"/>
        <v>4.5454545454545452E-3</v>
      </c>
      <c r="S7" s="10" t="e">
        <f t="shared" si="2"/>
        <v>#N/A</v>
      </c>
      <c r="X7" s="14"/>
      <c r="Y7" s="14"/>
      <c r="AB7" s="14"/>
      <c r="AC7" s="14"/>
      <c r="AD7" s="14"/>
      <c r="AE7" s="14"/>
      <c r="AF7" s="14"/>
      <c r="AI7" s="14"/>
      <c r="AJ7" s="14"/>
    </row>
    <row r="8" spans="2:40" x14ac:dyDescent="0.25">
      <c r="G8" t="s">
        <v>67</v>
      </c>
      <c r="O8" s="15" t="s">
        <v>16</v>
      </c>
      <c r="P8" s="10">
        <v>4.5454545454545452E-3</v>
      </c>
      <c r="Q8" t="str">
        <f t="shared" si="0"/>
        <v>JUN</v>
      </c>
      <c r="R8" s="10">
        <f t="shared" si="1"/>
        <v>4.5454545454545452E-3</v>
      </c>
      <c r="S8" s="10" t="e">
        <f t="shared" si="2"/>
        <v>#N/A</v>
      </c>
    </row>
    <row r="9" spans="2:40" x14ac:dyDescent="0.25">
      <c r="G9" t="s">
        <v>68</v>
      </c>
      <c r="O9" s="15" t="s">
        <v>17</v>
      </c>
      <c r="P9" s="10">
        <v>4.5454545454545452E-3</v>
      </c>
      <c r="Q9" t="str">
        <f t="shared" si="0"/>
        <v>JUL</v>
      </c>
      <c r="R9" s="10">
        <f t="shared" si="1"/>
        <v>4.5454545454545452E-3</v>
      </c>
      <c r="S9" s="10">
        <f t="shared" si="2"/>
        <v>4.5454545454545452E-3</v>
      </c>
    </row>
    <row r="10" spans="2:40" x14ac:dyDescent="0.25">
      <c r="B10" s="21"/>
      <c r="G10" t="s">
        <v>69</v>
      </c>
      <c r="O10" s="15" t="s">
        <v>19</v>
      </c>
      <c r="P10" s="10">
        <v>4.5454545454545452E-3</v>
      </c>
      <c r="Q10" t="str">
        <f t="shared" si="0"/>
        <v>AGO</v>
      </c>
      <c r="R10" s="10">
        <f t="shared" si="1"/>
        <v>4.5454545454545452E-3</v>
      </c>
      <c r="S10" s="10" t="e">
        <f t="shared" si="2"/>
        <v>#N/A</v>
      </c>
    </row>
    <row r="11" spans="2:40" x14ac:dyDescent="0.25">
      <c r="G11" t="s">
        <v>70</v>
      </c>
      <c r="O11" s="15" t="s">
        <v>20</v>
      </c>
      <c r="P11" s="10">
        <v>4.5454545454545452E-3</v>
      </c>
      <c r="Q11" t="str">
        <f t="shared" si="0"/>
        <v>SET</v>
      </c>
      <c r="R11" s="10">
        <f t="shared" si="1"/>
        <v>4.5454545454545452E-3</v>
      </c>
      <c r="S11" s="10" t="e">
        <f t="shared" si="2"/>
        <v>#N/A</v>
      </c>
    </row>
    <row r="12" spans="2:40" x14ac:dyDescent="0.25">
      <c r="G12" t="s">
        <v>71</v>
      </c>
      <c r="O12" s="15" t="s">
        <v>21</v>
      </c>
      <c r="P12" s="10">
        <v>4.5454545454545452E-3</v>
      </c>
      <c r="Q12" t="str">
        <f t="shared" si="0"/>
        <v>OUT</v>
      </c>
      <c r="R12" s="10">
        <f t="shared" si="1"/>
        <v>4.5454545454545452E-3</v>
      </c>
      <c r="S12" s="10" t="e">
        <f t="shared" si="2"/>
        <v>#N/A</v>
      </c>
      <c r="W12" s="14"/>
      <c r="X12" s="14"/>
      <c r="Y12" s="14" t="s">
        <v>9</v>
      </c>
      <c r="Z12" s="14">
        <f>IFERROR(VLOOKUP(Y12,$U$18:$V$29,2,0),0)</f>
        <v>0</v>
      </c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</row>
    <row r="13" spans="2:40" x14ac:dyDescent="0.25">
      <c r="G13" t="s">
        <v>72</v>
      </c>
      <c r="O13" s="15" t="s">
        <v>22</v>
      </c>
      <c r="P13" s="10">
        <v>4.5454545454545452E-3</v>
      </c>
      <c r="Q13" t="str">
        <f t="shared" si="0"/>
        <v>NOV</v>
      </c>
      <c r="R13" s="10">
        <f t="shared" si="1"/>
        <v>4.5454545454545452E-3</v>
      </c>
      <c r="S13" s="10" t="e">
        <f t="shared" si="2"/>
        <v>#N/A</v>
      </c>
      <c r="Y13" t="s">
        <v>12</v>
      </c>
      <c r="Z13">
        <f t="shared" ref="Z13:Z23" si="3">IFERROR(VLOOKUP(Y13,$U$18:$V$29,2,0),0)</f>
        <v>0</v>
      </c>
    </row>
    <row r="14" spans="2:40" x14ac:dyDescent="0.25">
      <c r="O14" s="15" t="s">
        <v>23</v>
      </c>
      <c r="P14" s="10">
        <v>4.5454545454545452E-3</v>
      </c>
      <c r="Q14" t="str">
        <f t="shared" si="0"/>
        <v>DEZ</v>
      </c>
      <c r="R14" s="10">
        <f t="shared" si="1"/>
        <v>4.5454545454545452E-3</v>
      </c>
      <c r="S14" s="10" t="e">
        <f t="shared" si="2"/>
        <v>#N/A</v>
      </c>
      <c r="Y14" t="s">
        <v>13</v>
      </c>
      <c r="Z14">
        <f t="shared" si="3"/>
        <v>0</v>
      </c>
    </row>
    <row r="15" spans="2:40" x14ac:dyDescent="0.25">
      <c r="U15" s="14" t="s">
        <v>39</v>
      </c>
      <c r="V15" t="s" vm="1">
        <v>44</v>
      </c>
      <c r="Y15" t="s">
        <v>14</v>
      </c>
      <c r="Z15">
        <f t="shared" si="3"/>
        <v>0</v>
      </c>
    </row>
    <row r="16" spans="2:40" x14ac:dyDescent="0.25">
      <c r="Y16" t="s">
        <v>15</v>
      </c>
      <c r="Z16">
        <f t="shared" si="3"/>
        <v>0</v>
      </c>
    </row>
    <row r="17" spans="6:27" x14ac:dyDescent="0.25">
      <c r="O17" s="22"/>
      <c r="U17" s="14" t="s">
        <v>49</v>
      </c>
      <c r="V17" t="s">
        <v>85</v>
      </c>
      <c r="Y17" t="s">
        <v>16</v>
      </c>
      <c r="Z17">
        <f t="shared" si="3"/>
        <v>0</v>
      </c>
    </row>
    <row r="18" spans="6:27" x14ac:dyDescent="0.25">
      <c r="F18" s="21"/>
      <c r="O18" s="14" t="s">
        <v>49</v>
      </c>
      <c r="P18" t="s">
        <v>74</v>
      </c>
      <c r="Y18" t="s">
        <v>17</v>
      </c>
      <c r="Z18">
        <f t="shared" si="3"/>
        <v>0</v>
      </c>
    </row>
    <row r="19" spans="6:27" x14ac:dyDescent="0.25">
      <c r="O19" s="15" t="s">
        <v>17</v>
      </c>
      <c r="P19" s="10">
        <v>4.5454545454545452E-3</v>
      </c>
      <c r="Y19" t="s">
        <v>19</v>
      </c>
      <c r="Z19">
        <f t="shared" si="3"/>
        <v>0</v>
      </c>
    </row>
    <row r="20" spans="6:27" x14ac:dyDescent="0.25">
      <c r="Y20" t="s">
        <v>20</v>
      </c>
      <c r="Z20">
        <f t="shared" si="3"/>
        <v>0</v>
      </c>
    </row>
    <row r="21" spans="6:27" x14ac:dyDescent="0.25">
      <c r="Y21" t="s">
        <v>21</v>
      </c>
      <c r="Z21">
        <f t="shared" si="3"/>
        <v>0</v>
      </c>
    </row>
    <row r="22" spans="6:27" x14ac:dyDescent="0.25">
      <c r="Y22" t="s">
        <v>22</v>
      </c>
      <c r="Z22">
        <f t="shared" si="3"/>
        <v>0</v>
      </c>
    </row>
    <row r="23" spans="6:27" x14ac:dyDescent="0.25">
      <c r="Y23" t="s">
        <v>23</v>
      </c>
      <c r="Z23">
        <f t="shared" si="3"/>
        <v>0</v>
      </c>
    </row>
    <row r="26" spans="6:27" x14ac:dyDescent="0.25">
      <c r="V26" s="14" t="s">
        <v>39</v>
      </c>
      <c r="W26" t="s" vm="2">
        <v>43</v>
      </c>
    </row>
    <row r="27" spans="6:27" x14ac:dyDescent="0.25">
      <c r="Z27" t="s">
        <v>9</v>
      </c>
      <c r="AA27">
        <f>IFERROR(VLOOKUP(Z27,$V$29:$W$40,2,0),0)</f>
        <v>0</v>
      </c>
    </row>
    <row r="28" spans="6:27" x14ac:dyDescent="0.25">
      <c r="V28" s="14" t="s">
        <v>49</v>
      </c>
      <c r="W28" t="s">
        <v>85</v>
      </c>
      <c r="X28" s="14"/>
      <c r="Y28" s="14"/>
      <c r="Z28" s="14" t="s">
        <v>12</v>
      </c>
      <c r="AA28">
        <f t="shared" ref="AA28:AA38" si="4">IFERROR(VLOOKUP(Z28,$V$29:$W$40,2,0),0)</f>
        <v>0</v>
      </c>
    </row>
    <row r="29" spans="6:27" x14ac:dyDescent="0.25">
      <c r="V29" s="15" t="s">
        <v>13</v>
      </c>
      <c r="W29" s="18">
        <v>1</v>
      </c>
      <c r="Z29" t="s">
        <v>13</v>
      </c>
      <c r="AA29">
        <f t="shared" si="4"/>
        <v>1</v>
      </c>
    </row>
    <row r="30" spans="6:27" x14ac:dyDescent="0.25">
      <c r="V30" s="15" t="s">
        <v>17</v>
      </c>
      <c r="W30" s="18">
        <v>1</v>
      </c>
      <c r="Z30" t="s">
        <v>14</v>
      </c>
      <c r="AA30">
        <f t="shared" si="4"/>
        <v>0</v>
      </c>
    </row>
    <row r="31" spans="6:27" x14ac:dyDescent="0.25">
      <c r="V31" s="15" t="s">
        <v>22</v>
      </c>
      <c r="W31" s="18">
        <v>1</v>
      </c>
      <c r="Z31" t="s">
        <v>15</v>
      </c>
      <c r="AA31">
        <f t="shared" si="4"/>
        <v>0</v>
      </c>
    </row>
    <row r="32" spans="6:27" x14ac:dyDescent="0.25">
      <c r="Z32" t="s">
        <v>16</v>
      </c>
      <c r="AA32">
        <f t="shared" si="4"/>
        <v>0</v>
      </c>
    </row>
    <row r="33" spans="21:27" x14ac:dyDescent="0.25">
      <c r="Z33" t="s">
        <v>17</v>
      </c>
      <c r="AA33">
        <f t="shared" si="4"/>
        <v>1</v>
      </c>
    </row>
    <row r="34" spans="21:27" x14ac:dyDescent="0.25">
      <c r="Z34" t="s">
        <v>19</v>
      </c>
      <c r="AA34">
        <f t="shared" si="4"/>
        <v>0</v>
      </c>
    </row>
    <row r="35" spans="21:27" x14ac:dyDescent="0.25">
      <c r="Z35" t="s">
        <v>20</v>
      </c>
      <c r="AA35">
        <f t="shared" si="4"/>
        <v>0</v>
      </c>
    </row>
    <row r="36" spans="21:27" x14ac:dyDescent="0.25">
      <c r="Z36" t="s">
        <v>21</v>
      </c>
      <c r="AA36">
        <f t="shared" si="4"/>
        <v>0</v>
      </c>
    </row>
    <row r="37" spans="21:27" x14ac:dyDescent="0.25">
      <c r="Z37" t="s">
        <v>22</v>
      </c>
      <c r="AA37">
        <f t="shared" si="4"/>
        <v>1</v>
      </c>
    </row>
    <row r="38" spans="21:27" x14ac:dyDescent="0.25">
      <c r="Z38" t="s">
        <v>23</v>
      </c>
      <c r="AA38">
        <f t="shared" si="4"/>
        <v>0</v>
      </c>
    </row>
    <row r="41" spans="21:27" x14ac:dyDescent="0.25">
      <c r="U41" t="s">
        <v>78</v>
      </c>
    </row>
    <row r="42" spans="21:27" x14ac:dyDescent="0.25">
      <c r="U42" s="18">
        <v>15</v>
      </c>
      <c r="V42">
        <f>GETPIVOTDATA("[Measures].[Soma de DIAS AFASTAMENTO]",$U$41)</f>
        <v>15</v>
      </c>
      <c r="X42" s="14"/>
    </row>
  </sheetData>
  <mergeCells count="7">
    <mergeCell ref="Z1:AC1"/>
    <mergeCell ref="AG1:AJ1"/>
    <mergeCell ref="B1:D1"/>
    <mergeCell ref="J1:M1"/>
    <mergeCell ref="F1:H1"/>
    <mergeCell ref="O1:R1"/>
    <mergeCell ref="U1:X1"/>
  </mergeCells>
  <phoneticPr fontId="4" type="noConversion"/>
  <conditionalFormatting sqref="AE3">
    <cfRule type="iconSet" priority="14">
      <iconSet iconSet="3Symbols">
        <cfvo type="percent" val="0"/>
        <cfvo type="percent" val="33"/>
        <cfvo type="percent" val="67"/>
      </iconSet>
    </cfRule>
  </conditionalFormatting>
  <conditionalFormatting sqref="AN2:AN3">
    <cfRule type="iconSet" priority="8">
      <iconSet iconSet="3Symbols">
        <cfvo type="percent" val="0"/>
        <cfvo type="percent" val="33"/>
        <cfvo type="percent" val="67"/>
      </iconSet>
    </cfRule>
  </conditionalFormatting>
  <conditionalFormatting sqref="AK3">
    <cfRule type="cellIs" dxfId="28" priority="4" operator="equal">
      <formula>0</formula>
    </cfRule>
    <cfRule type="cellIs" dxfId="27" priority="5" operator="equal">
      <formula>1</formula>
    </cfRule>
  </conditionalFormatting>
  <conditionalFormatting sqref="AD3">
    <cfRule type="cellIs" dxfId="26" priority="1" operator="lessThan">
      <formula>0.49</formula>
    </cfRule>
    <cfRule type="cellIs" dxfId="25" priority="2" operator="between">
      <formula>0.49</formula>
      <formula>0.79</formula>
    </cfRule>
    <cfRule type="cellIs" dxfId="24" priority="3" operator="greaterThan">
      <formula>0.8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1"/>
  <drawing r:id="rId1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C799-ACC5-4F40-AC97-41004AC03278}">
  <sheetPr>
    <tabColor rgb="FF7030A0"/>
  </sheetPr>
  <dimension ref="B2:G14"/>
  <sheetViews>
    <sheetView workbookViewId="0">
      <selection activeCell="D16" sqref="D16"/>
    </sheetView>
  </sheetViews>
  <sheetFormatPr defaultRowHeight="15" x14ac:dyDescent="0.25"/>
  <cols>
    <col min="2" max="2" width="9.42578125" bestFit="1" customWidth="1"/>
    <col min="6" max="6" width="10.7109375" bestFit="1" customWidth="1"/>
  </cols>
  <sheetData>
    <row r="2" spans="2:7" x14ac:dyDescent="0.25">
      <c r="B2" t="s">
        <v>27</v>
      </c>
      <c r="C2" t="s">
        <v>1</v>
      </c>
      <c r="F2" t="s">
        <v>0</v>
      </c>
      <c r="G2" t="s">
        <v>59</v>
      </c>
    </row>
    <row r="3" spans="2:7" x14ac:dyDescent="0.25">
      <c r="B3">
        <v>1</v>
      </c>
      <c r="C3" t="s">
        <v>10</v>
      </c>
      <c r="F3" s="1" t="s">
        <v>9</v>
      </c>
      <c r="G3" s="18">
        <v>1</v>
      </c>
    </row>
    <row r="4" spans="2:7" x14ac:dyDescent="0.25">
      <c r="B4">
        <v>2</v>
      </c>
      <c r="C4" t="s">
        <v>24</v>
      </c>
      <c r="F4" s="1" t="s">
        <v>12</v>
      </c>
      <c r="G4" s="18">
        <v>2</v>
      </c>
    </row>
    <row r="5" spans="2:7" x14ac:dyDescent="0.25">
      <c r="B5">
        <v>3</v>
      </c>
      <c r="C5" t="s">
        <v>25</v>
      </c>
      <c r="F5" s="1" t="s">
        <v>13</v>
      </c>
      <c r="G5" s="18">
        <v>3</v>
      </c>
    </row>
    <row r="6" spans="2:7" x14ac:dyDescent="0.25">
      <c r="B6">
        <v>4</v>
      </c>
      <c r="C6" t="s">
        <v>26</v>
      </c>
      <c r="F6" s="1" t="s">
        <v>14</v>
      </c>
      <c r="G6" s="18">
        <v>4</v>
      </c>
    </row>
    <row r="7" spans="2:7" x14ac:dyDescent="0.25">
      <c r="F7" s="1" t="s">
        <v>15</v>
      </c>
      <c r="G7" s="18">
        <v>5</v>
      </c>
    </row>
    <row r="8" spans="2:7" x14ac:dyDescent="0.25">
      <c r="F8" s="1" t="s">
        <v>16</v>
      </c>
      <c r="G8" s="18">
        <v>6</v>
      </c>
    </row>
    <row r="9" spans="2:7" x14ac:dyDescent="0.25">
      <c r="F9" s="1" t="s">
        <v>17</v>
      </c>
      <c r="G9" s="18">
        <v>7</v>
      </c>
    </row>
    <row r="10" spans="2:7" x14ac:dyDescent="0.25">
      <c r="F10" s="1" t="s">
        <v>19</v>
      </c>
      <c r="G10" s="18">
        <v>8</v>
      </c>
    </row>
    <row r="11" spans="2:7" x14ac:dyDescent="0.25">
      <c r="F11" s="1" t="s">
        <v>20</v>
      </c>
      <c r="G11" s="18">
        <v>9</v>
      </c>
    </row>
    <row r="12" spans="2:7" x14ac:dyDescent="0.25">
      <c r="F12" s="1" t="s">
        <v>21</v>
      </c>
      <c r="G12" s="18">
        <v>10</v>
      </c>
    </row>
    <row r="13" spans="2:7" x14ac:dyDescent="0.25">
      <c r="F13" s="1" t="s">
        <v>22</v>
      </c>
      <c r="G13" s="18">
        <v>11</v>
      </c>
    </row>
    <row r="14" spans="2:7" x14ac:dyDescent="0.25">
      <c r="F14" s="1" t="s">
        <v>23</v>
      </c>
      <c r="G14" s="18">
        <v>12</v>
      </c>
    </row>
  </sheetData>
  <phoneticPr fontId="4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564E3-D3D2-4312-80A3-99741E5A9599}">
  <sheetPr>
    <tabColor rgb="FF00B050"/>
  </sheetPr>
  <dimension ref="B2:I194"/>
  <sheetViews>
    <sheetView showGridLines="0" workbookViewId="0">
      <selection activeCell="H121" sqref="H121"/>
    </sheetView>
  </sheetViews>
  <sheetFormatPr defaultRowHeight="15" x14ac:dyDescent="0.25"/>
  <cols>
    <col min="1" max="1" width="4.85546875" customWidth="1"/>
    <col min="3" max="5" width="13.28515625" customWidth="1"/>
    <col min="6" max="6" width="18.5703125" customWidth="1"/>
    <col min="7" max="7" width="18.140625" customWidth="1"/>
    <col min="8" max="8" width="26.42578125" customWidth="1"/>
    <col min="9" max="9" width="18" bestFit="1" customWidth="1"/>
    <col min="12" max="12" width="9.140625" customWidth="1"/>
  </cols>
  <sheetData>
    <row r="2" spans="2:9" x14ac:dyDescent="0.25"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</row>
    <row r="3" spans="2:9" x14ac:dyDescent="0.25">
      <c r="B3" t="s">
        <v>10</v>
      </c>
      <c r="G3" s="1">
        <v>43848</v>
      </c>
      <c r="H3" t="str">
        <f ca="1">IF((G3&gt;0),IF((DAYS360(TODAY(),(G3+365))&lt;1),"Vencido",IF((DAYS360(TODAY(),G3+365))&lt;31,(DAYS360(TODAY(),(G3+365))&amp;" dias para vencer"),"Valido")),"")</f>
        <v>Vencido</v>
      </c>
      <c r="I3" s="2">
        <f ca="1">IF(Tab_Exames[[#This Row],[STATUS]]="valido",1,0)</f>
        <v>0</v>
      </c>
    </row>
    <row r="4" spans="2:9" x14ac:dyDescent="0.25">
      <c r="B4" t="s">
        <v>10</v>
      </c>
      <c r="G4" s="1">
        <v>43848</v>
      </c>
      <c r="H4" t="s">
        <v>11</v>
      </c>
      <c r="I4" s="2">
        <f>IF(Tab_Exames[[#This Row],[STATUS]]="valido",1,0)</f>
        <v>0</v>
      </c>
    </row>
    <row r="5" spans="2:9" x14ac:dyDescent="0.25">
      <c r="B5" t="s">
        <v>10</v>
      </c>
      <c r="G5" s="1">
        <v>43848</v>
      </c>
      <c r="H5" t="s">
        <v>11</v>
      </c>
      <c r="I5" s="2">
        <f>IF(Tab_Exames[[#This Row],[STATUS]]="valido",1,0)</f>
        <v>0</v>
      </c>
    </row>
    <row r="6" spans="2:9" x14ac:dyDescent="0.25">
      <c r="B6" t="s">
        <v>10</v>
      </c>
      <c r="G6" s="1">
        <v>43848</v>
      </c>
      <c r="H6" t="s">
        <v>11</v>
      </c>
      <c r="I6" s="2">
        <f>IF(Tab_Exames[[#This Row],[STATUS]]="valido",1,0)</f>
        <v>0</v>
      </c>
    </row>
    <row r="7" spans="2:9" x14ac:dyDescent="0.25">
      <c r="B7" t="s">
        <v>10</v>
      </c>
      <c r="G7" s="1">
        <v>43879</v>
      </c>
      <c r="H7" t="s">
        <v>11</v>
      </c>
      <c r="I7" s="2">
        <f>IF(Tab_Exames[[#This Row],[STATUS]]="valido",1,0)</f>
        <v>0</v>
      </c>
    </row>
    <row r="8" spans="2:9" x14ac:dyDescent="0.25">
      <c r="B8" t="s">
        <v>10</v>
      </c>
      <c r="G8" s="1">
        <v>43879</v>
      </c>
      <c r="H8" t="s">
        <v>11</v>
      </c>
      <c r="I8" s="2">
        <f>IF(Tab_Exames[[#This Row],[STATUS]]="valido",1,0)</f>
        <v>0</v>
      </c>
    </row>
    <row r="9" spans="2:9" x14ac:dyDescent="0.25">
      <c r="B9" t="s">
        <v>10</v>
      </c>
      <c r="G9" s="1">
        <v>43879</v>
      </c>
      <c r="H9" t="s">
        <v>11</v>
      </c>
      <c r="I9" s="2">
        <f>IF(Tab_Exames[[#This Row],[STATUS]]="valido",1,0)</f>
        <v>0</v>
      </c>
    </row>
    <row r="10" spans="2:9" x14ac:dyDescent="0.25">
      <c r="B10" t="s">
        <v>10</v>
      </c>
      <c r="G10" s="1">
        <v>43879</v>
      </c>
      <c r="H10" t="s">
        <v>11</v>
      </c>
      <c r="I10" s="2">
        <f>IF(Tab_Exames[[#This Row],[STATUS]]="valido",1,0)</f>
        <v>0</v>
      </c>
    </row>
    <row r="11" spans="2:9" x14ac:dyDescent="0.25">
      <c r="B11" t="s">
        <v>10</v>
      </c>
      <c r="G11" s="1">
        <v>43908</v>
      </c>
      <c r="H11" t="s">
        <v>11</v>
      </c>
      <c r="I11" s="2">
        <f>IF(Tab_Exames[[#This Row],[STATUS]]="valido",1,0)</f>
        <v>0</v>
      </c>
    </row>
    <row r="12" spans="2:9" x14ac:dyDescent="0.25">
      <c r="B12" t="s">
        <v>10</v>
      </c>
      <c r="G12" s="1">
        <v>43908</v>
      </c>
      <c r="H12" t="s">
        <v>11</v>
      </c>
      <c r="I12" s="2">
        <f>IF(Tab_Exames[[#This Row],[STATUS]]="valido",1,0)</f>
        <v>0</v>
      </c>
    </row>
    <row r="13" spans="2:9" x14ac:dyDescent="0.25">
      <c r="B13" t="s">
        <v>10</v>
      </c>
      <c r="G13" s="1">
        <v>43908</v>
      </c>
      <c r="H13" t="s">
        <v>11</v>
      </c>
      <c r="I13" s="2">
        <f>IF(Tab_Exames[[#This Row],[STATUS]]="valido",1,0)</f>
        <v>0</v>
      </c>
    </row>
    <row r="14" spans="2:9" x14ac:dyDescent="0.25">
      <c r="B14" t="s">
        <v>10</v>
      </c>
      <c r="G14" s="1">
        <v>43908</v>
      </c>
      <c r="H14" t="s">
        <v>11</v>
      </c>
      <c r="I14" s="2">
        <f>IF(Tab_Exames[[#This Row],[STATUS]]="valido",1,0)</f>
        <v>0</v>
      </c>
    </row>
    <row r="15" spans="2:9" x14ac:dyDescent="0.25">
      <c r="B15" t="s">
        <v>10</v>
      </c>
      <c r="G15" s="1">
        <v>43939</v>
      </c>
      <c r="H15" t="s">
        <v>11</v>
      </c>
      <c r="I15" s="2">
        <f>IF(Tab_Exames[[#This Row],[STATUS]]="valido",1,0)</f>
        <v>0</v>
      </c>
    </row>
    <row r="16" spans="2:9" x14ac:dyDescent="0.25">
      <c r="B16" t="s">
        <v>10</v>
      </c>
      <c r="G16" s="1">
        <v>43939</v>
      </c>
      <c r="H16" t="s">
        <v>11</v>
      </c>
      <c r="I16" s="2">
        <f>IF(Tab_Exames[[#This Row],[STATUS]]="valido",1,0)</f>
        <v>0</v>
      </c>
    </row>
    <row r="17" spans="2:9" x14ac:dyDescent="0.25">
      <c r="B17" t="s">
        <v>10</v>
      </c>
      <c r="G17" s="1">
        <v>43939</v>
      </c>
      <c r="H17" t="s">
        <v>11</v>
      </c>
      <c r="I17" s="2">
        <f>IF(Tab_Exames[[#This Row],[STATUS]]="valido",1,0)</f>
        <v>0</v>
      </c>
    </row>
    <row r="18" spans="2:9" x14ac:dyDescent="0.25">
      <c r="B18" t="s">
        <v>10</v>
      </c>
      <c r="G18" s="1">
        <v>43939</v>
      </c>
      <c r="H18" t="s">
        <v>11</v>
      </c>
      <c r="I18" s="2">
        <f>IF(Tab_Exames[[#This Row],[STATUS]]="valido",1,0)</f>
        <v>0</v>
      </c>
    </row>
    <row r="19" spans="2:9" x14ac:dyDescent="0.25">
      <c r="B19" t="s">
        <v>10</v>
      </c>
      <c r="G19" s="1">
        <v>43969</v>
      </c>
      <c r="H19" t="s">
        <v>11</v>
      </c>
      <c r="I19" s="2">
        <f>IF(Tab_Exames[[#This Row],[STATUS]]="valido",1,0)</f>
        <v>0</v>
      </c>
    </row>
    <row r="20" spans="2:9" x14ac:dyDescent="0.25">
      <c r="B20" t="s">
        <v>10</v>
      </c>
      <c r="G20" s="1">
        <v>43969</v>
      </c>
      <c r="H20" t="s">
        <v>11</v>
      </c>
      <c r="I20" s="2">
        <f>IF(Tab_Exames[[#This Row],[STATUS]]="valido",1,0)</f>
        <v>0</v>
      </c>
    </row>
    <row r="21" spans="2:9" x14ac:dyDescent="0.25">
      <c r="B21" t="s">
        <v>10</v>
      </c>
      <c r="G21" s="1">
        <v>43969</v>
      </c>
      <c r="H21" t="s">
        <v>11</v>
      </c>
      <c r="I21" s="2">
        <f>IF(Tab_Exames[[#This Row],[STATUS]]="valido",1,0)</f>
        <v>0</v>
      </c>
    </row>
    <row r="22" spans="2:9" x14ac:dyDescent="0.25">
      <c r="B22" t="s">
        <v>10</v>
      </c>
      <c r="G22" s="1">
        <v>43969</v>
      </c>
      <c r="H22" t="s">
        <v>11</v>
      </c>
      <c r="I22" s="2">
        <f>IF(Tab_Exames[[#This Row],[STATUS]]="valido",1,0)</f>
        <v>0</v>
      </c>
    </row>
    <row r="23" spans="2:9" x14ac:dyDescent="0.25">
      <c r="B23" t="s">
        <v>10</v>
      </c>
      <c r="G23" s="1">
        <v>44000</v>
      </c>
      <c r="H23" t="s">
        <v>11</v>
      </c>
      <c r="I23" s="2">
        <f>IF(Tab_Exames[[#This Row],[STATUS]]="valido",1,0)</f>
        <v>0</v>
      </c>
    </row>
    <row r="24" spans="2:9" x14ac:dyDescent="0.25">
      <c r="B24" t="s">
        <v>10</v>
      </c>
      <c r="G24" s="1">
        <v>44000</v>
      </c>
      <c r="H24" t="s">
        <v>11</v>
      </c>
      <c r="I24" s="2">
        <f>IF(Tab_Exames[[#This Row],[STATUS]]="valido",1,0)</f>
        <v>0</v>
      </c>
    </row>
    <row r="25" spans="2:9" x14ac:dyDescent="0.25">
      <c r="B25" t="s">
        <v>10</v>
      </c>
      <c r="G25" s="1">
        <v>44000</v>
      </c>
      <c r="H25" t="s">
        <v>11</v>
      </c>
      <c r="I25" s="2">
        <f>IF(Tab_Exames[[#This Row],[STATUS]]="valido",1,0)</f>
        <v>0</v>
      </c>
    </row>
    <row r="26" spans="2:9" x14ac:dyDescent="0.25">
      <c r="B26" t="s">
        <v>10</v>
      </c>
      <c r="G26" s="1">
        <v>44000</v>
      </c>
      <c r="H26" t="s">
        <v>11</v>
      </c>
      <c r="I26" s="2">
        <f>IF(Tab_Exames[[#This Row],[STATUS]]="valido",1,0)</f>
        <v>0</v>
      </c>
    </row>
    <row r="27" spans="2:9" x14ac:dyDescent="0.25">
      <c r="B27" t="s">
        <v>10</v>
      </c>
      <c r="G27" s="1">
        <v>44030</v>
      </c>
      <c r="H27" t="s">
        <v>11</v>
      </c>
      <c r="I27" s="2">
        <f>IF(Tab_Exames[[#This Row],[STATUS]]="valido",1,0)</f>
        <v>0</v>
      </c>
    </row>
    <row r="28" spans="2:9" x14ac:dyDescent="0.25">
      <c r="B28" t="s">
        <v>10</v>
      </c>
      <c r="G28" s="1">
        <v>44030</v>
      </c>
      <c r="H28" t="s">
        <v>11</v>
      </c>
      <c r="I28" s="2">
        <f>IF(Tab_Exames[[#This Row],[STATUS]]="valido",1,0)</f>
        <v>0</v>
      </c>
    </row>
    <row r="29" spans="2:9" x14ac:dyDescent="0.25">
      <c r="B29" t="s">
        <v>10</v>
      </c>
      <c r="G29" s="1">
        <v>44030</v>
      </c>
      <c r="H29" t="s">
        <v>11</v>
      </c>
      <c r="I29" s="2">
        <f>IF(Tab_Exames[[#This Row],[STATUS]]="valido",1,0)</f>
        <v>0</v>
      </c>
    </row>
    <row r="30" spans="2:9" x14ac:dyDescent="0.25">
      <c r="B30" t="s">
        <v>10</v>
      </c>
      <c r="G30" s="1">
        <v>44030</v>
      </c>
      <c r="H30" t="s">
        <v>18</v>
      </c>
      <c r="I30" s="2">
        <f>IF(Tab_Exames[[#This Row],[STATUS]]="valido",1,0)</f>
        <v>1</v>
      </c>
    </row>
    <row r="31" spans="2:9" x14ac:dyDescent="0.25">
      <c r="B31" t="s">
        <v>10</v>
      </c>
      <c r="G31" s="1">
        <v>44061</v>
      </c>
      <c r="H31" t="s">
        <v>18</v>
      </c>
      <c r="I31" s="2">
        <f>IF(Tab_Exames[[#This Row],[STATUS]]="valido",1,0)</f>
        <v>1</v>
      </c>
    </row>
    <row r="32" spans="2:9" x14ac:dyDescent="0.25">
      <c r="B32" t="s">
        <v>10</v>
      </c>
      <c r="G32" s="1">
        <v>44061</v>
      </c>
      <c r="H32" t="s">
        <v>18</v>
      </c>
      <c r="I32" s="2">
        <f>IF(Tab_Exames[[#This Row],[STATUS]]="valido",1,0)</f>
        <v>1</v>
      </c>
    </row>
    <row r="33" spans="2:9" x14ac:dyDescent="0.25">
      <c r="B33" t="s">
        <v>10</v>
      </c>
      <c r="G33" s="1">
        <v>44061</v>
      </c>
      <c r="H33" t="s">
        <v>18</v>
      </c>
      <c r="I33" s="2">
        <f>IF(Tab_Exames[[#This Row],[STATUS]]="valido",1,0)</f>
        <v>1</v>
      </c>
    </row>
    <row r="34" spans="2:9" x14ac:dyDescent="0.25">
      <c r="B34" t="s">
        <v>10</v>
      </c>
      <c r="G34" s="1">
        <v>44061</v>
      </c>
      <c r="H34" t="s">
        <v>18</v>
      </c>
      <c r="I34" s="2">
        <f>IF(Tab_Exames[[#This Row],[STATUS]]="valido",1,0)</f>
        <v>1</v>
      </c>
    </row>
    <row r="35" spans="2:9" x14ac:dyDescent="0.25">
      <c r="B35" t="s">
        <v>10</v>
      </c>
      <c r="G35" s="1">
        <v>44092</v>
      </c>
      <c r="H35" t="s">
        <v>18</v>
      </c>
      <c r="I35" s="2">
        <f>IF(Tab_Exames[[#This Row],[STATUS]]="valido",1,0)</f>
        <v>1</v>
      </c>
    </row>
    <row r="36" spans="2:9" x14ac:dyDescent="0.25">
      <c r="B36" t="s">
        <v>10</v>
      </c>
      <c r="G36" s="1">
        <v>44092</v>
      </c>
      <c r="H36" t="s">
        <v>18</v>
      </c>
      <c r="I36" s="2">
        <f>IF(Tab_Exames[[#This Row],[STATUS]]="valido",1,0)</f>
        <v>1</v>
      </c>
    </row>
    <row r="37" spans="2:9" x14ac:dyDescent="0.25">
      <c r="B37" t="s">
        <v>10</v>
      </c>
      <c r="G37" s="1">
        <v>44092</v>
      </c>
      <c r="H37" t="s">
        <v>18</v>
      </c>
      <c r="I37" s="2">
        <f>IF(Tab_Exames[[#This Row],[STATUS]]="valido",1,0)</f>
        <v>1</v>
      </c>
    </row>
    <row r="38" spans="2:9" x14ac:dyDescent="0.25">
      <c r="B38" t="s">
        <v>10</v>
      </c>
      <c r="G38" s="1">
        <v>44092</v>
      </c>
      <c r="H38" t="s">
        <v>18</v>
      </c>
      <c r="I38" s="2">
        <f>IF(Tab_Exames[[#This Row],[STATUS]]="valido",1,0)</f>
        <v>1</v>
      </c>
    </row>
    <row r="39" spans="2:9" x14ac:dyDescent="0.25">
      <c r="B39" t="s">
        <v>10</v>
      </c>
      <c r="G39" s="1">
        <v>44122</v>
      </c>
      <c r="H39" t="s">
        <v>18</v>
      </c>
      <c r="I39" s="2">
        <f>IF(Tab_Exames[[#This Row],[STATUS]]="valido",1,0)</f>
        <v>1</v>
      </c>
    </row>
    <row r="40" spans="2:9" x14ac:dyDescent="0.25">
      <c r="B40" t="s">
        <v>10</v>
      </c>
      <c r="G40" s="1">
        <v>44122</v>
      </c>
      <c r="H40" t="s">
        <v>18</v>
      </c>
      <c r="I40" s="2">
        <f>IF(Tab_Exames[[#This Row],[STATUS]]="valido",1,0)</f>
        <v>1</v>
      </c>
    </row>
    <row r="41" spans="2:9" x14ac:dyDescent="0.25">
      <c r="B41" t="s">
        <v>10</v>
      </c>
      <c r="G41" s="1">
        <v>44122</v>
      </c>
      <c r="H41" t="s">
        <v>18</v>
      </c>
      <c r="I41" s="2">
        <f>IF(Tab_Exames[[#This Row],[STATUS]]="valido",1,0)</f>
        <v>1</v>
      </c>
    </row>
    <row r="42" spans="2:9" x14ac:dyDescent="0.25">
      <c r="B42" t="s">
        <v>10</v>
      </c>
      <c r="G42" s="1">
        <v>44122</v>
      </c>
      <c r="H42" t="s">
        <v>18</v>
      </c>
      <c r="I42" s="2">
        <f>IF(Tab_Exames[[#This Row],[STATUS]]="valido",1,0)</f>
        <v>1</v>
      </c>
    </row>
    <row r="43" spans="2:9" x14ac:dyDescent="0.25">
      <c r="B43" t="s">
        <v>10</v>
      </c>
      <c r="G43" s="1">
        <v>44153</v>
      </c>
      <c r="H43" t="s">
        <v>18</v>
      </c>
      <c r="I43" s="2">
        <f>IF(Tab_Exames[[#This Row],[STATUS]]="valido",1,0)</f>
        <v>1</v>
      </c>
    </row>
    <row r="44" spans="2:9" x14ac:dyDescent="0.25">
      <c r="B44" t="s">
        <v>10</v>
      </c>
      <c r="G44" s="1">
        <v>44153</v>
      </c>
      <c r="H44" t="s">
        <v>18</v>
      </c>
      <c r="I44" s="2">
        <f>IF(Tab_Exames[[#This Row],[STATUS]]="valido",1,0)</f>
        <v>1</v>
      </c>
    </row>
    <row r="45" spans="2:9" x14ac:dyDescent="0.25">
      <c r="B45" t="s">
        <v>10</v>
      </c>
      <c r="G45" s="1">
        <v>44153</v>
      </c>
      <c r="H45" t="s">
        <v>18</v>
      </c>
      <c r="I45" s="2">
        <f>IF(Tab_Exames[[#This Row],[STATUS]]="valido",1,0)</f>
        <v>1</v>
      </c>
    </row>
    <row r="46" spans="2:9" x14ac:dyDescent="0.25">
      <c r="B46" t="s">
        <v>10</v>
      </c>
      <c r="G46" s="1">
        <v>44153</v>
      </c>
      <c r="H46" t="s">
        <v>18</v>
      </c>
      <c r="I46" s="2">
        <f>IF(Tab_Exames[[#This Row],[STATUS]]="valido",1,0)</f>
        <v>1</v>
      </c>
    </row>
    <row r="47" spans="2:9" x14ac:dyDescent="0.25">
      <c r="B47" t="s">
        <v>10</v>
      </c>
      <c r="G47" s="1">
        <v>44183</v>
      </c>
      <c r="H47" t="s">
        <v>18</v>
      </c>
      <c r="I47" s="2">
        <f>IF(Tab_Exames[[#This Row],[STATUS]]="valido",1,0)</f>
        <v>1</v>
      </c>
    </row>
    <row r="48" spans="2:9" x14ac:dyDescent="0.25">
      <c r="B48" t="s">
        <v>10</v>
      </c>
      <c r="G48" s="1">
        <v>44183</v>
      </c>
      <c r="H48" t="s">
        <v>18</v>
      </c>
      <c r="I48" s="2">
        <f>IF(Tab_Exames[[#This Row],[STATUS]]="valido",1,0)</f>
        <v>1</v>
      </c>
    </row>
    <row r="49" spans="2:9" x14ac:dyDescent="0.25">
      <c r="B49" t="s">
        <v>10</v>
      </c>
      <c r="G49" s="1">
        <v>44183</v>
      </c>
      <c r="H49" t="s">
        <v>18</v>
      </c>
      <c r="I49" s="2">
        <f>IF(Tab_Exames[[#This Row],[STATUS]]="valido",1,0)</f>
        <v>1</v>
      </c>
    </row>
    <row r="50" spans="2:9" x14ac:dyDescent="0.25">
      <c r="B50" t="s">
        <v>10</v>
      </c>
      <c r="G50" s="1">
        <v>44183</v>
      </c>
      <c r="H50" t="s">
        <v>18</v>
      </c>
      <c r="I50" s="2">
        <f>IF(Tab_Exames[[#This Row],[STATUS]]="valido",1,0)</f>
        <v>1</v>
      </c>
    </row>
    <row r="51" spans="2:9" x14ac:dyDescent="0.25">
      <c r="B51" t="s">
        <v>24</v>
      </c>
      <c r="G51" s="1">
        <v>43848</v>
      </c>
      <c r="H51" t="s">
        <v>11</v>
      </c>
      <c r="I51" s="2">
        <f>IF(Tab_Exames[[#This Row],[STATUS]]="valido",1,0)</f>
        <v>0</v>
      </c>
    </row>
    <row r="52" spans="2:9" x14ac:dyDescent="0.25">
      <c r="B52" t="s">
        <v>24</v>
      </c>
      <c r="G52" s="1">
        <v>43848</v>
      </c>
      <c r="H52" t="s">
        <v>11</v>
      </c>
      <c r="I52" s="2">
        <f>IF(Tab_Exames[[#This Row],[STATUS]]="valido",1,0)</f>
        <v>0</v>
      </c>
    </row>
    <row r="53" spans="2:9" x14ac:dyDescent="0.25">
      <c r="B53" t="s">
        <v>24</v>
      </c>
      <c r="G53" s="1">
        <v>43848</v>
      </c>
      <c r="H53" t="s">
        <v>11</v>
      </c>
      <c r="I53" s="2">
        <f>IF(Tab_Exames[[#This Row],[STATUS]]="valido",1,0)</f>
        <v>0</v>
      </c>
    </row>
    <row r="54" spans="2:9" x14ac:dyDescent="0.25">
      <c r="B54" t="s">
        <v>24</v>
      </c>
      <c r="G54" s="1">
        <v>43848</v>
      </c>
      <c r="H54" t="s">
        <v>11</v>
      </c>
      <c r="I54" s="2">
        <f>IF(Tab_Exames[[#This Row],[STATUS]]="valido",1,0)</f>
        <v>0</v>
      </c>
    </row>
    <row r="55" spans="2:9" x14ac:dyDescent="0.25">
      <c r="B55" t="s">
        <v>24</v>
      </c>
      <c r="G55" s="1">
        <v>43879</v>
      </c>
      <c r="H55" t="s">
        <v>11</v>
      </c>
      <c r="I55" s="2">
        <f>IF(Tab_Exames[[#This Row],[STATUS]]="valido",1,0)</f>
        <v>0</v>
      </c>
    </row>
    <row r="56" spans="2:9" x14ac:dyDescent="0.25">
      <c r="B56" t="s">
        <v>24</v>
      </c>
      <c r="G56" s="1">
        <v>43879</v>
      </c>
      <c r="H56" t="s">
        <v>11</v>
      </c>
      <c r="I56" s="2">
        <f>IF(Tab_Exames[[#This Row],[STATUS]]="valido",1,0)</f>
        <v>0</v>
      </c>
    </row>
    <row r="57" spans="2:9" x14ac:dyDescent="0.25">
      <c r="B57" t="s">
        <v>24</v>
      </c>
      <c r="G57" s="1">
        <v>43879</v>
      </c>
      <c r="H57" t="s">
        <v>11</v>
      </c>
      <c r="I57" s="2">
        <f>IF(Tab_Exames[[#This Row],[STATUS]]="valido",1,0)</f>
        <v>0</v>
      </c>
    </row>
    <row r="58" spans="2:9" x14ac:dyDescent="0.25">
      <c r="B58" t="s">
        <v>24</v>
      </c>
      <c r="G58" s="1">
        <v>43879</v>
      </c>
      <c r="H58" t="s">
        <v>11</v>
      </c>
      <c r="I58" s="2">
        <f>IF(Tab_Exames[[#This Row],[STATUS]]="valido",1,0)</f>
        <v>0</v>
      </c>
    </row>
    <row r="59" spans="2:9" x14ac:dyDescent="0.25">
      <c r="B59" t="s">
        <v>24</v>
      </c>
      <c r="G59" s="1">
        <v>43908</v>
      </c>
      <c r="H59" t="s">
        <v>11</v>
      </c>
      <c r="I59" s="2">
        <f>IF(Tab_Exames[[#This Row],[STATUS]]="valido",1,0)</f>
        <v>0</v>
      </c>
    </row>
    <row r="60" spans="2:9" x14ac:dyDescent="0.25">
      <c r="B60" t="s">
        <v>24</v>
      </c>
      <c r="G60" s="1">
        <v>43908</v>
      </c>
      <c r="H60" t="s">
        <v>11</v>
      </c>
      <c r="I60" s="2">
        <f>IF(Tab_Exames[[#This Row],[STATUS]]="valido",1,0)</f>
        <v>0</v>
      </c>
    </row>
    <row r="61" spans="2:9" x14ac:dyDescent="0.25">
      <c r="B61" t="s">
        <v>24</v>
      </c>
      <c r="G61" s="1">
        <v>43908</v>
      </c>
      <c r="H61" t="s">
        <v>11</v>
      </c>
      <c r="I61" s="2">
        <f>IF(Tab_Exames[[#This Row],[STATUS]]="valido",1,0)</f>
        <v>0</v>
      </c>
    </row>
    <row r="62" spans="2:9" x14ac:dyDescent="0.25">
      <c r="B62" t="s">
        <v>24</v>
      </c>
      <c r="G62" s="1">
        <v>43908</v>
      </c>
      <c r="H62" t="s">
        <v>11</v>
      </c>
      <c r="I62" s="2">
        <f>IF(Tab_Exames[[#This Row],[STATUS]]="valido",1,0)</f>
        <v>0</v>
      </c>
    </row>
    <row r="63" spans="2:9" x14ac:dyDescent="0.25">
      <c r="B63" t="s">
        <v>24</v>
      </c>
      <c r="G63" s="1">
        <v>43939</v>
      </c>
      <c r="H63" t="s">
        <v>11</v>
      </c>
      <c r="I63" s="2">
        <f>IF(Tab_Exames[[#This Row],[STATUS]]="valido",1,0)</f>
        <v>0</v>
      </c>
    </row>
    <row r="64" spans="2:9" x14ac:dyDescent="0.25">
      <c r="B64" t="s">
        <v>24</v>
      </c>
      <c r="G64" s="1">
        <v>43939</v>
      </c>
      <c r="H64" t="s">
        <v>11</v>
      </c>
      <c r="I64" s="2">
        <f>IF(Tab_Exames[[#This Row],[STATUS]]="valido",1,0)</f>
        <v>0</v>
      </c>
    </row>
    <row r="65" spans="2:9" x14ac:dyDescent="0.25">
      <c r="B65" t="s">
        <v>24</v>
      </c>
      <c r="G65" s="1">
        <v>43939</v>
      </c>
      <c r="H65" t="s">
        <v>11</v>
      </c>
      <c r="I65" s="2">
        <f>IF(Tab_Exames[[#This Row],[STATUS]]="valido",1,0)</f>
        <v>0</v>
      </c>
    </row>
    <row r="66" spans="2:9" x14ac:dyDescent="0.25">
      <c r="B66" t="s">
        <v>24</v>
      </c>
      <c r="G66" s="1">
        <v>43939</v>
      </c>
      <c r="H66" t="s">
        <v>11</v>
      </c>
      <c r="I66" s="2">
        <f>IF(Tab_Exames[[#This Row],[STATUS]]="valido",1,0)</f>
        <v>0</v>
      </c>
    </row>
    <row r="67" spans="2:9" x14ac:dyDescent="0.25">
      <c r="B67" t="s">
        <v>24</v>
      </c>
      <c r="G67" s="1">
        <v>43969</v>
      </c>
      <c r="H67" t="s">
        <v>11</v>
      </c>
      <c r="I67" s="2">
        <f>IF(Tab_Exames[[#This Row],[STATUS]]="valido",1,0)</f>
        <v>0</v>
      </c>
    </row>
    <row r="68" spans="2:9" x14ac:dyDescent="0.25">
      <c r="B68" t="s">
        <v>24</v>
      </c>
      <c r="G68" s="1">
        <v>43969</v>
      </c>
      <c r="H68" t="s">
        <v>11</v>
      </c>
      <c r="I68" s="2">
        <f>IF(Tab_Exames[[#This Row],[STATUS]]="valido",1,0)</f>
        <v>0</v>
      </c>
    </row>
    <row r="69" spans="2:9" x14ac:dyDescent="0.25">
      <c r="B69" t="s">
        <v>24</v>
      </c>
      <c r="G69" s="1">
        <v>43969</v>
      </c>
      <c r="H69" t="s">
        <v>11</v>
      </c>
      <c r="I69" s="2">
        <f>IF(Tab_Exames[[#This Row],[STATUS]]="valido",1,0)</f>
        <v>0</v>
      </c>
    </row>
    <row r="70" spans="2:9" x14ac:dyDescent="0.25">
      <c r="B70" t="s">
        <v>24</v>
      </c>
      <c r="G70" s="1">
        <v>43969</v>
      </c>
      <c r="H70" t="s">
        <v>11</v>
      </c>
      <c r="I70" s="2">
        <f>IF(Tab_Exames[[#This Row],[STATUS]]="valido",1,0)</f>
        <v>0</v>
      </c>
    </row>
    <row r="71" spans="2:9" x14ac:dyDescent="0.25">
      <c r="B71" t="s">
        <v>24</v>
      </c>
      <c r="G71" s="1">
        <v>44000</v>
      </c>
      <c r="H71" t="s">
        <v>11</v>
      </c>
      <c r="I71" s="2">
        <f>IF(Tab_Exames[[#This Row],[STATUS]]="valido",1,0)</f>
        <v>0</v>
      </c>
    </row>
    <row r="72" spans="2:9" x14ac:dyDescent="0.25">
      <c r="B72" t="s">
        <v>24</v>
      </c>
      <c r="G72" s="1">
        <v>44000</v>
      </c>
      <c r="H72" t="s">
        <v>11</v>
      </c>
      <c r="I72" s="2">
        <f>IF(Tab_Exames[[#This Row],[STATUS]]="valido",1,0)</f>
        <v>0</v>
      </c>
    </row>
    <row r="73" spans="2:9" x14ac:dyDescent="0.25">
      <c r="B73" t="s">
        <v>24</v>
      </c>
      <c r="G73" s="1">
        <v>44000</v>
      </c>
      <c r="H73" t="s">
        <v>11</v>
      </c>
      <c r="I73" s="2">
        <f>IF(Tab_Exames[[#This Row],[STATUS]]="valido",1,0)</f>
        <v>0</v>
      </c>
    </row>
    <row r="74" spans="2:9" x14ac:dyDescent="0.25">
      <c r="B74" t="s">
        <v>24</v>
      </c>
      <c r="G74" s="1">
        <v>44000</v>
      </c>
      <c r="H74" t="s">
        <v>11</v>
      </c>
      <c r="I74" s="2">
        <f>IF(Tab_Exames[[#This Row],[STATUS]]="valido",1,0)</f>
        <v>0</v>
      </c>
    </row>
    <row r="75" spans="2:9" x14ac:dyDescent="0.25">
      <c r="B75" t="s">
        <v>24</v>
      </c>
      <c r="G75" s="1">
        <v>44030</v>
      </c>
      <c r="H75" t="s">
        <v>11</v>
      </c>
      <c r="I75" s="2">
        <f>IF(Tab_Exames[[#This Row],[STATUS]]="valido",1,0)</f>
        <v>0</v>
      </c>
    </row>
    <row r="76" spans="2:9" x14ac:dyDescent="0.25">
      <c r="B76" t="s">
        <v>24</v>
      </c>
      <c r="G76" s="1">
        <v>44030</v>
      </c>
      <c r="H76" t="s">
        <v>11</v>
      </c>
      <c r="I76" s="2">
        <f>IF(Tab_Exames[[#This Row],[STATUS]]="valido",1,0)</f>
        <v>0</v>
      </c>
    </row>
    <row r="77" spans="2:9" x14ac:dyDescent="0.25">
      <c r="B77" t="s">
        <v>24</v>
      </c>
      <c r="G77" s="1">
        <v>44030</v>
      </c>
      <c r="H77" t="s">
        <v>18</v>
      </c>
      <c r="I77" s="2">
        <f>IF(Tab_Exames[[#This Row],[STATUS]]="valido",1,0)</f>
        <v>1</v>
      </c>
    </row>
    <row r="78" spans="2:9" x14ac:dyDescent="0.25">
      <c r="B78" t="s">
        <v>24</v>
      </c>
      <c r="G78" s="1">
        <v>44030</v>
      </c>
      <c r="H78" t="s">
        <v>18</v>
      </c>
      <c r="I78" s="2">
        <f>IF(Tab_Exames[[#This Row],[STATUS]]="valido",1,0)</f>
        <v>1</v>
      </c>
    </row>
    <row r="79" spans="2:9" x14ac:dyDescent="0.25">
      <c r="B79" t="s">
        <v>24</v>
      </c>
      <c r="G79" s="1">
        <v>44061</v>
      </c>
      <c r="H79" t="s">
        <v>18</v>
      </c>
      <c r="I79" s="2">
        <f>IF(Tab_Exames[[#This Row],[STATUS]]="valido",1,0)</f>
        <v>1</v>
      </c>
    </row>
    <row r="80" spans="2:9" x14ac:dyDescent="0.25">
      <c r="B80" t="s">
        <v>24</v>
      </c>
      <c r="G80" s="1">
        <v>44061</v>
      </c>
      <c r="H80" t="s">
        <v>18</v>
      </c>
      <c r="I80" s="2">
        <f>IF(Tab_Exames[[#This Row],[STATUS]]="valido",1,0)</f>
        <v>1</v>
      </c>
    </row>
    <row r="81" spans="2:9" x14ac:dyDescent="0.25">
      <c r="B81" t="s">
        <v>24</v>
      </c>
      <c r="G81" s="1">
        <v>44061</v>
      </c>
      <c r="H81" t="s">
        <v>18</v>
      </c>
      <c r="I81" s="2">
        <f>IF(Tab_Exames[[#This Row],[STATUS]]="valido",1,0)</f>
        <v>1</v>
      </c>
    </row>
    <row r="82" spans="2:9" x14ac:dyDescent="0.25">
      <c r="B82" t="s">
        <v>24</v>
      </c>
      <c r="G82" s="1">
        <v>44061</v>
      </c>
      <c r="H82" t="s">
        <v>18</v>
      </c>
      <c r="I82" s="2">
        <f>IF(Tab_Exames[[#This Row],[STATUS]]="valido",1,0)</f>
        <v>1</v>
      </c>
    </row>
    <row r="83" spans="2:9" x14ac:dyDescent="0.25">
      <c r="B83" t="s">
        <v>24</v>
      </c>
      <c r="G83" s="1">
        <v>44092</v>
      </c>
      <c r="H83" t="s">
        <v>18</v>
      </c>
      <c r="I83" s="2">
        <f>IF(Tab_Exames[[#This Row],[STATUS]]="valido",1,0)</f>
        <v>1</v>
      </c>
    </row>
    <row r="84" spans="2:9" x14ac:dyDescent="0.25">
      <c r="B84" t="s">
        <v>24</v>
      </c>
      <c r="G84" s="1">
        <v>44092</v>
      </c>
      <c r="H84" t="s">
        <v>18</v>
      </c>
      <c r="I84" s="2">
        <f>IF(Tab_Exames[[#This Row],[STATUS]]="valido",1,0)</f>
        <v>1</v>
      </c>
    </row>
    <row r="85" spans="2:9" x14ac:dyDescent="0.25">
      <c r="B85" t="s">
        <v>24</v>
      </c>
      <c r="G85" s="1">
        <v>44092</v>
      </c>
      <c r="H85" t="s">
        <v>18</v>
      </c>
      <c r="I85" s="2">
        <f>IF(Tab_Exames[[#This Row],[STATUS]]="valido",1,0)</f>
        <v>1</v>
      </c>
    </row>
    <row r="86" spans="2:9" x14ac:dyDescent="0.25">
      <c r="B86" t="s">
        <v>24</v>
      </c>
      <c r="G86" s="1">
        <v>44092</v>
      </c>
      <c r="H86" t="s">
        <v>18</v>
      </c>
      <c r="I86" s="2">
        <f>IF(Tab_Exames[[#This Row],[STATUS]]="valido",1,0)</f>
        <v>1</v>
      </c>
    </row>
    <row r="87" spans="2:9" x14ac:dyDescent="0.25">
      <c r="B87" t="s">
        <v>24</v>
      </c>
      <c r="G87" s="1">
        <v>44122</v>
      </c>
      <c r="H87" t="s">
        <v>18</v>
      </c>
      <c r="I87" s="2">
        <f>IF(Tab_Exames[[#This Row],[STATUS]]="valido",1,0)</f>
        <v>1</v>
      </c>
    </row>
    <row r="88" spans="2:9" x14ac:dyDescent="0.25">
      <c r="B88" t="s">
        <v>24</v>
      </c>
      <c r="G88" s="1">
        <v>44122</v>
      </c>
      <c r="H88" t="s">
        <v>18</v>
      </c>
      <c r="I88" s="2">
        <f>IF(Tab_Exames[[#This Row],[STATUS]]="valido",1,0)</f>
        <v>1</v>
      </c>
    </row>
    <row r="89" spans="2:9" x14ac:dyDescent="0.25">
      <c r="B89" t="s">
        <v>24</v>
      </c>
      <c r="G89" s="1">
        <v>44122</v>
      </c>
      <c r="H89" t="s">
        <v>18</v>
      </c>
      <c r="I89" s="2">
        <f>IF(Tab_Exames[[#This Row],[STATUS]]="valido",1,0)</f>
        <v>1</v>
      </c>
    </row>
    <row r="90" spans="2:9" x14ac:dyDescent="0.25">
      <c r="B90" t="s">
        <v>24</v>
      </c>
      <c r="G90" s="1">
        <v>44122</v>
      </c>
      <c r="H90" t="s">
        <v>18</v>
      </c>
      <c r="I90" s="2">
        <f>IF(Tab_Exames[[#This Row],[STATUS]]="valido",1,0)</f>
        <v>1</v>
      </c>
    </row>
    <row r="91" spans="2:9" x14ac:dyDescent="0.25">
      <c r="B91" t="s">
        <v>24</v>
      </c>
      <c r="G91" s="1">
        <v>44153</v>
      </c>
      <c r="H91" t="s">
        <v>18</v>
      </c>
      <c r="I91" s="2">
        <f>IF(Tab_Exames[[#This Row],[STATUS]]="valido",1,0)</f>
        <v>1</v>
      </c>
    </row>
    <row r="92" spans="2:9" x14ac:dyDescent="0.25">
      <c r="B92" t="s">
        <v>24</v>
      </c>
      <c r="G92" s="1">
        <v>44153</v>
      </c>
      <c r="H92" t="s">
        <v>18</v>
      </c>
      <c r="I92" s="2">
        <f>IF(Tab_Exames[[#This Row],[STATUS]]="valido",1,0)</f>
        <v>1</v>
      </c>
    </row>
    <row r="93" spans="2:9" x14ac:dyDescent="0.25">
      <c r="B93" t="s">
        <v>24</v>
      </c>
      <c r="G93" s="1">
        <v>44153</v>
      </c>
      <c r="H93" t="s">
        <v>18</v>
      </c>
      <c r="I93" s="2">
        <f>IF(Tab_Exames[[#This Row],[STATUS]]="valido",1,0)</f>
        <v>1</v>
      </c>
    </row>
    <row r="94" spans="2:9" x14ac:dyDescent="0.25">
      <c r="B94" t="s">
        <v>24</v>
      </c>
      <c r="G94" s="1">
        <v>44153</v>
      </c>
      <c r="H94" t="s">
        <v>18</v>
      </c>
      <c r="I94" s="2">
        <f>IF(Tab_Exames[[#This Row],[STATUS]]="valido",1,0)</f>
        <v>1</v>
      </c>
    </row>
    <row r="95" spans="2:9" x14ac:dyDescent="0.25">
      <c r="B95" t="s">
        <v>24</v>
      </c>
      <c r="G95" s="1">
        <v>44183</v>
      </c>
      <c r="H95" t="s">
        <v>18</v>
      </c>
      <c r="I95" s="2">
        <f>IF(Tab_Exames[[#This Row],[STATUS]]="valido",1,0)</f>
        <v>1</v>
      </c>
    </row>
    <row r="96" spans="2:9" x14ac:dyDescent="0.25">
      <c r="B96" t="s">
        <v>24</v>
      </c>
      <c r="G96" s="1">
        <v>44183</v>
      </c>
      <c r="H96" t="s">
        <v>18</v>
      </c>
      <c r="I96" s="2">
        <f>IF(Tab_Exames[[#This Row],[STATUS]]="valido",1,0)</f>
        <v>1</v>
      </c>
    </row>
    <row r="97" spans="2:9" x14ac:dyDescent="0.25">
      <c r="B97" t="s">
        <v>24</v>
      </c>
      <c r="G97" s="1">
        <v>44183</v>
      </c>
      <c r="H97" t="s">
        <v>18</v>
      </c>
      <c r="I97" s="2">
        <f>IF(Tab_Exames[[#This Row],[STATUS]]="valido",1,0)</f>
        <v>1</v>
      </c>
    </row>
    <row r="98" spans="2:9" x14ac:dyDescent="0.25">
      <c r="B98" t="s">
        <v>24</v>
      </c>
      <c r="G98" s="1">
        <v>44183</v>
      </c>
      <c r="H98" t="s">
        <v>18</v>
      </c>
      <c r="I98" s="2">
        <f>IF(Tab_Exames[[#This Row],[STATUS]]="valido",1,0)</f>
        <v>1</v>
      </c>
    </row>
    <row r="99" spans="2:9" x14ac:dyDescent="0.25">
      <c r="B99" t="s">
        <v>25</v>
      </c>
      <c r="G99" s="1">
        <v>43848</v>
      </c>
      <c r="H99" t="s">
        <v>11</v>
      </c>
      <c r="I99" s="2">
        <f>IF(Tab_Exames[[#This Row],[STATUS]]="valido",1,0)</f>
        <v>0</v>
      </c>
    </row>
    <row r="100" spans="2:9" x14ac:dyDescent="0.25">
      <c r="B100" t="s">
        <v>25</v>
      </c>
      <c r="G100" s="1">
        <v>43848</v>
      </c>
      <c r="H100" t="s">
        <v>11</v>
      </c>
      <c r="I100" s="2">
        <f>IF(Tab_Exames[[#This Row],[STATUS]]="valido",1,0)</f>
        <v>0</v>
      </c>
    </row>
    <row r="101" spans="2:9" x14ac:dyDescent="0.25">
      <c r="B101" t="s">
        <v>25</v>
      </c>
      <c r="G101" s="1">
        <v>43848</v>
      </c>
      <c r="H101" t="s">
        <v>11</v>
      </c>
      <c r="I101" s="2">
        <f>IF(Tab_Exames[[#This Row],[STATUS]]="valido",1,0)</f>
        <v>0</v>
      </c>
    </row>
    <row r="102" spans="2:9" x14ac:dyDescent="0.25">
      <c r="B102" t="s">
        <v>25</v>
      </c>
      <c r="G102" s="1">
        <v>43848</v>
      </c>
      <c r="H102" t="s">
        <v>11</v>
      </c>
      <c r="I102" s="2">
        <f>IF(Tab_Exames[[#This Row],[STATUS]]="valido",1,0)</f>
        <v>0</v>
      </c>
    </row>
    <row r="103" spans="2:9" x14ac:dyDescent="0.25">
      <c r="B103" t="s">
        <v>25</v>
      </c>
      <c r="G103" s="1">
        <v>43879</v>
      </c>
      <c r="H103" t="s">
        <v>11</v>
      </c>
      <c r="I103" s="2">
        <f>IF(Tab_Exames[[#This Row],[STATUS]]="valido",1,0)</f>
        <v>0</v>
      </c>
    </row>
    <row r="104" spans="2:9" x14ac:dyDescent="0.25">
      <c r="B104" t="s">
        <v>25</v>
      </c>
      <c r="G104" s="1">
        <v>43879</v>
      </c>
      <c r="H104" t="s">
        <v>11</v>
      </c>
      <c r="I104" s="2">
        <f>IF(Tab_Exames[[#This Row],[STATUS]]="valido",1,0)</f>
        <v>0</v>
      </c>
    </row>
    <row r="105" spans="2:9" x14ac:dyDescent="0.25">
      <c r="B105" t="s">
        <v>25</v>
      </c>
      <c r="G105" s="1">
        <v>43879</v>
      </c>
      <c r="H105" t="s">
        <v>11</v>
      </c>
      <c r="I105" s="2">
        <f>IF(Tab_Exames[[#This Row],[STATUS]]="valido",1,0)</f>
        <v>0</v>
      </c>
    </row>
    <row r="106" spans="2:9" x14ac:dyDescent="0.25">
      <c r="B106" t="s">
        <v>25</v>
      </c>
      <c r="G106" s="1">
        <v>43879</v>
      </c>
      <c r="H106" t="s">
        <v>11</v>
      </c>
      <c r="I106" s="2">
        <f>IF(Tab_Exames[[#This Row],[STATUS]]="valido",1,0)</f>
        <v>0</v>
      </c>
    </row>
    <row r="107" spans="2:9" x14ac:dyDescent="0.25">
      <c r="B107" t="s">
        <v>25</v>
      </c>
      <c r="G107" s="1">
        <v>43908</v>
      </c>
      <c r="H107" t="s">
        <v>11</v>
      </c>
      <c r="I107" s="2">
        <f>IF(Tab_Exames[[#This Row],[STATUS]]="valido",1,0)</f>
        <v>0</v>
      </c>
    </row>
    <row r="108" spans="2:9" x14ac:dyDescent="0.25">
      <c r="B108" t="s">
        <v>25</v>
      </c>
      <c r="G108" s="1">
        <v>43908</v>
      </c>
      <c r="H108" t="s">
        <v>11</v>
      </c>
      <c r="I108" s="2">
        <f>IF(Tab_Exames[[#This Row],[STATUS]]="valido",1,0)</f>
        <v>0</v>
      </c>
    </row>
    <row r="109" spans="2:9" x14ac:dyDescent="0.25">
      <c r="B109" t="s">
        <v>25</v>
      </c>
      <c r="G109" s="1">
        <v>43908</v>
      </c>
      <c r="H109" t="s">
        <v>11</v>
      </c>
      <c r="I109" s="2">
        <f>IF(Tab_Exames[[#This Row],[STATUS]]="valido",1,0)</f>
        <v>0</v>
      </c>
    </row>
    <row r="110" spans="2:9" x14ac:dyDescent="0.25">
      <c r="B110" t="s">
        <v>25</v>
      </c>
      <c r="G110" s="1">
        <v>43908</v>
      </c>
      <c r="H110" t="s">
        <v>11</v>
      </c>
      <c r="I110" s="2">
        <f>IF(Tab_Exames[[#This Row],[STATUS]]="valido",1,0)</f>
        <v>0</v>
      </c>
    </row>
    <row r="111" spans="2:9" x14ac:dyDescent="0.25">
      <c r="B111" t="s">
        <v>25</v>
      </c>
      <c r="G111" s="1">
        <v>43939</v>
      </c>
      <c r="H111" t="s">
        <v>11</v>
      </c>
      <c r="I111" s="2">
        <f>IF(Tab_Exames[[#This Row],[STATUS]]="valido",1,0)</f>
        <v>0</v>
      </c>
    </row>
    <row r="112" spans="2:9" x14ac:dyDescent="0.25">
      <c r="B112" t="s">
        <v>25</v>
      </c>
      <c r="G112" s="1">
        <v>43939</v>
      </c>
      <c r="H112" t="s">
        <v>11</v>
      </c>
      <c r="I112" s="2">
        <f>IF(Tab_Exames[[#This Row],[STATUS]]="valido",1,0)</f>
        <v>0</v>
      </c>
    </row>
    <row r="113" spans="2:9" x14ac:dyDescent="0.25">
      <c r="B113" t="s">
        <v>25</v>
      </c>
      <c r="G113" s="1">
        <v>43939</v>
      </c>
      <c r="H113" t="s">
        <v>11</v>
      </c>
      <c r="I113" s="2">
        <f>IF(Tab_Exames[[#This Row],[STATUS]]="valido",1,0)</f>
        <v>0</v>
      </c>
    </row>
    <row r="114" spans="2:9" x14ac:dyDescent="0.25">
      <c r="B114" t="s">
        <v>25</v>
      </c>
      <c r="G114" s="1">
        <v>43939</v>
      </c>
      <c r="H114" t="s">
        <v>11</v>
      </c>
      <c r="I114" s="2">
        <f>IF(Tab_Exames[[#This Row],[STATUS]]="valido",1,0)</f>
        <v>0</v>
      </c>
    </row>
    <row r="115" spans="2:9" x14ac:dyDescent="0.25">
      <c r="B115" t="s">
        <v>25</v>
      </c>
      <c r="G115" s="1">
        <v>43969</v>
      </c>
      <c r="H115" t="s">
        <v>86</v>
      </c>
      <c r="I115" s="2">
        <f>IF(Tab_Exames[[#This Row],[STATUS]]="valido",1,0)</f>
        <v>0</v>
      </c>
    </row>
    <row r="116" spans="2:9" x14ac:dyDescent="0.25">
      <c r="B116" t="s">
        <v>25</v>
      </c>
      <c r="G116" s="1">
        <v>43969</v>
      </c>
      <c r="H116" t="s">
        <v>11</v>
      </c>
      <c r="I116" s="2">
        <f>IF(Tab_Exames[[#This Row],[STATUS]]="valido",1,0)</f>
        <v>0</v>
      </c>
    </row>
    <row r="117" spans="2:9" x14ac:dyDescent="0.25">
      <c r="B117" t="s">
        <v>25</v>
      </c>
      <c r="G117" s="1">
        <v>43969</v>
      </c>
      <c r="H117" t="s">
        <v>11</v>
      </c>
      <c r="I117" s="2">
        <f>IF(Tab_Exames[[#This Row],[STATUS]]="valido",1,0)</f>
        <v>0</v>
      </c>
    </row>
    <row r="118" spans="2:9" x14ac:dyDescent="0.25">
      <c r="B118" t="s">
        <v>25</v>
      </c>
      <c r="G118" s="1">
        <v>43969</v>
      </c>
      <c r="H118" t="s">
        <v>11</v>
      </c>
      <c r="I118" s="2">
        <f>IF(Tab_Exames[[#This Row],[STATUS]]="valido",1,0)</f>
        <v>0</v>
      </c>
    </row>
    <row r="119" spans="2:9" x14ac:dyDescent="0.25">
      <c r="B119" t="s">
        <v>25</v>
      </c>
      <c r="G119" s="1">
        <v>44000</v>
      </c>
      <c r="H119" t="s">
        <v>18</v>
      </c>
      <c r="I119" s="2">
        <f>IF(Tab_Exames[[#This Row],[STATUS]]="valido",1,0)</f>
        <v>1</v>
      </c>
    </row>
    <row r="120" spans="2:9" x14ac:dyDescent="0.25">
      <c r="B120" t="s">
        <v>25</v>
      </c>
      <c r="G120" s="1">
        <v>44000</v>
      </c>
      <c r="H120" t="s">
        <v>18</v>
      </c>
      <c r="I120" s="2">
        <f>IF(Tab_Exames[[#This Row],[STATUS]]="valido",1,0)</f>
        <v>1</v>
      </c>
    </row>
    <row r="121" spans="2:9" x14ac:dyDescent="0.25">
      <c r="B121" t="s">
        <v>25</v>
      </c>
      <c r="G121" s="1">
        <v>44000</v>
      </c>
      <c r="H121" t="s">
        <v>18</v>
      </c>
      <c r="I121" s="2">
        <f>IF(Tab_Exames[[#This Row],[STATUS]]="valido",1,0)</f>
        <v>1</v>
      </c>
    </row>
    <row r="122" spans="2:9" x14ac:dyDescent="0.25">
      <c r="B122" t="s">
        <v>25</v>
      </c>
      <c r="G122" s="1">
        <v>44000</v>
      </c>
      <c r="H122" t="s">
        <v>18</v>
      </c>
      <c r="I122" s="2">
        <f>IF(Tab_Exames[[#This Row],[STATUS]]="valido",1,0)</f>
        <v>1</v>
      </c>
    </row>
    <row r="123" spans="2:9" x14ac:dyDescent="0.25">
      <c r="B123" t="s">
        <v>25</v>
      </c>
      <c r="G123" s="1">
        <v>44030</v>
      </c>
      <c r="H123" t="s">
        <v>11</v>
      </c>
      <c r="I123" s="2">
        <f>IF(Tab_Exames[[#This Row],[STATUS]]="valido",1,0)</f>
        <v>0</v>
      </c>
    </row>
    <row r="124" spans="2:9" x14ac:dyDescent="0.25">
      <c r="B124" t="s">
        <v>25</v>
      </c>
      <c r="G124" s="1">
        <v>44030</v>
      </c>
      <c r="H124" t="s">
        <v>11</v>
      </c>
      <c r="I124" s="2">
        <f>IF(Tab_Exames[[#This Row],[STATUS]]="valido",1,0)</f>
        <v>0</v>
      </c>
    </row>
    <row r="125" spans="2:9" x14ac:dyDescent="0.25">
      <c r="B125" t="s">
        <v>25</v>
      </c>
      <c r="G125" s="1">
        <v>44030</v>
      </c>
      <c r="H125" t="s">
        <v>11</v>
      </c>
      <c r="I125" s="2">
        <f>IF(Tab_Exames[[#This Row],[STATUS]]="valido",1,0)</f>
        <v>0</v>
      </c>
    </row>
    <row r="126" spans="2:9" x14ac:dyDescent="0.25">
      <c r="B126" t="s">
        <v>25</v>
      </c>
      <c r="G126" s="1">
        <v>44030</v>
      </c>
      <c r="H126" t="s">
        <v>18</v>
      </c>
      <c r="I126" s="2">
        <f>IF(Tab_Exames[[#This Row],[STATUS]]="valido",1,0)</f>
        <v>1</v>
      </c>
    </row>
    <row r="127" spans="2:9" x14ac:dyDescent="0.25">
      <c r="B127" t="s">
        <v>25</v>
      </c>
      <c r="G127" s="1">
        <v>44061</v>
      </c>
      <c r="H127" t="s">
        <v>18</v>
      </c>
      <c r="I127" s="2">
        <f>IF(Tab_Exames[[#This Row],[STATUS]]="valido",1,0)</f>
        <v>1</v>
      </c>
    </row>
    <row r="128" spans="2:9" x14ac:dyDescent="0.25">
      <c r="B128" t="s">
        <v>25</v>
      </c>
      <c r="G128" s="1">
        <v>44061</v>
      </c>
      <c r="H128" t="s">
        <v>18</v>
      </c>
      <c r="I128" s="2">
        <f>IF(Tab_Exames[[#This Row],[STATUS]]="valido",1,0)</f>
        <v>1</v>
      </c>
    </row>
    <row r="129" spans="2:9" x14ac:dyDescent="0.25">
      <c r="B129" t="s">
        <v>25</v>
      </c>
      <c r="G129" s="1">
        <v>44061</v>
      </c>
      <c r="H129" t="s">
        <v>18</v>
      </c>
      <c r="I129" s="2">
        <f>IF(Tab_Exames[[#This Row],[STATUS]]="valido",1,0)</f>
        <v>1</v>
      </c>
    </row>
    <row r="130" spans="2:9" x14ac:dyDescent="0.25">
      <c r="B130" t="s">
        <v>25</v>
      </c>
      <c r="G130" s="1">
        <v>44061</v>
      </c>
      <c r="H130" t="s">
        <v>18</v>
      </c>
      <c r="I130" s="2">
        <f>IF(Tab_Exames[[#This Row],[STATUS]]="valido",1,0)</f>
        <v>1</v>
      </c>
    </row>
    <row r="131" spans="2:9" x14ac:dyDescent="0.25">
      <c r="B131" t="s">
        <v>25</v>
      </c>
      <c r="G131" s="1">
        <v>44092</v>
      </c>
      <c r="H131" t="s">
        <v>18</v>
      </c>
      <c r="I131" s="2">
        <f>IF(Tab_Exames[[#This Row],[STATUS]]="valido",1,0)</f>
        <v>1</v>
      </c>
    </row>
    <row r="132" spans="2:9" x14ac:dyDescent="0.25">
      <c r="B132" t="s">
        <v>25</v>
      </c>
      <c r="G132" s="1">
        <v>44092</v>
      </c>
      <c r="H132" t="s">
        <v>18</v>
      </c>
      <c r="I132" s="2">
        <f>IF(Tab_Exames[[#This Row],[STATUS]]="valido",1,0)</f>
        <v>1</v>
      </c>
    </row>
    <row r="133" spans="2:9" x14ac:dyDescent="0.25">
      <c r="B133" t="s">
        <v>25</v>
      </c>
      <c r="G133" s="1">
        <v>44092</v>
      </c>
      <c r="H133" t="s">
        <v>18</v>
      </c>
      <c r="I133" s="2">
        <f>IF(Tab_Exames[[#This Row],[STATUS]]="valido",1,0)</f>
        <v>1</v>
      </c>
    </row>
    <row r="134" spans="2:9" x14ac:dyDescent="0.25">
      <c r="B134" t="s">
        <v>25</v>
      </c>
      <c r="G134" s="1">
        <v>44092</v>
      </c>
      <c r="H134" t="s">
        <v>18</v>
      </c>
      <c r="I134" s="2">
        <f>IF(Tab_Exames[[#This Row],[STATUS]]="valido",1,0)</f>
        <v>1</v>
      </c>
    </row>
    <row r="135" spans="2:9" x14ac:dyDescent="0.25">
      <c r="B135" t="s">
        <v>25</v>
      </c>
      <c r="G135" s="1">
        <v>44122</v>
      </c>
      <c r="H135" t="s">
        <v>18</v>
      </c>
      <c r="I135" s="2">
        <f>IF(Tab_Exames[[#This Row],[STATUS]]="valido",1,0)</f>
        <v>1</v>
      </c>
    </row>
    <row r="136" spans="2:9" x14ac:dyDescent="0.25">
      <c r="B136" t="s">
        <v>25</v>
      </c>
      <c r="G136" s="1">
        <v>44122</v>
      </c>
      <c r="H136" t="s">
        <v>18</v>
      </c>
      <c r="I136" s="2">
        <f>IF(Tab_Exames[[#This Row],[STATUS]]="valido",1,0)</f>
        <v>1</v>
      </c>
    </row>
    <row r="137" spans="2:9" x14ac:dyDescent="0.25">
      <c r="B137" t="s">
        <v>25</v>
      </c>
      <c r="G137" s="1">
        <v>44122</v>
      </c>
      <c r="H137" t="s">
        <v>18</v>
      </c>
      <c r="I137" s="2">
        <f>IF(Tab_Exames[[#This Row],[STATUS]]="valido",1,0)</f>
        <v>1</v>
      </c>
    </row>
    <row r="138" spans="2:9" x14ac:dyDescent="0.25">
      <c r="B138" t="s">
        <v>25</v>
      </c>
      <c r="G138" s="1">
        <v>44122</v>
      </c>
      <c r="H138" t="s">
        <v>18</v>
      </c>
      <c r="I138" s="2">
        <f>IF(Tab_Exames[[#This Row],[STATUS]]="valido",1,0)</f>
        <v>1</v>
      </c>
    </row>
    <row r="139" spans="2:9" x14ac:dyDescent="0.25">
      <c r="B139" t="s">
        <v>25</v>
      </c>
      <c r="G139" s="1">
        <v>44153</v>
      </c>
      <c r="H139" t="s">
        <v>18</v>
      </c>
      <c r="I139" s="2">
        <f>IF(Tab_Exames[[#This Row],[STATUS]]="valido",1,0)</f>
        <v>1</v>
      </c>
    </row>
    <row r="140" spans="2:9" x14ac:dyDescent="0.25">
      <c r="B140" t="s">
        <v>25</v>
      </c>
      <c r="G140" s="1">
        <v>44153</v>
      </c>
      <c r="H140" t="s">
        <v>18</v>
      </c>
      <c r="I140" s="2">
        <f>IF(Tab_Exames[[#This Row],[STATUS]]="valido",1,0)</f>
        <v>1</v>
      </c>
    </row>
    <row r="141" spans="2:9" x14ac:dyDescent="0.25">
      <c r="B141" t="s">
        <v>25</v>
      </c>
      <c r="G141" s="1">
        <v>44153</v>
      </c>
      <c r="H141" t="s">
        <v>18</v>
      </c>
      <c r="I141" s="2">
        <f>IF(Tab_Exames[[#This Row],[STATUS]]="valido",1,0)</f>
        <v>1</v>
      </c>
    </row>
    <row r="142" spans="2:9" x14ac:dyDescent="0.25">
      <c r="B142" t="s">
        <v>25</v>
      </c>
      <c r="G142" s="1">
        <v>44153</v>
      </c>
      <c r="H142" t="s">
        <v>18</v>
      </c>
      <c r="I142" s="2">
        <f>IF(Tab_Exames[[#This Row],[STATUS]]="valido",1,0)</f>
        <v>1</v>
      </c>
    </row>
    <row r="143" spans="2:9" x14ac:dyDescent="0.25">
      <c r="B143" t="s">
        <v>25</v>
      </c>
      <c r="G143" s="1">
        <v>44183</v>
      </c>
      <c r="H143" t="s">
        <v>18</v>
      </c>
      <c r="I143" s="2">
        <f>IF(Tab_Exames[[#This Row],[STATUS]]="valido",1,0)</f>
        <v>1</v>
      </c>
    </row>
    <row r="144" spans="2:9" x14ac:dyDescent="0.25">
      <c r="B144" t="s">
        <v>25</v>
      </c>
      <c r="G144" s="1">
        <v>44183</v>
      </c>
      <c r="H144" t="s">
        <v>18</v>
      </c>
      <c r="I144" s="2">
        <f>IF(Tab_Exames[[#This Row],[STATUS]]="valido",1,0)</f>
        <v>1</v>
      </c>
    </row>
    <row r="145" spans="2:9" x14ac:dyDescent="0.25">
      <c r="B145" t="s">
        <v>25</v>
      </c>
      <c r="G145" s="1">
        <v>44183</v>
      </c>
      <c r="H145" t="s">
        <v>18</v>
      </c>
      <c r="I145" s="2">
        <f>IF(Tab_Exames[[#This Row],[STATUS]]="valido",1,0)</f>
        <v>1</v>
      </c>
    </row>
    <row r="146" spans="2:9" x14ac:dyDescent="0.25">
      <c r="B146" t="s">
        <v>25</v>
      </c>
      <c r="G146" s="1">
        <v>44183</v>
      </c>
      <c r="H146" t="s">
        <v>18</v>
      </c>
      <c r="I146" s="2">
        <f>IF(Tab_Exames[[#This Row],[STATUS]]="valido",1,0)</f>
        <v>1</v>
      </c>
    </row>
    <row r="147" spans="2:9" x14ac:dyDescent="0.25">
      <c r="B147" t="s">
        <v>26</v>
      </c>
      <c r="G147" s="1">
        <v>43848</v>
      </c>
      <c r="H147" t="s">
        <v>11</v>
      </c>
      <c r="I147" s="2">
        <f>IF(Tab_Exames[[#This Row],[STATUS]]="valido",1,0)</f>
        <v>0</v>
      </c>
    </row>
    <row r="148" spans="2:9" x14ac:dyDescent="0.25">
      <c r="B148" t="s">
        <v>26</v>
      </c>
      <c r="G148" s="1">
        <v>43848</v>
      </c>
      <c r="H148" t="s">
        <v>11</v>
      </c>
      <c r="I148" s="2">
        <f>IF(Tab_Exames[[#This Row],[STATUS]]="valido",1,0)</f>
        <v>0</v>
      </c>
    </row>
    <row r="149" spans="2:9" x14ac:dyDescent="0.25">
      <c r="B149" t="s">
        <v>26</v>
      </c>
      <c r="G149" s="1">
        <v>43848</v>
      </c>
      <c r="H149" t="s">
        <v>11</v>
      </c>
      <c r="I149" s="2">
        <f>IF(Tab_Exames[[#This Row],[STATUS]]="valido",1,0)</f>
        <v>0</v>
      </c>
    </row>
    <row r="150" spans="2:9" x14ac:dyDescent="0.25">
      <c r="B150" t="s">
        <v>26</v>
      </c>
      <c r="G150" s="1">
        <v>43848</v>
      </c>
      <c r="H150" t="s">
        <v>11</v>
      </c>
      <c r="I150" s="2">
        <f>IF(Tab_Exames[[#This Row],[STATUS]]="valido",1,0)</f>
        <v>0</v>
      </c>
    </row>
    <row r="151" spans="2:9" x14ac:dyDescent="0.25">
      <c r="B151" t="s">
        <v>26</v>
      </c>
      <c r="G151" s="1">
        <v>43879</v>
      </c>
      <c r="H151" t="s">
        <v>11</v>
      </c>
      <c r="I151" s="2">
        <f>IF(Tab_Exames[[#This Row],[STATUS]]="valido",1,0)</f>
        <v>0</v>
      </c>
    </row>
    <row r="152" spans="2:9" x14ac:dyDescent="0.25">
      <c r="B152" t="s">
        <v>26</v>
      </c>
      <c r="G152" s="1">
        <v>43879</v>
      </c>
      <c r="H152" t="s">
        <v>11</v>
      </c>
      <c r="I152" s="2">
        <f>IF(Tab_Exames[[#This Row],[STATUS]]="valido",1,0)</f>
        <v>0</v>
      </c>
    </row>
    <row r="153" spans="2:9" x14ac:dyDescent="0.25">
      <c r="B153" t="s">
        <v>26</v>
      </c>
      <c r="G153" s="1">
        <v>43879</v>
      </c>
      <c r="H153" t="s">
        <v>11</v>
      </c>
      <c r="I153" s="2">
        <f>IF(Tab_Exames[[#This Row],[STATUS]]="valido",1,0)</f>
        <v>0</v>
      </c>
    </row>
    <row r="154" spans="2:9" x14ac:dyDescent="0.25">
      <c r="B154" t="s">
        <v>26</v>
      </c>
      <c r="G154" s="1">
        <v>43879</v>
      </c>
      <c r="H154" t="s">
        <v>11</v>
      </c>
      <c r="I154" s="2">
        <f>IF(Tab_Exames[[#This Row],[STATUS]]="valido",1,0)</f>
        <v>0</v>
      </c>
    </row>
    <row r="155" spans="2:9" x14ac:dyDescent="0.25">
      <c r="B155" t="s">
        <v>26</v>
      </c>
      <c r="G155" s="1">
        <v>43908</v>
      </c>
      <c r="H155" t="s">
        <v>11</v>
      </c>
      <c r="I155" s="2">
        <f>IF(Tab_Exames[[#This Row],[STATUS]]="valido",1,0)</f>
        <v>0</v>
      </c>
    </row>
    <row r="156" spans="2:9" x14ac:dyDescent="0.25">
      <c r="B156" t="s">
        <v>26</v>
      </c>
      <c r="G156" s="1">
        <v>43908</v>
      </c>
      <c r="H156" t="s">
        <v>11</v>
      </c>
      <c r="I156" s="2">
        <f>IF(Tab_Exames[[#This Row],[STATUS]]="valido",1,0)</f>
        <v>0</v>
      </c>
    </row>
    <row r="157" spans="2:9" x14ac:dyDescent="0.25">
      <c r="B157" t="s">
        <v>26</v>
      </c>
      <c r="G157" s="1">
        <v>43908</v>
      </c>
      <c r="H157" t="s">
        <v>11</v>
      </c>
      <c r="I157" s="2">
        <f>IF(Tab_Exames[[#This Row],[STATUS]]="valido",1,0)</f>
        <v>0</v>
      </c>
    </row>
    <row r="158" spans="2:9" x14ac:dyDescent="0.25">
      <c r="B158" t="s">
        <v>26</v>
      </c>
      <c r="G158" s="1">
        <v>43908</v>
      </c>
      <c r="H158" t="s">
        <v>11</v>
      </c>
      <c r="I158" s="2">
        <f>IF(Tab_Exames[[#This Row],[STATUS]]="valido",1,0)</f>
        <v>0</v>
      </c>
    </row>
    <row r="159" spans="2:9" x14ac:dyDescent="0.25">
      <c r="B159" t="s">
        <v>26</v>
      </c>
      <c r="G159" s="1">
        <v>43939</v>
      </c>
      <c r="H159" t="s">
        <v>11</v>
      </c>
      <c r="I159" s="2">
        <f>IF(Tab_Exames[[#This Row],[STATUS]]="valido",1,0)</f>
        <v>0</v>
      </c>
    </row>
    <row r="160" spans="2:9" x14ac:dyDescent="0.25">
      <c r="B160" t="s">
        <v>26</v>
      </c>
      <c r="G160" s="1">
        <v>43939</v>
      </c>
      <c r="H160" t="s">
        <v>11</v>
      </c>
      <c r="I160" s="2">
        <f>IF(Tab_Exames[[#This Row],[STATUS]]="valido",1,0)</f>
        <v>0</v>
      </c>
    </row>
    <row r="161" spans="2:9" x14ac:dyDescent="0.25">
      <c r="B161" t="s">
        <v>26</v>
      </c>
      <c r="G161" s="1">
        <v>43939</v>
      </c>
      <c r="H161" t="s">
        <v>11</v>
      </c>
      <c r="I161" s="2">
        <f>IF(Tab_Exames[[#This Row],[STATUS]]="valido",1,0)</f>
        <v>0</v>
      </c>
    </row>
    <row r="162" spans="2:9" x14ac:dyDescent="0.25">
      <c r="B162" t="s">
        <v>26</v>
      </c>
      <c r="G162" s="1">
        <v>43939</v>
      </c>
      <c r="H162" t="s">
        <v>11</v>
      </c>
      <c r="I162" s="2">
        <f>IF(Tab_Exames[[#This Row],[STATUS]]="valido",1,0)</f>
        <v>0</v>
      </c>
    </row>
    <row r="163" spans="2:9" x14ac:dyDescent="0.25">
      <c r="B163" t="s">
        <v>26</v>
      </c>
      <c r="G163" s="1">
        <v>43969</v>
      </c>
      <c r="H163" t="s">
        <v>11</v>
      </c>
      <c r="I163" s="2">
        <f>IF(Tab_Exames[[#This Row],[STATUS]]="valido",1,0)</f>
        <v>0</v>
      </c>
    </row>
    <row r="164" spans="2:9" x14ac:dyDescent="0.25">
      <c r="B164" t="s">
        <v>26</v>
      </c>
      <c r="G164" s="1">
        <v>43969</v>
      </c>
      <c r="H164" t="s">
        <v>11</v>
      </c>
      <c r="I164" s="2">
        <f>IF(Tab_Exames[[#This Row],[STATUS]]="valido",1,0)</f>
        <v>0</v>
      </c>
    </row>
    <row r="165" spans="2:9" x14ac:dyDescent="0.25">
      <c r="B165" t="s">
        <v>26</v>
      </c>
      <c r="G165" s="1">
        <v>43969</v>
      </c>
      <c r="H165" t="s">
        <v>11</v>
      </c>
      <c r="I165" s="2">
        <f>IF(Tab_Exames[[#This Row],[STATUS]]="valido",1,0)</f>
        <v>0</v>
      </c>
    </row>
    <row r="166" spans="2:9" x14ac:dyDescent="0.25">
      <c r="B166" t="s">
        <v>26</v>
      </c>
      <c r="G166" s="1">
        <v>43969</v>
      </c>
      <c r="H166" t="s">
        <v>11</v>
      </c>
      <c r="I166" s="2">
        <f>IF(Tab_Exames[[#This Row],[STATUS]]="valido",1,0)</f>
        <v>0</v>
      </c>
    </row>
    <row r="167" spans="2:9" x14ac:dyDescent="0.25">
      <c r="B167" t="s">
        <v>26</v>
      </c>
      <c r="G167" s="1">
        <v>44000</v>
      </c>
      <c r="H167" t="s">
        <v>11</v>
      </c>
      <c r="I167" s="2">
        <f>IF(Tab_Exames[[#This Row],[STATUS]]="valido",1,0)</f>
        <v>0</v>
      </c>
    </row>
    <row r="168" spans="2:9" x14ac:dyDescent="0.25">
      <c r="B168" t="s">
        <v>26</v>
      </c>
      <c r="G168" s="1">
        <v>44000</v>
      </c>
      <c r="H168" t="s">
        <v>11</v>
      </c>
      <c r="I168" s="2">
        <f>IF(Tab_Exames[[#This Row],[STATUS]]="valido",1,0)</f>
        <v>0</v>
      </c>
    </row>
    <row r="169" spans="2:9" x14ac:dyDescent="0.25">
      <c r="B169" t="s">
        <v>26</v>
      </c>
      <c r="G169" s="1">
        <v>44000</v>
      </c>
      <c r="H169" t="s">
        <v>18</v>
      </c>
      <c r="I169" s="2">
        <f>IF(Tab_Exames[[#This Row],[STATUS]]="valido",1,0)</f>
        <v>1</v>
      </c>
    </row>
    <row r="170" spans="2:9" x14ac:dyDescent="0.25">
      <c r="B170" t="s">
        <v>26</v>
      </c>
      <c r="G170" s="1">
        <v>44000</v>
      </c>
      <c r="H170" t="s">
        <v>18</v>
      </c>
      <c r="I170" s="2">
        <f>IF(Tab_Exames[[#This Row],[STATUS]]="valido",1,0)</f>
        <v>1</v>
      </c>
    </row>
    <row r="171" spans="2:9" x14ac:dyDescent="0.25">
      <c r="B171" t="s">
        <v>26</v>
      </c>
      <c r="G171" s="1">
        <v>44030</v>
      </c>
      <c r="H171" t="s">
        <v>18</v>
      </c>
      <c r="I171" s="2">
        <f>IF(Tab_Exames[[#This Row],[STATUS]]="valido",1,0)</f>
        <v>1</v>
      </c>
    </row>
    <row r="172" spans="2:9" x14ac:dyDescent="0.25">
      <c r="B172" t="s">
        <v>26</v>
      </c>
      <c r="G172" s="1">
        <v>44030</v>
      </c>
      <c r="H172" t="s">
        <v>18</v>
      </c>
      <c r="I172" s="2">
        <f>IF(Tab_Exames[[#This Row],[STATUS]]="valido",1,0)</f>
        <v>1</v>
      </c>
    </row>
    <row r="173" spans="2:9" x14ac:dyDescent="0.25">
      <c r="B173" t="s">
        <v>26</v>
      </c>
      <c r="G173" s="1">
        <v>44030</v>
      </c>
      <c r="H173" t="s">
        <v>11</v>
      </c>
      <c r="I173" s="2">
        <f>IF(Tab_Exames[[#This Row],[STATUS]]="valido",1,0)</f>
        <v>0</v>
      </c>
    </row>
    <row r="174" spans="2:9" x14ac:dyDescent="0.25">
      <c r="B174" t="s">
        <v>26</v>
      </c>
      <c r="G174" s="1">
        <v>44030</v>
      </c>
      <c r="H174" t="s">
        <v>18</v>
      </c>
      <c r="I174" s="2">
        <f>IF(Tab_Exames[[#This Row],[STATUS]]="valido",1,0)</f>
        <v>1</v>
      </c>
    </row>
    <row r="175" spans="2:9" x14ac:dyDescent="0.25">
      <c r="B175" t="s">
        <v>26</v>
      </c>
      <c r="G175" s="1">
        <v>44061</v>
      </c>
      <c r="H175" t="s">
        <v>18</v>
      </c>
      <c r="I175" s="2">
        <f>IF(Tab_Exames[[#This Row],[STATUS]]="valido",1,0)</f>
        <v>1</v>
      </c>
    </row>
    <row r="176" spans="2:9" x14ac:dyDescent="0.25">
      <c r="B176" t="s">
        <v>26</v>
      </c>
      <c r="G176" s="1">
        <v>44061</v>
      </c>
      <c r="H176" t="s">
        <v>18</v>
      </c>
      <c r="I176" s="2">
        <f>IF(Tab_Exames[[#This Row],[STATUS]]="valido",1,0)</f>
        <v>1</v>
      </c>
    </row>
    <row r="177" spans="2:9" x14ac:dyDescent="0.25">
      <c r="B177" t="s">
        <v>26</v>
      </c>
      <c r="G177" s="1">
        <v>44061</v>
      </c>
      <c r="H177" t="s">
        <v>18</v>
      </c>
      <c r="I177" s="2">
        <f>IF(Tab_Exames[[#This Row],[STATUS]]="valido",1,0)</f>
        <v>1</v>
      </c>
    </row>
    <row r="178" spans="2:9" x14ac:dyDescent="0.25">
      <c r="B178" t="s">
        <v>26</v>
      </c>
      <c r="G178" s="1">
        <v>44061</v>
      </c>
      <c r="H178" t="s">
        <v>18</v>
      </c>
      <c r="I178" s="2">
        <f>IF(Tab_Exames[[#This Row],[STATUS]]="valido",1,0)</f>
        <v>1</v>
      </c>
    </row>
    <row r="179" spans="2:9" x14ac:dyDescent="0.25">
      <c r="B179" t="s">
        <v>26</v>
      </c>
      <c r="G179" s="1">
        <v>44092</v>
      </c>
      <c r="H179" t="s">
        <v>18</v>
      </c>
      <c r="I179" s="2">
        <f>IF(Tab_Exames[[#This Row],[STATUS]]="valido",1,0)</f>
        <v>1</v>
      </c>
    </row>
    <row r="180" spans="2:9" x14ac:dyDescent="0.25">
      <c r="B180" t="s">
        <v>26</v>
      </c>
      <c r="G180" s="1">
        <v>44092</v>
      </c>
      <c r="H180" t="s">
        <v>18</v>
      </c>
      <c r="I180" s="2">
        <f>IF(Tab_Exames[[#This Row],[STATUS]]="valido",1,0)</f>
        <v>1</v>
      </c>
    </row>
    <row r="181" spans="2:9" x14ac:dyDescent="0.25">
      <c r="B181" t="s">
        <v>26</v>
      </c>
      <c r="G181" s="1">
        <v>44092</v>
      </c>
      <c r="H181" t="s">
        <v>18</v>
      </c>
      <c r="I181" s="2">
        <f>IF(Tab_Exames[[#This Row],[STATUS]]="valido",1,0)</f>
        <v>1</v>
      </c>
    </row>
    <row r="182" spans="2:9" x14ac:dyDescent="0.25">
      <c r="B182" t="s">
        <v>26</v>
      </c>
      <c r="G182" s="1">
        <v>44092</v>
      </c>
      <c r="H182" t="s">
        <v>18</v>
      </c>
      <c r="I182" s="2">
        <f>IF(Tab_Exames[[#This Row],[STATUS]]="valido",1,0)</f>
        <v>1</v>
      </c>
    </row>
    <row r="183" spans="2:9" x14ac:dyDescent="0.25">
      <c r="B183" t="s">
        <v>26</v>
      </c>
      <c r="G183" s="1">
        <v>44122</v>
      </c>
      <c r="H183" t="s">
        <v>18</v>
      </c>
      <c r="I183" s="2">
        <f>IF(Tab_Exames[[#This Row],[STATUS]]="valido",1,0)</f>
        <v>1</v>
      </c>
    </row>
    <row r="184" spans="2:9" x14ac:dyDescent="0.25">
      <c r="B184" t="s">
        <v>26</v>
      </c>
      <c r="G184" s="1">
        <v>44122</v>
      </c>
      <c r="H184" t="s">
        <v>18</v>
      </c>
      <c r="I184" s="2">
        <f>IF(Tab_Exames[[#This Row],[STATUS]]="valido",1,0)</f>
        <v>1</v>
      </c>
    </row>
    <row r="185" spans="2:9" x14ac:dyDescent="0.25">
      <c r="B185" t="s">
        <v>26</v>
      </c>
      <c r="G185" s="1">
        <v>44122</v>
      </c>
      <c r="H185" t="s">
        <v>18</v>
      </c>
      <c r="I185" s="2">
        <f>IF(Tab_Exames[[#This Row],[STATUS]]="valido",1,0)</f>
        <v>1</v>
      </c>
    </row>
    <row r="186" spans="2:9" x14ac:dyDescent="0.25">
      <c r="B186" t="s">
        <v>26</v>
      </c>
      <c r="G186" s="1">
        <v>44122</v>
      </c>
      <c r="H186" t="s">
        <v>18</v>
      </c>
      <c r="I186" s="2">
        <f>IF(Tab_Exames[[#This Row],[STATUS]]="valido",1,0)</f>
        <v>1</v>
      </c>
    </row>
    <row r="187" spans="2:9" x14ac:dyDescent="0.25">
      <c r="B187" t="s">
        <v>26</v>
      </c>
      <c r="G187" s="1">
        <v>44153</v>
      </c>
      <c r="H187" t="s">
        <v>18</v>
      </c>
      <c r="I187" s="2">
        <f>IF(Tab_Exames[[#This Row],[STATUS]]="valido",1,0)</f>
        <v>1</v>
      </c>
    </row>
    <row r="188" spans="2:9" x14ac:dyDescent="0.25">
      <c r="B188" t="s">
        <v>26</v>
      </c>
      <c r="G188" s="1">
        <v>44153</v>
      </c>
      <c r="H188" t="s">
        <v>18</v>
      </c>
      <c r="I188" s="2">
        <f>IF(Tab_Exames[[#This Row],[STATUS]]="valido",1,0)</f>
        <v>1</v>
      </c>
    </row>
    <row r="189" spans="2:9" x14ac:dyDescent="0.25">
      <c r="B189" t="s">
        <v>26</v>
      </c>
      <c r="G189" s="1">
        <v>44153</v>
      </c>
      <c r="H189" t="s">
        <v>18</v>
      </c>
      <c r="I189" s="2">
        <f>IF(Tab_Exames[[#This Row],[STATUS]]="valido",1,0)</f>
        <v>1</v>
      </c>
    </row>
    <row r="190" spans="2:9" x14ac:dyDescent="0.25">
      <c r="B190" t="s">
        <v>26</v>
      </c>
      <c r="G190" s="1">
        <v>44153</v>
      </c>
      <c r="H190" t="s">
        <v>18</v>
      </c>
      <c r="I190" s="2">
        <f>IF(Tab_Exames[[#This Row],[STATUS]]="valido",1,0)</f>
        <v>1</v>
      </c>
    </row>
    <row r="191" spans="2:9" x14ac:dyDescent="0.25">
      <c r="B191" t="s">
        <v>26</v>
      </c>
      <c r="G191" s="1">
        <v>44183</v>
      </c>
      <c r="H191" t="s">
        <v>18</v>
      </c>
      <c r="I191" s="2">
        <f>IF(Tab_Exames[[#This Row],[STATUS]]="valido",1,0)</f>
        <v>1</v>
      </c>
    </row>
    <row r="192" spans="2:9" x14ac:dyDescent="0.25">
      <c r="B192" t="s">
        <v>26</v>
      </c>
      <c r="G192" s="1">
        <v>44183</v>
      </c>
      <c r="H192" t="s">
        <v>18</v>
      </c>
      <c r="I192" s="2">
        <f>IF(Tab_Exames[[#This Row],[STATUS]]="valido",1,0)</f>
        <v>1</v>
      </c>
    </row>
    <row r="193" spans="2:9" x14ac:dyDescent="0.25">
      <c r="B193" t="s">
        <v>26</v>
      </c>
      <c r="G193" s="1">
        <v>44183</v>
      </c>
      <c r="H193" t="s">
        <v>18</v>
      </c>
      <c r="I193" s="2">
        <f>IF(Tab_Exames[[#This Row],[STATUS]]="valido",1,0)</f>
        <v>1</v>
      </c>
    </row>
    <row r="194" spans="2:9" x14ac:dyDescent="0.25">
      <c r="B194" t="s">
        <v>26</v>
      </c>
      <c r="G194" s="1">
        <v>44183</v>
      </c>
      <c r="H194" t="s">
        <v>18</v>
      </c>
      <c r="I194" s="2">
        <f>IF(Tab_Exames[[#This Row],[STATUS]]="valido",1,0)</f>
        <v>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3975-71AF-47CD-8CC7-035C7A308B14}">
  <sheetPr>
    <tabColor rgb="FF00B050"/>
  </sheetPr>
  <dimension ref="B1:O194"/>
  <sheetViews>
    <sheetView showGridLines="0" topLeftCell="H1" workbookViewId="0">
      <selection activeCell="O8" sqref="O8"/>
    </sheetView>
  </sheetViews>
  <sheetFormatPr defaultRowHeight="15" x14ac:dyDescent="0.25"/>
  <cols>
    <col min="1" max="1" width="2.5703125" customWidth="1"/>
    <col min="2" max="2" width="10.7109375" bestFit="1" customWidth="1"/>
    <col min="3" max="3" width="9.7109375" customWidth="1"/>
    <col min="4" max="4" width="16" customWidth="1"/>
    <col min="5" max="5" width="9.5703125" customWidth="1"/>
    <col min="6" max="6" width="13.85546875" bestFit="1" customWidth="1"/>
    <col min="7" max="7" width="22" bestFit="1" customWidth="1"/>
    <col min="8" max="8" width="16.85546875" customWidth="1"/>
    <col min="9" max="9" width="18.28515625" customWidth="1"/>
    <col min="10" max="10" width="27.42578125" customWidth="1"/>
    <col min="11" max="11" width="29.7109375" customWidth="1"/>
    <col min="12" max="13" width="16.28515625" customWidth="1"/>
    <col min="14" max="14" width="25.7109375" customWidth="1"/>
    <col min="15" max="15" width="19" customWidth="1"/>
  </cols>
  <sheetData>
    <row r="1" spans="2:15" x14ac:dyDescent="0.25">
      <c r="H1" t="s">
        <v>28</v>
      </c>
    </row>
    <row r="2" spans="2:15" ht="15.75" thickBot="1" x14ac:dyDescent="0.3">
      <c r="B2" s="3" t="s">
        <v>58</v>
      </c>
      <c r="C2" s="4" t="s">
        <v>1</v>
      </c>
      <c r="D2" s="4" t="s">
        <v>2</v>
      </c>
      <c r="E2" s="5" t="s">
        <v>3</v>
      </c>
      <c r="F2" s="5" t="s">
        <v>4</v>
      </c>
      <c r="G2" s="5" t="s">
        <v>29</v>
      </c>
      <c r="H2" s="5" t="s">
        <v>30</v>
      </c>
      <c r="I2" s="5" t="s">
        <v>31</v>
      </c>
      <c r="J2" s="5" t="s">
        <v>32</v>
      </c>
      <c r="K2" s="5" t="s">
        <v>33</v>
      </c>
      <c r="L2" s="5" t="s">
        <v>34</v>
      </c>
      <c r="M2" s="5" t="s">
        <v>35</v>
      </c>
      <c r="N2" s="5" t="s">
        <v>36</v>
      </c>
      <c r="O2" s="5" t="s">
        <v>37</v>
      </c>
    </row>
    <row r="3" spans="2:15" ht="15.75" thickTop="1" x14ac:dyDescent="0.25">
      <c r="B3" s="1">
        <v>43848</v>
      </c>
      <c r="C3" t="s">
        <v>10</v>
      </c>
      <c r="G3" t="s">
        <v>38</v>
      </c>
      <c r="H3" s="6">
        <v>0</v>
      </c>
      <c r="I3" s="6">
        <v>0</v>
      </c>
      <c r="J3" s="6"/>
      <c r="K3" s="6"/>
      <c r="L3" s="6">
        <f>SUM(Tab_Abs[[#This Row],[Faltas em horas]:[Ausências Abonadas em horas]])</f>
        <v>0</v>
      </c>
      <c r="M3" s="6"/>
      <c r="N3" s="7">
        <f>220-Tab_Abs[[#This Row],[Horas perdidas]]</f>
        <v>220</v>
      </c>
      <c r="O3" s="8">
        <f>Tab_Abs[[#This Row],[Horas perdidas]]/(220*1)</f>
        <v>0</v>
      </c>
    </row>
    <row r="4" spans="2:15" x14ac:dyDescent="0.25">
      <c r="B4" s="1">
        <v>43848</v>
      </c>
      <c r="C4" t="s">
        <v>10</v>
      </c>
      <c r="G4" t="s">
        <v>38</v>
      </c>
      <c r="H4" s="6">
        <v>0</v>
      </c>
      <c r="I4" s="6">
        <v>4</v>
      </c>
      <c r="J4" s="6"/>
      <c r="K4" s="6"/>
      <c r="L4" s="6">
        <f>SUM(Tab_Abs[[#This Row],[Faltas em horas]:[Ausências Abonadas em horas]])</f>
        <v>4</v>
      </c>
      <c r="M4" s="6"/>
      <c r="N4" s="7">
        <f>220-Tab_Abs[[#This Row],[Horas perdidas]]</f>
        <v>216</v>
      </c>
      <c r="O4" s="8">
        <f>Tab_Abs[[#This Row],[Horas perdidas]]/(220*1)</f>
        <v>1.8181818181818181E-2</v>
      </c>
    </row>
    <row r="5" spans="2:15" x14ac:dyDescent="0.25">
      <c r="B5" s="1">
        <v>43848</v>
      </c>
      <c r="C5" t="s">
        <v>10</v>
      </c>
      <c r="G5" t="s">
        <v>38</v>
      </c>
      <c r="H5" s="6">
        <v>0</v>
      </c>
      <c r="I5" s="6">
        <v>3</v>
      </c>
      <c r="J5" s="6"/>
      <c r="K5" s="6"/>
      <c r="L5" s="6">
        <f>SUM(Tab_Abs[[#This Row],[Faltas em horas]:[Ausências Abonadas em horas]])</f>
        <v>3</v>
      </c>
      <c r="M5" s="6"/>
      <c r="N5" s="7">
        <f>220-Tab_Abs[[#This Row],[Horas perdidas]]</f>
        <v>217</v>
      </c>
      <c r="O5" s="8">
        <f>Tab_Abs[[#This Row],[Horas perdidas]]/(220*1)</f>
        <v>1.3636363636363636E-2</v>
      </c>
    </row>
    <row r="6" spans="2:15" x14ac:dyDescent="0.25">
      <c r="B6" s="1">
        <v>43848</v>
      </c>
      <c r="C6" t="s">
        <v>10</v>
      </c>
      <c r="G6" t="s">
        <v>38</v>
      </c>
      <c r="H6" s="6">
        <v>0</v>
      </c>
      <c r="I6" s="6">
        <v>2</v>
      </c>
      <c r="J6" s="6"/>
      <c r="K6" s="6"/>
      <c r="L6" s="6">
        <f>SUM(Tab_Abs[[#This Row],[Faltas em horas]:[Ausências Abonadas em horas]])</f>
        <v>2</v>
      </c>
      <c r="M6" s="6"/>
      <c r="N6" s="7">
        <f>220-Tab_Abs[[#This Row],[Horas perdidas]]</f>
        <v>218</v>
      </c>
      <c r="O6" s="8">
        <f>Tab_Abs[[#This Row],[Horas perdidas]]/(220*1)</f>
        <v>9.0909090909090905E-3</v>
      </c>
    </row>
    <row r="7" spans="2:15" x14ac:dyDescent="0.25">
      <c r="B7" s="1">
        <v>43879</v>
      </c>
      <c r="C7" t="s">
        <v>10</v>
      </c>
      <c r="G7" t="s">
        <v>38</v>
      </c>
      <c r="H7" s="6">
        <v>0</v>
      </c>
      <c r="I7" s="6">
        <v>1</v>
      </c>
      <c r="J7" s="6"/>
      <c r="K7" s="6"/>
      <c r="L7" s="6">
        <f>SUM(Tab_Abs[[#This Row],[Faltas em horas]:[Ausências Abonadas em horas]])</f>
        <v>1</v>
      </c>
      <c r="M7" s="6"/>
      <c r="N7" s="7">
        <f>220-Tab_Abs[[#This Row],[Horas perdidas]]</f>
        <v>219</v>
      </c>
      <c r="O7" s="8">
        <f>Tab_Abs[[#This Row],[Horas perdidas]]/(220*1)</f>
        <v>4.5454545454545452E-3</v>
      </c>
    </row>
    <row r="8" spans="2:15" x14ac:dyDescent="0.25">
      <c r="B8" s="1">
        <v>43879</v>
      </c>
      <c r="C8" t="s">
        <v>10</v>
      </c>
      <c r="G8" t="s">
        <v>38</v>
      </c>
      <c r="H8" s="6">
        <v>0</v>
      </c>
      <c r="I8" s="6">
        <v>3.5</v>
      </c>
      <c r="J8" s="6"/>
      <c r="K8" s="6"/>
      <c r="L8" s="6">
        <f>SUM(Tab_Abs[[#This Row],[Faltas em horas]:[Ausências Abonadas em horas]])</f>
        <v>3.5</v>
      </c>
      <c r="M8" s="6"/>
      <c r="N8" s="7">
        <f>220-Tab_Abs[[#This Row],[Horas perdidas]]</f>
        <v>216.5</v>
      </c>
      <c r="O8" s="8">
        <f>Tab_Abs[[#This Row],[Horas perdidas]]/(220*1)</f>
        <v>1.5909090909090907E-2</v>
      </c>
    </row>
    <row r="9" spans="2:15" x14ac:dyDescent="0.25">
      <c r="B9" s="1">
        <v>43879</v>
      </c>
      <c r="C9" t="s">
        <v>10</v>
      </c>
      <c r="G9" t="s">
        <v>38</v>
      </c>
      <c r="H9" s="6">
        <v>0</v>
      </c>
      <c r="I9" s="6">
        <v>2.5</v>
      </c>
      <c r="J9" s="6"/>
      <c r="K9" s="6"/>
      <c r="L9" s="6">
        <f>SUM(Tab_Abs[[#This Row],[Faltas em horas]:[Ausências Abonadas em horas]])</f>
        <v>2.5</v>
      </c>
      <c r="M9" s="6"/>
      <c r="N9" s="7">
        <f>220-Tab_Abs[[#This Row],[Horas perdidas]]</f>
        <v>217.5</v>
      </c>
      <c r="O9" s="8">
        <f>Tab_Abs[[#This Row],[Horas perdidas]]/(220*1)</f>
        <v>1.1363636363636364E-2</v>
      </c>
    </row>
    <row r="10" spans="2:15" x14ac:dyDescent="0.25">
      <c r="B10" s="1">
        <v>43879</v>
      </c>
      <c r="C10" t="s">
        <v>10</v>
      </c>
      <c r="G10" t="s">
        <v>38</v>
      </c>
      <c r="H10" s="6">
        <v>0</v>
      </c>
      <c r="I10" s="6">
        <v>0.5</v>
      </c>
      <c r="J10" s="6"/>
      <c r="K10" s="6"/>
      <c r="L10" s="6">
        <f>SUM(Tab_Abs[[#This Row],[Faltas em horas]:[Ausências Abonadas em horas]])</f>
        <v>0.5</v>
      </c>
      <c r="M10" s="6"/>
      <c r="N10" s="7">
        <f>220-Tab_Abs[[#This Row],[Horas perdidas]]</f>
        <v>219.5</v>
      </c>
      <c r="O10" s="8">
        <f>Tab_Abs[[#This Row],[Horas perdidas]]/(220*1)</f>
        <v>2.2727272727272726E-3</v>
      </c>
    </row>
    <row r="11" spans="2:15" x14ac:dyDescent="0.25">
      <c r="B11" s="1">
        <v>43908</v>
      </c>
      <c r="C11" t="s">
        <v>10</v>
      </c>
      <c r="G11" t="s">
        <v>38</v>
      </c>
      <c r="H11" s="6">
        <v>0</v>
      </c>
      <c r="I11" s="6">
        <v>1</v>
      </c>
      <c r="J11" s="6"/>
      <c r="K11" s="6"/>
      <c r="L11" s="6">
        <f>SUM(Tab_Abs[[#This Row],[Faltas em horas]:[Ausências Abonadas em horas]])</f>
        <v>1</v>
      </c>
      <c r="M11" s="6"/>
      <c r="N11" s="7">
        <f>220-Tab_Abs[[#This Row],[Horas perdidas]]</f>
        <v>219</v>
      </c>
      <c r="O11" s="8">
        <f>Tab_Abs[[#This Row],[Horas perdidas]]/(220*1)</f>
        <v>4.5454545454545452E-3</v>
      </c>
    </row>
    <row r="12" spans="2:15" x14ac:dyDescent="0.25">
      <c r="B12" s="1">
        <v>43908</v>
      </c>
      <c r="C12" t="s">
        <v>10</v>
      </c>
      <c r="G12" t="s">
        <v>38</v>
      </c>
      <c r="H12" s="6">
        <v>0</v>
      </c>
      <c r="I12" s="6">
        <v>2</v>
      </c>
      <c r="J12" s="6"/>
      <c r="K12" s="6"/>
      <c r="L12" s="6">
        <f>SUM(Tab_Abs[[#This Row],[Faltas em horas]:[Ausências Abonadas em horas]])</f>
        <v>2</v>
      </c>
      <c r="M12" s="6"/>
      <c r="N12" s="7">
        <f>220-Tab_Abs[[#This Row],[Horas perdidas]]</f>
        <v>218</v>
      </c>
      <c r="O12" s="8">
        <f>Tab_Abs[[#This Row],[Horas perdidas]]/(220*1)</f>
        <v>9.0909090909090905E-3</v>
      </c>
    </row>
    <row r="13" spans="2:15" x14ac:dyDescent="0.25">
      <c r="B13" s="1">
        <v>43908</v>
      </c>
      <c r="C13" t="s">
        <v>10</v>
      </c>
      <c r="G13" t="s">
        <v>38</v>
      </c>
      <c r="H13" s="6">
        <v>0</v>
      </c>
      <c r="I13" s="6">
        <v>5</v>
      </c>
      <c r="J13" s="6"/>
      <c r="K13" s="6"/>
      <c r="L13" s="6">
        <f>SUM(Tab_Abs[[#This Row],[Faltas em horas]:[Ausências Abonadas em horas]])</f>
        <v>5</v>
      </c>
      <c r="M13" s="6"/>
      <c r="N13" s="7">
        <f>220-Tab_Abs[[#This Row],[Horas perdidas]]</f>
        <v>215</v>
      </c>
      <c r="O13" s="8">
        <f>Tab_Abs[[#This Row],[Horas perdidas]]/(220*1)</f>
        <v>2.2727272727272728E-2</v>
      </c>
    </row>
    <row r="14" spans="2:15" x14ac:dyDescent="0.25">
      <c r="B14" s="1">
        <v>43908</v>
      </c>
      <c r="C14" t="s">
        <v>10</v>
      </c>
      <c r="G14" t="s">
        <v>38</v>
      </c>
      <c r="H14" s="6">
        <v>0</v>
      </c>
      <c r="I14" s="6">
        <v>7</v>
      </c>
      <c r="J14" s="6"/>
      <c r="K14" s="6"/>
      <c r="L14" s="6">
        <f>SUM(Tab_Abs[[#This Row],[Faltas em horas]:[Ausências Abonadas em horas]])</f>
        <v>7</v>
      </c>
      <c r="M14" s="6"/>
      <c r="N14" s="7">
        <f>220-Tab_Abs[[#This Row],[Horas perdidas]]</f>
        <v>213</v>
      </c>
      <c r="O14" s="8">
        <f>Tab_Abs[[#This Row],[Horas perdidas]]/(220*1)</f>
        <v>3.1818181818181815E-2</v>
      </c>
    </row>
    <row r="15" spans="2:15" x14ac:dyDescent="0.25">
      <c r="B15" s="1">
        <v>43939</v>
      </c>
      <c r="C15" t="s">
        <v>10</v>
      </c>
      <c r="G15" t="s">
        <v>38</v>
      </c>
      <c r="H15" s="6">
        <v>0</v>
      </c>
      <c r="I15">
        <v>12</v>
      </c>
      <c r="L15" s="6">
        <f>SUM(Tab_Abs[[#This Row],[Faltas em horas]:[Ausências Abonadas em horas]])</f>
        <v>12</v>
      </c>
      <c r="N15" s="7">
        <f>220-Tab_Abs[[#This Row],[Horas perdidas]]</f>
        <v>208</v>
      </c>
      <c r="O15" s="8">
        <f>Tab_Abs[[#This Row],[Horas perdidas]]/(220*1)</f>
        <v>5.4545454545454543E-2</v>
      </c>
    </row>
    <row r="16" spans="2:15" x14ac:dyDescent="0.25">
      <c r="B16" s="1">
        <v>43939</v>
      </c>
      <c r="C16" t="s">
        <v>10</v>
      </c>
      <c r="G16" t="s">
        <v>38</v>
      </c>
      <c r="H16" s="6">
        <v>0</v>
      </c>
      <c r="I16" s="9">
        <v>1</v>
      </c>
      <c r="J16" s="9"/>
      <c r="K16" s="9"/>
      <c r="L16" s="6">
        <f>SUM(Tab_Abs[[#This Row],[Faltas em horas]:[Ausências Abonadas em horas]])</f>
        <v>1</v>
      </c>
      <c r="M16" s="9"/>
      <c r="N16" s="7">
        <f>220-Tab_Abs[[#This Row],[Horas perdidas]]</f>
        <v>219</v>
      </c>
      <c r="O16" s="8">
        <f>Tab_Abs[[#This Row],[Horas perdidas]]/(220*1)</f>
        <v>4.5454545454545452E-3</v>
      </c>
    </row>
    <row r="17" spans="2:15" x14ac:dyDescent="0.25">
      <c r="B17" s="1">
        <v>43939</v>
      </c>
      <c r="C17" t="s">
        <v>10</v>
      </c>
      <c r="G17" t="s">
        <v>38</v>
      </c>
      <c r="H17" s="6">
        <v>0</v>
      </c>
      <c r="I17" s="9">
        <v>1</v>
      </c>
      <c r="J17" s="9"/>
      <c r="K17" s="9"/>
      <c r="L17" s="6">
        <f>SUM(Tab_Abs[[#This Row],[Faltas em horas]:[Ausências Abonadas em horas]])</f>
        <v>1</v>
      </c>
      <c r="M17" s="9"/>
      <c r="N17" s="7">
        <f>220-Tab_Abs[[#This Row],[Horas perdidas]]</f>
        <v>219</v>
      </c>
      <c r="O17" s="8">
        <f>Tab_Abs[[#This Row],[Horas perdidas]]/(220*1)</f>
        <v>4.5454545454545452E-3</v>
      </c>
    </row>
    <row r="18" spans="2:15" x14ac:dyDescent="0.25">
      <c r="B18" s="1">
        <v>43939</v>
      </c>
      <c r="C18" t="s">
        <v>10</v>
      </c>
      <c r="G18" t="s">
        <v>38</v>
      </c>
      <c r="H18" s="6">
        <v>0</v>
      </c>
      <c r="I18" s="9"/>
      <c r="J18" s="9"/>
      <c r="K18" s="9"/>
      <c r="L18" s="6">
        <f>SUM(Tab_Abs[[#This Row],[Faltas em horas]:[Ausências Abonadas em horas]])</f>
        <v>0</v>
      </c>
      <c r="M18" s="9"/>
      <c r="N18" s="7">
        <f>220-Tab_Abs[[#This Row],[Horas perdidas]]</f>
        <v>220</v>
      </c>
      <c r="O18" s="8">
        <f>Tab_Abs[[#This Row],[Horas perdidas]]/(220*1)</f>
        <v>0</v>
      </c>
    </row>
    <row r="19" spans="2:15" x14ac:dyDescent="0.25">
      <c r="B19" s="1">
        <v>43969</v>
      </c>
      <c r="C19" t="s">
        <v>10</v>
      </c>
      <c r="G19" t="s">
        <v>38</v>
      </c>
      <c r="H19" s="6">
        <v>0</v>
      </c>
      <c r="I19" s="6">
        <v>0</v>
      </c>
      <c r="J19" s="9"/>
      <c r="K19" s="9"/>
      <c r="L19" s="6">
        <f>SUM(Tab_Abs[[#This Row],[Faltas em horas]:[Ausências Abonadas em horas]])</f>
        <v>0</v>
      </c>
      <c r="M19" s="9"/>
      <c r="N19" s="7">
        <f>220-Tab_Abs[[#This Row],[Horas perdidas]]</f>
        <v>220</v>
      </c>
      <c r="O19" s="8">
        <f>Tab_Abs[[#This Row],[Horas perdidas]]/(220*1)</f>
        <v>0</v>
      </c>
    </row>
    <row r="20" spans="2:15" x14ac:dyDescent="0.25">
      <c r="B20" s="1">
        <v>43969</v>
      </c>
      <c r="C20" t="s">
        <v>10</v>
      </c>
      <c r="G20" t="s">
        <v>38</v>
      </c>
      <c r="H20" s="6">
        <v>0</v>
      </c>
      <c r="I20" s="6">
        <v>4</v>
      </c>
      <c r="J20" s="9"/>
      <c r="K20" s="9"/>
      <c r="L20" s="6">
        <f>SUM(Tab_Abs[[#This Row],[Faltas em horas]:[Ausências Abonadas em horas]])</f>
        <v>4</v>
      </c>
      <c r="M20" s="9"/>
      <c r="N20" s="7">
        <f>220-Tab_Abs[[#This Row],[Horas perdidas]]</f>
        <v>216</v>
      </c>
      <c r="O20" s="8">
        <f>Tab_Abs[[#This Row],[Horas perdidas]]/(220*1)</f>
        <v>1.8181818181818181E-2</v>
      </c>
    </row>
    <row r="21" spans="2:15" x14ac:dyDescent="0.25">
      <c r="B21" s="1">
        <v>43969</v>
      </c>
      <c r="C21" t="s">
        <v>10</v>
      </c>
      <c r="G21" t="s">
        <v>38</v>
      </c>
      <c r="H21" s="6">
        <v>0</v>
      </c>
      <c r="I21" s="6">
        <v>3</v>
      </c>
      <c r="J21" s="9"/>
      <c r="K21" s="9"/>
      <c r="L21" s="6">
        <f>SUM(Tab_Abs[[#This Row],[Faltas em horas]:[Ausências Abonadas em horas]])</f>
        <v>3</v>
      </c>
      <c r="M21" s="9"/>
      <c r="N21" s="7">
        <f>220-Tab_Abs[[#This Row],[Horas perdidas]]</f>
        <v>217</v>
      </c>
      <c r="O21" s="8">
        <f>Tab_Abs[[#This Row],[Horas perdidas]]/(220*1)</f>
        <v>1.3636363636363636E-2</v>
      </c>
    </row>
    <row r="22" spans="2:15" x14ac:dyDescent="0.25">
      <c r="B22" s="1">
        <v>43969</v>
      </c>
      <c r="C22" t="s">
        <v>10</v>
      </c>
      <c r="G22" t="s">
        <v>38</v>
      </c>
      <c r="H22" s="6">
        <v>0</v>
      </c>
      <c r="I22" s="6">
        <v>2</v>
      </c>
      <c r="J22" s="9"/>
      <c r="K22" s="9"/>
      <c r="L22" s="6">
        <f>SUM(Tab_Abs[[#This Row],[Faltas em horas]:[Ausências Abonadas em horas]])</f>
        <v>2</v>
      </c>
      <c r="M22" s="9"/>
      <c r="N22" s="7">
        <f>220-Tab_Abs[[#This Row],[Horas perdidas]]</f>
        <v>218</v>
      </c>
      <c r="O22" s="8">
        <f>Tab_Abs[[#This Row],[Horas perdidas]]/(220*1)</f>
        <v>9.0909090909090905E-3</v>
      </c>
    </row>
    <row r="23" spans="2:15" x14ac:dyDescent="0.25">
      <c r="B23" s="1">
        <v>44000</v>
      </c>
      <c r="C23" t="s">
        <v>10</v>
      </c>
      <c r="G23" t="s">
        <v>38</v>
      </c>
      <c r="H23" s="6">
        <v>0</v>
      </c>
      <c r="I23" s="6">
        <v>1</v>
      </c>
      <c r="J23" s="9"/>
      <c r="K23" s="9"/>
      <c r="L23" s="6">
        <f>SUM(Tab_Abs[[#This Row],[Faltas em horas]:[Ausências Abonadas em horas]])</f>
        <v>1</v>
      </c>
      <c r="M23" s="9"/>
      <c r="N23" s="7">
        <f>220-Tab_Abs[[#This Row],[Horas perdidas]]</f>
        <v>219</v>
      </c>
      <c r="O23" s="8">
        <f>Tab_Abs[[#This Row],[Horas perdidas]]/(220*1)</f>
        <v>4.5454545454545452E-3</v>
      </c>
    </row>
    <row r="24" spans="2:15" x14ac:dyDescent="0.25">
      <c r="B24" s="1">
        <v>44000</v>
      </c>
      <c r="C24" t="s">
        <v>10</v>
      </c>
      <c r="G24" t="s">
        <v>38</v>
      </c>
      <c r="H24" s="6">
        <v>0</v>
      </c>
      <c r="I24" s="6">
        <v>3.5</v>
      </c>
      <c r="J24" s="9"/>
      <c r="K24" s="9"/>
      <c r="L24" s="6">
        <f>SUM(Tab_Abs[[#This Row],[Faltas em horas]:[Ausências Abonadas em horas]])</f>
        <v>3.5</v>
      </c>
      <c r="M24" s="9"/>
      <c r="N24" s="7">
        <f>220-Tab_Abs[[#This Row],[Horas perdidas]]</f>
        <v>216.5</v>
      </c>
      <c r="O24" s="8">
        <f>Tab_Abs[[#This Row],[Horas perdidas]]/(220*1)</f>
        <v>1.5909090909090907E-2</v>
      </c>
    </row>
    <row r="25" spans="2:15" x14ac:dyDescent="0.25">
      <c r="B25" s="1">
        <v>44000</v>
      </c>
      <c r="C25" t="s">
        <v>10</v>
      </c>
      <c r="G25" t="s">
        <v>38</v>
      </c>
      <c r="H25" s="6">
        <v>0</v>
      </c>
      <c r="I25" s="6">
        <v>2.5</v>
      </c>
      <c r="J25" s="9"/>
      <c r="K25" s="9"/>
      <c r="L25" s="6">
        <f>SUM(Tab_Abs[[#This Row],[Faltas em horas]:[Ausências Abonadas em horas]])</f>
        <v>2.5</v>
      </c>
      <c r="M25" s="9"/>
      <c r="N25" s="7">
        <f>220-Tab_Abs[[#This Row],[Horas perdidas]]</f>
        <v>217.5</v>
      </c>
      <c r="O25" s="8">
        <f>Tab_Abs[[#This Row],[Horas perdidas]]/(220*1)</f>
        <v>1.1363636363636364E-2</v>
      </c>
    </row>
    <row r="26" spans="2:15" x14ac:dyDescent="0.25">
      <c r="B26" s="1">
        <v>44000</v>
      </c>
      <c r="C26" t="s">
        <v>10</v>
      </c>
      <c r="G26" t="s">
        <v>38</v>
      </c>
      <c r="H26" s="6">
        <v>0</v>
      </c>
      <c r="I26" s="6">
        <v>0.5</v>
      </c>
      <c r="J26" s="9"/>
      <c r="K26" s="9"/>
      <c r="L26" s="6">
        <f>SUM(Tab_Abs[[#This Row],[Faltas em horas]:[Ausências Abonadas em horas]])</f>
        <v>0.5</v>
      </c>
      <c r="M26" s="9"/>
      <c r="N26" s="7">
        <f>220-Tab_Abs[[#This Row],[Horas perdidas]]</f>
        <v>219.5</v>
      </c>
      <c r="O26" s="8">
        <f>Tab_Abs[[#This Row],[Horas perdidas]]/(220*1)</f>
        <v>2.2727272727272726E-3</v>
      </c>
    </row>
    <row r="27" spans="2:15" x14ac:dyDescent="0.25">
      <c r="B27" s="1">
        <v>44030</v>
      </c>
      <c r="C27" t="s">
        <v>10</v>
      </c>
      <c r="G27" t="s">
        <v>38</v>
      </c>
      <c r="H27" s="6">
        <v>0</v>
      </c>
      <c r="I27" s="6">
        <v>1</v>
      </c>
      <c r="J27" s="9"/>
      <c r="K27" s="9"/>
      <c r="L27" s="6">
        <f>SUM(Tab_Abs[[#This Row],[Faltas em horas]:[Ausências Abonadas em horas]])</f>
        <v>1</v>
      </c>
      <c r="M27" s="9"/>
      <c r="N27" s="7">
        <f>220-Tab_Abs[[#This Row],[Horas perdidas]]</f>
        <v>219</v>
      </c>
      <c r="O27" s="8">
        <f>Tab_Abs[[#This Row],[Horas perdidas]]/(220*1)</f>
        <v>4.5454545454545452E-3</v>
      </c>
    </row>
    <row r="28" spans="2:15" x14ac:dyDescent="0.25">
      <c r="B28" s="1">
        <v>44030</v>
      </c>
      <c r="C28" t="s">
        <v>10</v>
      </c>
      <c r="G28" t="s">
        <v>38</v>
      </c>
      <c r="H28" s="6">
        <v>0</v>
      </c>
      <c r="I28" s="6">
        <v>2</v>
      </c>
      <c r="J28" s="9"/>
      <c r="K28" s="9"/>
      <c r="L28" s="6">
        <f>SUM(Tab_Abs[[#This Row],[Faltas em horas]:[Ausências Abonadas em horas]])</f>
        <v>2</v>
      </c>
      <c r="M28" s="9"/>
      <c r="N28" s="7">
        <f>220-Tab_Abs[[#This Row],[Horas perdidas]]</f>
        <v>218</v>
      </c>
      <c r="O28" s="8">
        <f>Tab_Abs[[#This Row],[Horas perdidas]]/(220*1)</f>
        <v>9.0909090909090905E-3</v>
      </c>
    </row>
    <row r="29" spans="2:15" x14ac:dyDescent="0.25">
      <c r="B29" s="1">
        <v>44030</v>
      </c>
      <c r="C29" t="s">
        <v>10</v>
      </c>
      <c r="G29" t="s">
        <v>38</v>
      </c>
      <c r="H29" s="6">
        <v>0</v>
      </c>
      <c r="I29" s="6">
        <v>5</v>
      </c>
      <c r="J29" s="9"/>
      <c r="K29" s="9"/>
      <c r="L29" s="6">
        <f>SUM(Tab_Abs[[#This Row],[Faltas em horas]:[Ausências Abonadas em horas]])</f>
        <v>5</v>
      </c>
      <c r="M29" s="9"/>
      <c r="N29" s="7">
        <f>220-Tab_Abs[[#This Row],[Horas perdidas]]</f>
        <v>215</v>
      </c>
      <c r="O29" s="8">
        <f>Tab_Abs[[#This Row],[Horas perdidas]]/(220*1)</f>
        <v>2.2727272727272728E-2</v>
      </c>
    </row>
    <row r="30" spans="2:15" x14ac:dyDescent="0.25">
      <c r="B30" s="1">
        <v>44030</v>
      </c>
      <c r="C30" t="s">
        <v>10</v>
      </c>
      <c r="G30" t="s">
        <v>38</v>
      </c>
      <c r="H30" s="6">
        <v>0</v>
      </c>
      <c r="I30" s="6">
        <v>7</v>
      </c>
      <c r="J30" s="9"/>
      <c r="K30" s="9"/>
      <c r="L30" s="6">
        <f>SUM(Tab_Abs[[#This Row],[Faltas em horas]:[Ausências Abonadas em horas]])</f>
        <v>7</v>
      </c>
      <c r="M30" s="9"/>
      <c r="N30" s="7">
        <f>220-Tab_Abs[[#This Row],[Horas perdidas]]</f>
        <v>213</v>
      </c>
      <c r="O30" s="8">
        <f>Tab_Abs[[#This Row],[Horas perdidas]]/(220*1)</f>
        <v>3.1818181818181815E-2</v>
      </c>
    </row>
    <row r="31" spans="2:15" x14ac:dyDescent="0.25">
      <c r="B31" s="1">
        <v>44061</v>
      </c>
      <c r="C31" t="s">
        <v>10</v>
      </c>
      <c r="G31" t="s">
        <v>38</v>
      </c>
      <c r="H31" s="6">
        <v>0</v>
      </c>
      <c r="I31">
        <v>12</v>
      </c>
      <c r="J31" s="9"/>
      <c r="K31" s="9"/>
      <c r="L31" s="6">
        <f>SUM(Tab_Abs[[#This Row],[Faltas em horas]:[Ausências Abonadas em horas]])</f>
        <v>12</v>
      </c>
      <c r="M31" s="9"/>
      <c r="N31" s="7">
        <f>220-Tab_Abs[[#This Row],[Horas perdidas]]</f>
        <v>208</v>
      </c>
      <c r="O31" s="8">
        <f>Tab_Abs[[#This Row],[Horas perdidas]]/(220*1)</f>
        <v>5.4545454545454543E-2</v>
      </c>
    </row>
    <row r="32" spans="2:15" x14ac:dyDescent="0.25">
      <c r="B32" s="1">
        <v>44061</v>
      </c>
      <c r="C32" t="s">
        <v>10</v>
      </c>
      <c r="G32" t="s">
        <v>38</v>
      </c>
      <c r="H32" s="6">
        <v>0</v>
      </c>
      <c r="I32" s="9">
        <v>1</v>
      </c>
      <c r="J32" s="9"/>
      <c r="K32" s="9"/>
      <c r="L32" s="6">
        <f>SUM(Tab_Abs[[#This Row],[Faltas em horas]:[Ausências Abonadas em horas]])</f>
        <v>1</v>
      </c>
      <c r="M32" s="9"/>
      <c r="N32" s="7">
        <f>220-Tab_Abs[[#This Row],[Horas perdidas]]</f>
        <v>219</v>
      </c>
      <c r="O32" s="8">
        <f>Tab_Abs[[#This Row],[Horas perdidas]]/(220*1)</f>
        <v>4.5454545454545452E-3</v>
      </c>
    </row>
    <row r="33" spans="2:15" x14ac:dyDescent="0.25">
      <c r="B33" s="1">
        <v>44061</v>
      </c>
      <c r="C33" t="s">
        <v>10</v>
      </c>
      <c r="G33" t="s">
        <v>38</v>
      </c>
      <c r="H33" s="6">
        <v>0</v>
      </c>
      <c r="I33" s="9">
        <v>1</v>
      </c>
      <c r="J33" s="9"/>
      <c r="K33" s="9"/>
      <c r="L33" s="6">
        <f>SUM(Tab_Abs[[#This Row],[Faltas em horas]:[Ausências Abonadas em horas]])</f>
        <v>1</v>
      </c>
      <c r="M33" s="9"/>
      <c r="N33" s="7">
        <f>220-Tab_Abs[[#This Row],[Horas perdidas]]</f>
        <v>219</v>
      </c>
      <c r="O33" s="8">
        <f>Tab_Abs[[#This Row],[Horas perdidas]]/(220*1)</f>
        <v>4.5454545454545452E-3</v>
      </c>
    </row>
    <row r="34" spans="2:15" x14ac:dyDescent="0.25">
      <c r="B34" s="1">
        <v>44061</v>
      </c>
      <c r="C34" t="s">
        <v>10</v>
      </c>
      <c r="G34" t="s">
        <v>38</v>
      </c>
      <c r="H34" s="6">
        <v>0</v>
      </c>
      <c r="I34" s="6">
        <v>4.7904761904761903</v>
      </c>
      <c r="J34" s="9"/>
      <c r="K34" s="9"/>
      <c r="L34" s="6">
        <f>SUM(Tab_Abs[[#This Row],[Faltas em horas]:[Ausências Abonadas em horas]])</f>
        <v>4.7904761904761903</v>
      </c>
      <c r="M34" s="9"/>
      <c r="N34" s="7">
        <f>220-Tab_Abs[[#This Row],[Horas perdidas]]</f>
        <v>215.2095238095238</v>
      </c>
      <c r="O34" s="8">
        <f>Tab_Abs[[#This Row],[Horas perdidas]]/(220*1)</f>
        <v>2.1774891774891773E-2</v>
      </c>
    </row>
    <row r="35" spans="2:15" x14ac:dyDescent="0.25">
      <c r="B35" s="1">
        <v>44092</v>
      </c>
      <c r="C35" t="s">
        <v>10</v>
      </c>
      <c r="G35" t="s">
        <v>38</v>
      </c>
      <c r="H35" s="6">
        <v>0</v>
      </c>
      <c r="I35" s="6">
        <v>5.0101190476190398</v>
      </c>
      <c r="J35" s="9"/>
      <c r="K35" s="9"/>
      <c r="L35" s="6">
        <f>SUM(Tab_Abs[[#This Row],[Faltas em horas]:[Ausências Abonadas em horas]])</f>
        <v>5.0101190476190398</v>
      </c>
      <c r="M35" s="9"/>
      <c r="N35" s="7">
        <f>220-Tab_Abs[[#This Row],[Horas perdidas]]</f>
        <v>214.98988095238096</v>
      </c>
      <c r="O35" s="8">
        <f>Tab_Abs[[#This Row],[Horas perdidas]]/(220*1)</f>
        <v>2.2773268398268362E-2</v>
      </c>
    </row>
    <row r="36" spans="2:15" x14ac:dyDescent="0.25">
      <c r="B36" s="1">
        <v>44092</v>
      </c>
      <c r="C36" t="s">
        <v>10</v>
      </c>
      <c r="G36" t="s">
        <v>38</v>
      </c>
      <c r="H36" s="6">
        <v>0</v>
      </c>
      <c r="I36" s="6">
        <v>5.2297619047618999</v>
      </c>
      <c r="J36" s="9"/>
      <c r="K36" s="9"/>
      <c r="L36" s="6">
        <f>SUM(Tab_Abs[[#This Row],[Faltas em horas]:[Ausências Abonadas em horas]])</f>
        <v>5.2297619047618999</v>
      </c>
      <c r="M36" s="9"/>
      <c r="N36" s="7">
        <f>220-Tab_Abs[[#This Row],[Horas perdidas]]</f>
        <v>214.77023809523811</v>
      </c>
      <c r="O36" s="8">
        <f>Tab_Abs[[#This Row],[Horas perdidas]]/(220*1)</f>
        <v>2.3771645021644999E-2</v>
      </c>
    </row>
    <row r="37" spans="2:15" x14ac:dyDescent="0.25">
      <c r="B37" s="1">
        <v>44092</v>
      </c>
      <c r="C37" t="s">
        <v>10</v>
      </c>
      <c r="G37" t="s">
        <v>38</v>
      </c>
      <c r="H37" s="6">
        <v>0</v>
      </c>
      <c r="I37" s="6">
        <v>5.4494047619047601</v>
      </c>
      <c r="J37" s="9"/>
      <c r="K37" s="9"/>
      <c r="L37" s="6">
        <f>SUM(Tab_Abs[[#This Row],[Faltas em horas]:[Ausências Abonadas em horas]])</f>
        <v>5.4494047619047601</v>
      </c>
      <c r="M37" s="9"/>
      <c r="N37" s="7">
        <f>220-Tab_Abs[[#This Row],[Horas perdidas]]</f>
        <v>214.55059523809524</v>
      </c>
      <c r="O37" s="8">
        <f>Tab_Abs[[#This Row],[Horas perdidas]]/(220*1)</f>
        <v>2.4770021645021637E-2</v>
      </c>
    </row>
    <row r="38" spans="2:15" x14ac:dyDescent="0.25">
      <c r="B38" s="1">
        <v>44092</v>
      </c>
      <c r="C38" t="s">
        <v>10</v>
      </c>
      <c r="G38" t="s">
        <v>38</v>
      </c>
      <c r="H38" s="6">
        <v>0</v>
      </c>
      <c r="I38" s="6">
        <v>5.6690476190476096</v>
      </c>
      <c r="J38" s="9"/>
      <c r="K38" s="9"/>
      <c r="L38" s="6">
        <f>SUM(Tab_Abs[[#This Row],[Faltas em horas]:[Ausências Abonadas em horas]])</f>
        <v>5.6690476190476096</v>
      </c>
      <c r="M38" s="9"/>
      <c r="N38" s="7">
        <f>220-Tab_Abs[[#This Row],[Horas perdidas]]</f>
        <v>214.3309523809524</v>
      </c>
      <c r="O38" s="8">
        <f>Tab_Abs[[#This Row],[Horas perdidas]]/(220*1)</f>
        <v>2.5768398268398225E-2</v>
      </c>
    </row>
    <row r="39" spans="2:15" x14ac:dyDescent="0.25">
      <c r="B39" s="1">
        <v>44122</v>
      </c>
      <c r="C39" t="s">
        <v>10</v>
      </c>
      <c r="G39" t="s">
        <v>38</v>
      </c>
      <c r="H39" s="6">
        <v>0</v>
      </c>
      <c r="I39" s="6">
        <v>5.8886904761904697</v>
      </c>
      <c r="J39" s="9"/>
      <c r="K39" s="9"/>
      <c r="L39" s="6">
        <f>SUM(Tab_Abs[[#This Row],[Faltas em horas]:[Ausências Abonadas em horas]])</f>
        <v>5.8886904761904697</v>
      </c>
      <c r="M39" s="9"/>
      <c r="N39" s="7">
        <f>220-Tab_Abs[[#This Row],[Horas perdidas]]</f>
        <v>214.11130952380952</v>
      </c>
      <c r="O39" s="8">
        <f>Tab_Abs[[#This Row],[Horas perdidas]]/(220*1)</f>
        <v>2.6766774891774862E-2</v>
      </c>
    </row>
    <row r="40" spans="2:15" x14ac:dyDescent="0.25">
      <c r="B40" s="1">
        <v>44122</v>
      </c>
      <c r="C40" t="s">
        <v>10</v>
      </c>
      <c r="G40" t="s">
        <v>38</v>
      </c>
      <c r="H40" s="6">
        <v>0</v>
      </c>
      <c r="I40" s="6">
        <v>6.1083333333333298</v>
      </c>
      <c r="J40" s="9"/>
      <c r="K40" s="9"/>
      <c r="L40" s="6">
        <f>SUM(Tab_Abs[[#This Row],[Faltas em horas]:[Ausências Abonadas em horas]])</f>
        <v>6.1083333333333298</v>
      </c>
      <c r="M40" s="9"/>
      <c r="N40" s="7">
        <f>220-Tab_Abs[[#This Row],[Horas perdidas]]</f>
        <v>213.89166666666668</v>
      </c>
      <c r="O40" s="8">
        <f>Tab_Abs[[#This Row],[Horas perdidas]]/(220*1)</f>
        <v>2.77651515151515E-2</v>
      </c>
    </row>
    <row r="41" spans="2:15" x14ac:dyDescent="0.25">
      <c r="B41" s="1">
        <v>44122</v>
      </c>
      <c r="C41" t="s">
        <v>10</v>
      </c>
      <c r="G41" t="s">
        <v>38</v>
      </c>
      <c r="H41" s="6">
        <v>0</v>
      </c>
      <c r="I41" s="6">
        <v>6.32797619047619</v>
      </c>
      <c r="J41" s="9"/>
      <c r="K41" s="9"/>
      <c r="L41" s="6">
        <f>SUM(Tab_Abs[[#This Row],[Faltas em horas]:[Ausências Abonadas em horas]])</f>
        <v>6.32797619047619</v>
      </c>
      <c r="M41" s="9"/>
      <c r="N41" s="7">
        <f>220-Tab_Abs[[#This Row],[Horas perdidas]]</f>
        <v>213.67202380952381</v>
      </c>
      <c r="O41" s="8">
        <f>Tab_Abs[[#This Row],[Horas perdidas]]/(220*1)</f>
        <v>2.8763528138528137E-2</v>
      </c>
    </row>
    <row r="42" spans="2:15" x14ac:dyDescent="0.25">
      <c r="B42" s="1">
        <v>44122</v>
      </c>
      <c r="C42" t="s">
        <v>10</v>
      </c>
      <c r="G42" t="s">
        <v>38</v>
      </c>
      <c r="H42" s="6">
        <v>0</v>
      </c>
      <c r="I42" s="6">
        <v>6.5476190476190403</v>
      </c>
      <c r="J42" s="9"/>
      <c r="K42" s="9"/>
      <c r="L42" s="6">
        <f>SUM(Tab_Abs[[#This Row],[Faltas em horas]:[Ausências Abonadas em horas]])</f>
        <v>6.5476190476190403</v>
      </c>
      <c r="M42" s="9"/>
      <c r="N42" s="7">
        <f>220-Tab_Abs[[#This Row],[Horas perdidas]]</f>
        <v>213.45238095238096</v>
      </c>
      <c r="O42" s="8">
        <f>Tab_Abs[[#This Row],[Horas perdidas]]/(220*1)</f>
        <v>2.9761904761904729E-2</v>
      </c>
    </row>
    <row r="43" spans="2:15" x14ac:dyDescent="0.25">
      <c r="B43" s="1">
        <v>44153</v>
      </c>
      <c r="C43" t="s">
        <v>10</v>
      </c>
      <c r="G43" t="s">
        <v>38</v>
      </c>
      <c r="H43" s="6">
        <v>0</v>
      </c>
      <c r="I43" s="6">
        <v>6.7672619047618996</v>
      </c>
      <c r="J43" s="9"/>
      <c r="K43" s="9"/>
      <c r="L43" s="6">
        <f>SUM(Tab_Abs[[#This Row],[Faltas em horas]:[Ausências Abonadas em horas]])</f>
        <v>6.7672619047618996</v>
      </c>
      <c r="M43" s="9"/>
      <c r="N43" s="7">
        <f>220-Tab_Abs[[#This Row],[Horas perdidas]]</f>
        <v>213.23273809523809</v>
      </c>
      <c r="O43" s="8">
        <f>Tab_Abs[[#This Row],[Horas perdidas]]/(220*1)</f>
        <v>3.0760281385281363E-2</v>
      </c>
    </row>
    <row r="44" spans="2:15" x14ac:dyDescent="0.25">
      <c r="B44" s="1">
        <v>44153</v>
      </c>
      <c r="C44" t="s">
        <v>10</v>
      </c>
      <c r="G44" t="s">
        <v>38</v>
      </c>
      <c r="H44" s="6">
        <v>0</v>
      </c>
      <c r="I44" s="6">
        <v>6.9869047619047597</v>
      </c>
      <c r="J44" s="9"/>
      <c r="K44" s="9"/>
      <c r="L44" s="6">
        <f>SUM(Tab_Abs[[#This Row],[Faltas em horas]:[Ausências Abonadas em horas]])</f>
        <v>6.9869047619047597</v>
      </c>
      <c r="M44" s="9"/>
      <c r="N44" s="7">
        <f>220-Tab_Abs[[#This Row],[Horas perdidas]]</f>
        <v>213.01309523809525</v>
      </c>
      <c r="O44" s="8">
        <f>Tab_Abs[[#This Row],[Horas perdidas]]/(220*1)</f>
        <v>3.1758658008658E-2</v>
      </c>
    </row>
    <row r="45" spans="2:15" x14ac:dyDescent="0.25">
      <c r="B45" s="1">
        <v>44153</v>
      </c>
      <c r="C45" t="s">
        <v>10</v>
      </c>
      <c r="G45" t="s">
        <v>38</v>
      </c>
      <c r="H45" s="6">
        <v>0</v>
      </c>
      <c r="I45" s="6">
        <v>7.2065476190476101</v>
      </c>
      <c r="J45" s="9"/>
      <c r="K45" s="9"/>
      <c r="L45" s="6">
        <f>SUM(Tab_Abs[[#This Row],[Faltas em horas]:[Ausências Abonadas em horas]])</f>
        <v>7.2065476190476101</v>
      </c>
      <c r="M45" s="9"/>
      <c r="N45" s="7">
        <f>220-Tab_Abs[[#This Row],[Horas perdidas]]</f>
        <v>212.7934523809524</v>
      </c>
      <c r="O45" s="8">
        <f>Tab_Abs[[#This Row],[Horas perdidas]]/(220*1)</f>
        <v>3.2757034632034589E-2</v>
      </c>
    </row>
    <row r="46" spans="2:15" x14ac:dyDescent="0.25">
      <c r="B46" s="1">
        <v>44153</v>
      </c>
      <c r="C46" t="s">
        <v>10</v>
      </c>
      <c r="G46" t="s">
        <v>38</v>
      </c>
      <c r="H46" s="6">
        <v>0</v>
      </c>
      <c r="I46">
        <v>7.4261904761904702</v>
      </c>
      <c r="J46" s="9"/>
      <c r="K46" s="9"/>
      <c r="L46" s="6">
        <f>SUM(Tab_Abs[[#This Row],[Faltas em horas]:[Ausências Abonadas em horas]])</f>
        <v>7.4261904761904702</v>
      </c>
      <c r="M46" s="9"/>
      <c r="N46" s="7">
        <f>220-Tab_Abs[[#This Row],[Horas perdidas]]</f>
        <v>212.57380952380953</v>
      </c>
      <c r="O46" s="8">
        <f>Tab_Abs[[#This Row],[Horas perdidas]]/(220*1)</f>
        <v>3.3755411255411226E-2</v>
      </c>
    </row>
    <row r="47" spans="2:15" x14ac:dyDescent="0.25">
      <c r="B47" s="1">
        <v>44183</v>
      </c>
      <c r="C47" t="s">
        <v>10</v>
      </c>
      <c r="G47" t="s">
        <v>38</v>
      </c>
      <c r="H47" s="6">
        <v>0</v>
      </c>
      <c r="I47" s="9">
        <v>7.6458333333333304</v>
      </c>
      <c r="J47" s="9"/>
      <c r="K47" s="9"/>
      <c r="L47" s="6">
        <f>SUM(Tab_Abs[[#This Row],[Faltas em horas]:[Ausências Abonadas em horas]])</f>
        <v>7.6458333333333304</v>
      </c>
      <c r="M47" s="9"/>
      <c r="N47" s="7">
        <f>220-Tab_Abs[[#This Row],[Horas perdidas]]</f>
        <v>212.35416666666666</v>
      </c>
      <c r="O47" s="8">
        <f>Tab_Abs[[#This Row],[Horas perdidas]]/(220*1)</f>
        <v>3.4753787878787863E-2</v>
      </c>
    </row>
    <row r="48" spans="2:15" x14ac:dyDescent="0.25">
      <c r="B48" s="1">
        <v>44183</v>
      </c>
      <c r="C48" t="s">
        <v>10</v>
      </c>
      <c r="G48" t="s">
        <v>38</v>
      </c>
      <c r="H48" s="6">
        <v>0</v>
      </c>
      <c r="I48" s="9">
        <v>7.8654761904761799</v>
      </c>
      <c r="J48" s="9"/>
      <c r="K48" s="9"/>
      <c r="L48" s="6">
        <f>SUM(Tab_Abs[[#This Row],[Faltas em horas]:[Ausências Abonadas em horas]])</f>
        <v>7.8654761904761799</v>
      </c>
      <c r="M48" s="9"/>
      <c r="N48" s="7">
        <f>220-Tab_Abs[[#This Row],[Horas perdidas]]</f>
        <v>212.13452380952381</v>
      </c>
      <c r="O48" s="8">
        <f>Tab_Abs[[#This Row],[Horas perdidas]]/(220*1)</f>
        <v>3.5752164502164452E-2</v>
      </c>
    </row>
    <row r="49" spans="2:15" x14ac:dyDescent="0.25">
      <c r="B49" s="1">
        <v>44183</v>
      </c>
      <c r="C49" t="s">
        <v>10</v>
      </c>
      <c r="G49" t="s">
        <v>38</v>
      </c>
      <c r="H49" s="6">
        <v>0</v>
      </c>
      <c r="I49" s="6">
        <v>8.08511904761904</v>
      </c>
      <c r="J49" s="9"/>
      <c r="K49" s="9"/>
      <c r="L49" s="6">
        <f>SUM(Tab_Abs[[#This Row],[Faltas em horas]:[Ausências Abonadas em horas]])</f>
        <v>8.08511904761904</v>
      </c>
      <c r="M49" s="9"/>
      <c r="N49" s="7">
        <f>220-Tab_Abs[[#This Row],[Horas perdidas]]</f>
        <v>211.91488095238097</v>
      </c>
      <c r="O49" s="8">
        <f>Tab_Abs[[#This Row],[Horas perdidas]]/(220*1)</f>
        <v>3.6750541125541089E-2</v>
      </c>
    </row>
    <row r="50" spans="2:15" x14ac:dyDescent="0.25">
      <c r="B50" s="1">
        <v>44183</v>
      </c>
      <c r="C50" t="s">
        <v>10</v>
      </c>
      <c r="G50" t="s">
        <v>38</v>
      </c>
      <c r="H50" s="6">
        <v>0</v>
      </c>
      <c r="I50" s="6">
        <v>8.3047619047619001</v>
      </c>
      <c r="J50" s="9"/>
      <c r="K50" s="9"/>
      <c r="L50" s="6">
        <f>SUM(Tab_Abs[[#This Row],[Faltas em horas]:[Ausências Abonadas em horas]])</f>
        <v>8.3047619047619001</v>
      </c>
      <c r="M50" s="9"/>
      <c r="N50" s="7">
        <f>220-Tab_Abs[[#This Row],[Horas perdidas]]</f>
        <v>211.6952380952381</v>
      </c>
      <c r="O50" s="8">
        <f>Tab_Abs[[#This Row],[Horas perdidas]]/(220*1)</f>
        <v>3.7748917748917726E-2</v>
      </c>
    </row>
    <row r="51" spans="2:15" x14ac:dyDescent="0.25">
      <c r="B51" s="1">
        <v>43848</v>
      </c>
      <c r="C51" t="s">
        <v>24</v>
      </c>
      <c r="G51" t="s">
        <v>38</v>
      </c>
      <c r="H51" s="9"/>
      <c r="I51" s="6">
        <v>8.5244047619047603</v>
      </c>
      <c r="J51" s="9"/>
      <c r="K51" s="9"/>
      <c r="L51" s="9">
        <f>SUM(Tab_Abs[[#This Row],[Faltas em horas]:[Ausências Abonadas em horas]])</f>
        <v>8.5244047619047603</v>
      </c>
      <c r="M51" s="9"/>
      <c r="N51" s="7">
        <f>220-Tab_Abs[[#This Row],[Horas perdidas]]</f>
        <v>211.47559523809525</v>
      </c>
      <c r="O51" s="10">
        <f>Tab_Abs[[#This Row],[Horas perdidas]]/(220*1)</f>
        <v>3.8747294372294364E-2</v>
      </c>
    </row>
    <row r="52" spans="2:15" x14ac:dyDescent="0.25">
      <c r="B52" s="1">
        <v>43848</v>
      </c>
      <c r="C52" t="s">
        <v>24</v>
      </c>
      <c r="G52" t="s">
        <v>38</v>
      </c>
      <c r="H52" s="9"/>
      <c r="I52" s="6">
        <v>8.7440476190476097</v>
      </c>
      <c r="J52" s="9"/>
      <c r="K52" s="9"/>
      <c r="L52" s="9">
        <f>SUM(Tab_Abs[[#This Row],[Faltas em horas]:[Ausências Abonadas em horas]])</f>
        <v>8.7440476190476097</v>
      </c>
      <c r="M52" s="9"/>
      <c r="N52" s="7">
        <f>220-Tab_Abs[[#This Row],[Horas perdidas]]</f>
        <v>211.25595238095238</v>
      </c>
      <c r="O52" s="10">
        <f>Tab_Abs[[#This Row],[Horas perdidas]]/(220*1)</f>
        <v>3.9745670995670952E-2</v>
      </c>
    </row>
    <row r="53" spans="2:15" x14ac:dyDescent="0.25">
      <c r="B53" s="1">
        <v>43848</v>
      </c>
      <c r="C53" t="s">
        <v>24</v>
      </c>
      <c r="G53" t="s">
        <v>38</v>
      </c>
      <c r="H53" s="9"/>
      <c r="I53" s="6">
        <v>8.9636904761904699</v>
      </c>
      <c r="J53" s="9"/>
      <c r="K53" s="9"/>
      <c r="L53" s="9">
        <f>SUM(Tab_Abs[[#This Row],[Faltas em horas]:[Ausências Abonadas em horas]])</f>
        <v>8.9636904761904699</v>
      </c>
      <c r="M53" s="9"/>
      <c r="N53" s="7">
        <f>220-Tab_Abs[[#This Row],[Horas perdidas]]</f>
        <v>211.03630952380954</v>
      </c>
      <c r="O53" s="10">
        <f>Tab_Abs[[#This Row],[Horas perdidas]]/(220*1)</f>
        <v>4.0744047619047589E-2</v>
      </c>
    </row>
    <row r="54" spans="2:15" x14ac:dyDescent="0.25">
      <c r="B54" s="1">
        <v>43848</v>
      </c>
      <c r="C54" t="s">
        <v>24</v>
      </c>
      <c r="G54" t="s">
        <v>38</v>
      </c>
      <c r="H54" s="9"/>
      <c r="I54" s="6">
        <v>9.18333333333333</v>
      </c>
      <c r="J54" s="9"/>
      <c r="K54" s="9"/>
      <c r="L54" s="9">
        <f>SUM(Tab_Abs[[#This Row],[Faltas em horas]:[Ausências Abonadas em horas]])</f>
        <v>9.18333333333333</v>
      </c>
      <c r="M54" s="9"/>
      <c r="N54" s="7">
        <f>220-Tab_Abs[[#This Row],[Horas perdidas]]</f>
        <v>210.81666666666666</v>
      </c>
      <c r="O54" s="10">
        <f>Tab_Abs[[#This Row],[Horas perdidas]]/(220*1)</f>
        <v>4.1742424242424227E-2</v>
      </c>
    </row>
    <row r="55" spans="2:15" x14ac:dyDescent="0.25">
      <c r="B55" s="1">
        <v>43879</v>
      </c>
      <c r="C55" t="s">
        <v>24</v>
      </c>
      <c r="G55" t="s">
        <v>38</v>
      </c>
      <c r="H55" s="9"/>
      <c r="I55" s="6">
        <v>9.4029761904761795</v>
      </c>
      <c r="J55" s="9"/>
      <c r="K55" s="9"/>
      <c r="L55" s="9">
        <f>SUM(Tab_Abs[[#This Row],[Faltas em horas]:[Ausências Abonadas em horas]])</f>
        <v>9.4029761904761795</v>
      </c>
      <c r="M55" s="9"/>
      <c r="N55" s="7">
        <f>220-Tab_Abs[[#This Row],[Horas perdidas]]</f>
        <v>210.59702380952382</v>
      </c>
      <c r="O55" s="10">
        <f>Tab_Abs[[#This Row],[Horas perdidas]]/(220*1)</f>
        <v>4.2740800865800815E-2</v>
      </c>
    </row>
    <row r="56" spans="2:15" x14ac:dyDescent="0.25">
      <c r="B56" s="1">
        <v>43879</v>
      </c>
      <c r="C56" t="s">
        <v>24</v>
      </c>
      <c r="G56" t="s">
        <v>38</v>
      </c>
      <c r="H56" s="9"/>
      <c r="I56" s="6">
        <v>9.6226190476190396</v>
      </c>
      <c r="J56" s="9"/>
      <c r="K56" s="9"/>
      <c r="L56" s="9">
        <f>SUM(Tab_Abs[[#This Row],[Faltas em horas]:[Ausências Abonadas em horas]])</f>
        <v>9.6226190476190396</v>
      </c>
      <c r="M56" s="9"/>
      <c r="N56" s="7">
        <f>220-Tab_Abs[[#This Row],[Horas perdidas]]</f>
        <v>210.37738095238097</v>
      </c>
      <c r="O56" s="10">
        <f>Tab_Abs[[#This Row],[Horas perdidas]]/(220*1)</f>
        <v>4.3739177489177453E-2</v>
      </c>
    </row>
    <row r="57" spans="2:15" x14ac:dyDescent="0.25">
      <c r="B57" s="1">
        <v>43879</v>
      </c>
      <c r="C57" t="s">
        <v>24</v>
      </c>
      <c r="G57" t="s">
        <v>38</v>
      </c>
      <c r="H57" s="9"/>
      <c r="I57" s="6">
        <v>9.8422619047618998</v>
      </c>
      <c r="J57" s="9"/>
      <c r="K57" s="9"/>
      <c r="L57" s="9">
        <f>SUM(Tab_Abs[[#This Row],[Faltas em horas]:[Ausências Abonadas em horas]])</f>
        <v>9.8422619047618998</v>
      </c>
      <c r="M57" s="9"/>
      <c r="N57" s="7">
        <f>220-Tab_Abs[[#This Row],[Horas perdidas]]</f>
        <v>210.1577380952381</v>
      </c>
      <c r="O57" s="10">
        <f>Tab_Abs[[#This Row],[Horas perdidas]]/(220*1)</f>
        <v>4.473755411255409E-2</v>
      </c>
    </row>
    <row r="58" spans="2:15" x14ac:dyDescent="0.25">
      <c r="B58" s="1">
        <v>43879</v>
      </c>
      <c r="C58" t="s">
        <v>24</v>
      </c>
      <c r="G58" t="s">
        <v>38</v>
      </c>
      <c r="H58" s="9"/>
      <c r="I58" s="6">
        <v>10.061904761904801</v>
      </c>
      <c r="J58" s="9"/>
      <c r="K58" s="9"/>
      <c r="L58" s="9">
        <f>SUM(Tab_Abs[[#This Row],[Faltas em horas]:[Ausências Abonadas em horas]])</f>
        <v>10.061904761904801</v>
      </c>
      <c r="M58" s="9"/>
      <c r="N58" s="7">
        <f>220-Tab_Abs[[#This Row],[Horas perdidas]]</f>
        <v>209.9380952380952</v>
      </c>
      <c r="O58" s="10">
        <f>Tab_Abs[[#This Row],[Horas perdidas]]/(220*1)</f>
        <v>4.5735930735930914E-2</v>
      </c>
    </row>
    <row r="59" spans="2:15" x14ac:dyDescent="0.25">
      <c r="B59" s="1">
        <v>43908</v>
      </c>
      <c r="C59" t="s">
        <v>24</v>
      </c>
      <c r="G59" t="s">
        <v>38</v>
      </c>
      <c r="H59" s="9"/>
      <c r="I59" s="6">
        <v>10.281547619047601</v>
      </c>
      <c r="J59" s="9"/>
      <c r="K59" s="9"/>
      <c r="L59" s="9">
        <f>SUM(Tab_Abs[[#This Row],[Faltas em horas]:[Ausências Abonadas em horas]])</f>
        <v>10.281547619047601</v>
      </c>
      <c r="M59" s="9"/>
      <c r="N59" s="7">
        <f>220-Tab_Abs[[#This Row],[Horas perdidas]]</f>
        <v>209.71845238095239</v>
      </c>
      <c r="O59" s="10">
        <f>Tab_Abs[[#This Row],[Horas perdidas]]/(220*1)</f>
        <v>4.6734307359307274E-2</v>
      </c>
    </row>
    <row r="60" spans="2:15" x14ac:dyDescent="0.25">
      <c r="B60" s="1">
        <v>43908</v>
      </c>
      <c r="C60" t="s">
        <v>24</v>
      </c>
      <c r="G60" t="s">
        <v>38</v>
      </c>
      <c r="H60" s="9"/>
      <c r="I60" s="6">
        <v>10.5011904761905</v>
      </c>
      <c r="J60" s="9"/>
      <c r="K60" s="9"/>
      <c r="L60" s="9">
        <f>SUM(Tab_Abs[[#This Row],[Faltas em horas]:[Ausências Abonadas em horas]])</f>
        <v>10.5011904761905</v>
      </c>
      <c r="M60" s="9"/>
      <c r="N60" s="7">
        <f>220-Tab_Abs[[#This Row],[Horas perdidas]]</f>
        <v>209.49880952380951</v>
      </c>
      <c r="O60" s="10">
        <f>Tab_Abs[[#This Row],[Horas perdidas]]/(220*1)</f>
        <v>4.7732683982684092E-2</v>
      </c>
    </row>
    <row r="61" spans="2:15" x14ac:dyDescent="0.25">
      <c r="B61" s="1">
        <v>43908</v>
      </c>
      <c r="C61" t="s">
        <v>24</v>
      </c>
      <c r="G61" t="s">
        <v>38</v>
      </c>
      <c r="H61" s="9"/>
      <c r="I61">
        <v>10.720833333333299</v>
      </c>
      <c r="J61" s="9"/>
      <c r="K61" s="9"/>
      <c r="L61" s="9">
        <f>SUM(Tab_Abs[[#This Row],[Faltas em horas]:[Ausências Abonadas em horas]])</f>
        <v>10.720833333333299</v>
      </c>
      <c r="M61" s="9"/>
      <c r="N61" s="7">
        <f>220-Tab_Abs[[#This Row],[Horas perdidas]]</f>
        <v>209.2791666666667</v>
      </c>
      <c r="O61" s="10">
        <f>Tab_Abs[[#This Row],[Horas perdidas]]/(220*1)</f>
        <v>4.8731060606060451E-2</v>
      </c>
    </row>
    <row r="62" spans="2:15" x14ac:dyDescent="0.25">
      <c r="B62" s="1">
        <v>43908</v>
      </c>
      <c r="C62" t="s">
        <v>24</v>
      </c>
      <c r="G62" t="s">
        <v>38</v>
      </c>
      <c r="H62" s="9"/>
      <c r="I62" s="9">
        <v>10.9404761904762</v>
      </c>
      <c r="J62" s="9"/>
      <c r="K62" s="9"/>
      <c r="L62" s="9">
        <f>SUM(Tab_Abs[[#This Row],[Faltas em horas]:[Ausências Abonadas em horas]])</f>
        <v>10.9404761904762</v>
      </c>
      <c r="M62" s="9"/>
      <c r="N62" s="7">
        <f>220-Tab_Abs[[#This Row],[Horas perdidas]]</f>
        <v>209.0595238095238</v>
      </c>
      <c r="O62" s="10">
        <f>Tab_Abs[[#This Row],[Horas perdidas]]/(220*1)</f>
        <v>4.9729437229437276E-2</v>
      </c>
    </row>
    <row r="63" spans="2:15" x14ac:dyDescent="0.25">
      <c r="B63" s="1">
        <v>43939</v>
      </c>
      <c r="C63" t="s">
        <v>24</v>
      </c>
      <c r="G63" t="s">
        <v>38</v>
      </c>
      <c r="H63" s="9"/>
      <c r="I63" s="9">
        <v>11.160119047619</v>
      </c>
      <c r="J63" s="9"/>
      <c r="K63" s="9"/>
      <c r="L63" s="9">
        <f>SUM(Tab_Abs[[#This Row],[Faltas em horas]:[Ausências Abonadas em horas]])</f>
        <v>11.160119047619</v>
      </c>
      <c r="M63" s="9"/>
      <c r="N63" s="7">
        <f>220-Tab_Abs[[#This Row],[Horas perdidas]]</f>
        <v>208.83988095238101</v>
      </c>
      <c r="O63" s="10">
        <f>Tab_Abs[[#This Row],[Horas perdidas]]/(220*1)</f>
        <v>5.0727813852813636E-2</v>
      </c>
    </row>
    <row r="64" spans="2:15" x14ac:dyDescent="0.25">
      <c r="B64" s="1">
        <v>43939</v>
      </c>
      <c r="C64" t="s">
        <v>24</v>
      </c>
      <c r="G64" t="s">
        <v>38</v>
      </c>
      <c r="H64" s="9"/>
      <c r="I64" s="6">
        <v>11.379761904761899</v>
      </c>
      <c r="J64" s="9"/>
      <c r="K64" s="9"/>
      <c r="L64" s="9">
        <f>SUM(Tab_Abs[[#This Row],[Faltas em horas]:[Ausências Abonadas em horas]])</f>
        <v>11.379761904761899</v>
      </c>
      <c r="M64" s="9"/>
      <c r="N64" s="7">
        <f>220-Tab_Abs[[#This Row],[Horas perdidas]]</f>
        <v>208.62023809523811</v>
      </c>
      <c r="O64" s="10">
        <f>Tab_Abs[[#This Row],[Horas perdidas]]/(220*1)</f>
        <v>5.1726190476190453E-2</v>
      </c>
    </row>
    <row r="65" spans="2:15" x14ac:dyDescent="0.25">
      <c r="B65" s="1">
        <v>43939</v>
      </c>
      <c r="C65" t="s">
        <v>24</v>
      </c>
      <c r="G65" t="s">
        <v>38</v>
      </c>
      <c r="H65" s="9"/>
      <c r="I65" s="6">
        <v>11.599404761904699</v>
      </c>
      <c r="J65" s="9"/>
      <c r="K65" s="9"/>
      <c r="L65" s="9">
        <f>SUM(Tab_Abs[[#This Row],[Faltas em horas]:[Ausências Abonadas em horas]])</f>
        <v>11.599404761904699</v>
      </c>
      <c r="M65" s="9"/>
      <c r="N65" s="7">
        <f>220-Tab_Abs[[#This Row],[Horas perdidas]]</f>
        <v>208.40059523809529</v>
      </c>
      <c r="O65" s="10">
        <f>Tab_Abs[[#This Row],[Horas perdidas]]/(220*1)</f>
        <v>5.2724567099566813E-2</v>
      </c>
    </row>
    <row r="66" spans="2:15" x14ac:dyDescent="0.25">
      <c r="B66" s="1">
        <v>43939</v>
      </c>
      <c r="C66" t="s">
        <v>24</v>
      </c>
      <c r="G66" t="s">
        <v>38</v>
      </c>
      <c r="H66" s="9"/>
      <c r="I66" s="6">
        <v>11.8190476190476</v>
      </c>
      <c r="J66" s="9"/>
      <c r="K66" s="9"/>
      <c r="L66" s="9">
        <f>SUM(Tab_Abs[[#This Row],[Faltas em horas]:[Ausências Abonadas em horas]])</f>
        <v>11.8190476190476</v>
      </c>
      <c r="M66" s="9"/>
      <c r="N66" s="7">
        <f>220-Tab_Abs[[#This Row],[Horas perdidas]]</f>
        <v>208.18095238095239</v>
      </c>
      <c r="O66" s="10">
        <f>Tab_Abs[[#This Row],[Horas perdidas]]/(220*1)</f>
        <v>5.3722943722943638E-2</v>
      </c>
    </row>
    <row r="67" spans="2:15" x14ac:dyDescent="0.25">
      <c r="B67" s="1">
        <v>43969</v>
      </c>
      <c r="C67" t="s">
        <v>24</v>
      </c>
      <c r="G67" t="s">
        <v>38</v>
      </c>
      <c r="H67" s="9"/>
      <c r="I67" s="6">
        <v>12.0386904761904</v>
      </c>
      <c r="J67" s="9"/>
      <c r="K67" s="9"/>
      <c r="L67" s="9">
        <f>SUM(Tab_Abs[[#This Row],[Faltas em horas]:[Ausências Abonadas em horas]])</f>
        <v>12.0386904761904</v>
      </c>
      <c r="M67" s="9"/>
      <c r="N67" s="7">
        <f>220-Tab_Abs[[#This Row],[Horas perdidas]]</f>
        <v>207.9613095238096</v>
      </c>
      <c r="O67" s="10">
        <f>Tab_Abs[[#This Row],[Horas perdidas]]/(220*1)</f>
        <v>5.4721320346319997E-2</v>
      </c>
    </row>
    <row r="68" spans="2:15" x14ac:dyDescent="0.25">
      <c r="B68" s="1">
        <v>43969</v>
      </c>
      <c r="C68" t="s">
        <v>24</v>
      </c>
      <c r="G68" t="s">
        <v>38</v>
      </c>
      <c r="H68" s="9"/>
      <c r="I68" s="6">
        <v>12.258333333333301</v>
      </c>
      <c r="J68" s="9"/>
      <c r="K68" s="9"/>
      <c r="L68" s="9">
        <f>SUM(Tab_Abs[[#This Row],[Faltas em horas]:[Ausências Abonadas em horas]])</f>
        <v>12.258333333333301</v>
      </c>
      <c r="M68" s="9"/>
      <c r="N68" s="7">
        <f>220-Tab_Abs[[#This Row],[Horas perdidas]]</f>
        <v>207.7416666666667</v>
      </c>
      <c r="O68" s="10">
        <f>Tab_Abs[[#This Row],[Horas perdidas]]/(220*1)</f>
        <v>5.5719696969696822E-2</v>
      </c>
    </row>
    <row r="69" spans="2:15" x14ac:dyDescent="0.25">
      <c r="B69" s="1">
        <v>43969</v>
      </c>
      <c r="C69" t="s">
        <v>24</v>
      </c>
      <c r="G69" t="s">
        <v>38</v>
      </c>
      <c r="H69" s="9"/>
      <c r="I69" s="6">
        <v>12.4779761904762</v>
      </c>
      <c r="J69" s="9"/>
      <c r="K69" s="9"/>
      <c r="L69" s="9">
        <f>SUM(Tab_Abs[[#This Row],[Faltas em horas]:[Ausências Abonadas em horas]])</f>
        <v>12.4779761904762</v>
      </c>
      <c r="M69" s="9"/>
      <c r="N69" s="7">
        <f>220-Tab_Abs[[#This Row],[Horas perdidas]]</f>
        <v>207.5220238095238</v>
      </c>
      <c r="O69" s="10">
        <f>Tab_Abs[[#This Row],[Horas perdidas]]/(220*1)</f>
        <v>5.671807359307364E-2</v>
      </c>
    </row>
    <row r="70" spans="2:15" x14ac:dyDescent="0.25">
      <c r="B70" s="1">
        <v>43969</v>
      </c>
      <c r="C70" t="s">
        <v>24</v>
      </c>
      <c r="G70" t="s">
        <v>38</v>
      </c>
      <c r="H70" s="9"/>
      <c r="I70" s="6">
        <v>12.697619047619</v>
      </c>
      <c r="J70" s="9"/>
      <c r="K70" s="9"/>
      <c r="L70" s="9">
        <f>SUM(Tab_Abs[[#This Row],[Faltas em horas]:[Ausências Abonadas em horas]])</f>
        <v>12.697619047619</v>
      </c>
      <c r="M70" s="9"/>
      <c r="N70" s="7">
        <f>220-Tab_Abs[[#This Row],[Horas perdidas]]</f>
        <v>207.30238095238099</v>
      </c>
      <c r="O70" s="10">
        <f>Tab_Abs[[#This Row],[Horas perdidas]]/(220*1)</f>
        <v>5.7716450216449999E-2</v>
      </c>
    </row>
    <row r="71" spans="2:15" x14ac:dyDescent="0.25">
      <c r="B71" s="1">
        <v>44000</v>
      </c>
      <c r="C71" t="s">
        <v>24</v>
      </c>
      <c r="G71" t="s">
        <v>38</v>
      </c>
      <c r="H71" s="9"/>
      <c r="I71" s="6">
        <v>12.917261904761901</v>
      </c>
      <c r="J71" s="9"/>
      <c r="K71" s="9"/>
      <c r="L71" s="9">
        <f>SUM(Tab_Abs[[#This Row],[Faltas em horas]:[Ausências Abonadas em horas]])</f>
        <v>12.917261904761901</v>
      </c>
      <c r="M71" s="9"/>
      <c r="N71" s="7">
        <f>220-Tab_Abs[[#This Row],[Horas perdidas]]</f>
        <v>207.08273809523808</v>
      </c>
      <c r="O71" s="10">
        <f>Tab_Abs[[#This Row],[Horas perdidas]]/(220*1)</f>
        <v>5.8714826839826824E-2</v>
      </c>
    </row>
    <row r="72" spans="2:15" x14ac:dyDescent="0.25">
      <c r="B72" s="1">
        <v>44000</v>
      </c>
      <c r="C72" t="s">
        <v>24</v>
      </c>
      <c r="G72" t="s">
        <v>38</v>
      </c>
      <c r="H72" s="9"/>
      <c r="I72" s="6">
        <v>13.136904761904701</v>
      </c>
      <c r="J72" s="9"/>
      <c r="K72" s="9"/>
      <c r="L72" s="9">
        <f>SUM(Tab_Abs[[#This Row],[Faltas em horas]:[Ausências Abonadas em horas]])</f>
        <v>13.136904761904701</v>
      </c>
      <c r="M72" s="9"/>
      <c r="N72" s="7">
        <f>220-Tab_Abs[[#This Row],[Horas perdidas]]</f>
        <v>206.8630952380953</v>
      </c>
      <c r="O72" s="10">
        <f>Tab_Abs[[#This Row],[Horas perdidas]]/(220*1)</f>
        <v>5.9713203463203184E-2</v>
      </c>
    </row>
    <row r="73" spans="2:15" x14ac:dyDescent="0.25">
      <c r="B73" s="1">
        <v>44000</v>
      </c>
      <c r="C73" t="s">
        <v>24</v>
      </c>
      <c r="G73" t="s">
        <v>38</v>
      </c>
      <c r="H73" s="9"/>
      <c r="I73" s="9"/>
      <c r="J73" s="9"/>
      <c r="K73" s="9"/>
      <c r="L73" s="9">
        <f>SUM(Tab_Abs[[#This Row],[Faltas em horas]:[Ausências Abonadas em horas]])</f>
        <v>0</v>
      </c>
      <c r="M73" s="9"/>
      <c r="N73" s="7">
        <f>220-Tab_Abs[[#This Row],[Horas perdidas]]</f>
        <v>220</v>
      </c>
      <c r="O73" s="10">
        <f>Tab_Abs[[#This Row],[Horas perdidas]]/(220*1)</f>
        <v>0</v>
      </c>
    </row>
    <row r="74" spans="2:15" x14ac:dyDescent="0.25">
      <c r="B74" s="1">
        <v>44000</v>
      </c>
      <c r="C74" t="s">
        <v>24</v>
      </c>
      <c r="G74" t="s">
        <v>38</v>
      </c>
      <c r="H74" s="9"/>
      <c r="I74" s="9"/>
      <c r="J74" s="9"/>
      <c r="K74" s="9"/>
      <c r="L74" s="9">
        <f>SUM(Tab_Abs[[#This Row],[Faltas em horas]:[Ausências Abonadas em horas]])</f>
        <v>0</v>
      </c>
      <c r="M74" s="9"/>
      <c r="N74" s="7">
        <f>220-Tab_Abs[[#This Row],[Horas perdidas]]</f>
        <v>220</v>
      </c>
      <c r="O74" s="10">
        <f>Tab_Abs[[#This Row],[Horas perdidas]]/(220*1)</f>
        <v>0</v>
      </c>
    </row>
    <row r="75" spans="2:15" x14ac:dyDescent="0.25">
      <c r="B75" s="1">
        <v>44030</v>
      </c>
      <c r="C75" t="s">
        <v>24</v>
      </c>
      <c r="G75" t="s">
        <v>38</v>
      </c>
      <c r="H75" s="9"/>
      <c r="I75" s="9"/>
      <c r="J75" s="9"/>
      <c r="K75" s="9"/>
      <c r="L75" s="9">
        <f>SUM(Tab_Abs[[#This Row],[Faltas em horas]:[Ausências Abonadas em horas]])</f>
        <v>0</v>
      </c>
      <c r="M75" s="9"/>
      <c r="N75" s="7">
        <f>220-Tab_Abs[[#This Row],[Horas perdidas]]</f>
        <v>220</v>
      </c>
      <c r="O75" s="10">
        <f>Tab_Abs[[#This Row],[Horas perdidas]]/(220*1)</f>
        <v>0</v>
      </c>
    </row>
    <row r="76" spans="2:15" x14ac:dyDescent="0.25">
      <c r="B76" s="1">
        <v>44030</v>
      </c>
      <c r="C76" t="s">
        <v>24</v>
      </c>
      <c r="G76" t="s">
        <v>38</v>
      </c>
      <c r="H76" s="9"/>
      <c r="I76" s="9"/>
      <c r="J76" s="9"/>
      <c r="K76" s="9"/>
      <c r="L76" s="9">
        <f>SUM(Tab_Abs[[#This Row],[Faltas em horas]:[Ausências Abonadas em horas]])</f>
        <v>0</v>
      </c>
      <c r="M76" s="9"/>
      <c r="N76" s="7">
        <f>220-Tab_Abs[[#This Row],[Horas perdidas]]</f>
        <v>220</v>
      </c>
      <c r="O76" s="10">
        <f>Tab_Abs[[#This Row],[Horas perdidas]]/(220*1)</f>
        <v>0</v>
      </c>
    </row>
    <row r="77" spans="2:15" x14ac:dyDescent="0.25">
      <c r="B77" s="1">
        <v>44030</v>
      </c>
      <c r="C77" t="s">
        <v>24</v>
      </c>
      <c r="G77" t="s">
        <v>38</v>
      </c>
      <c r="H77" s="9"/>
      <c r="I77" s="9"/>
      <c r="J77" s="9"/>
      <c r="K77" s="9"/>
      <c r="L77" s="9">
        <f>SUM(Tab_Abs[[#This Row],[Faltas em horas]:[Ausências Abonadas em horas]])</f>
        <v>0</v>
      </c>
      <c r="M77" s="9"/>
      <c r="N77" s="7">
        <f>220-Tab_Abs[[#This Row],[Horas perdidas]]</f>
        <v>220</v>
      </c>
      <c r="O77" s="10">
        <f>Tab_Abs[[#This Row],[Horas perdidas]]/(220*1)</f>
        <v>0</v>
      </c>
    </row>
    <row r="78" spans="2:15" x14ac:dyDescent="0.25">
      <c r="B78" s="1">
        <v>44030</v>
      </c>
      <c r="C78" t="s">
        <v>24</v>
      </c>
      <c r="G78" t="s">
        <v>38</v>
      </c>
      <c r="H78" s="9"/>
      <c r="I78" s="9"/>
      <c r="J78" s="9"/>
      <c r="K78" s="9"/>
      <c r="L78" s="9">
        <f>SUM(Tab_Abs[[#This Row],[Faltas em horas]:[Ausências Abonadas em horas]])</f>
        <v>0</v>
      </c>
      <c r="M78" s="9"/>
      <c r="N78" s="7">
        <f>220-Tab_Abs[[#This Row],[Horas perdidas]]</f>
        <v>220</v>
      </c>
      <c r="O78" s="10">
        <f>Tab_Abs[[#This Row],[Horas perdidas]]/(220*1)</f>
        <v>0</v>
      </c>
    </row>
    <row r="79" spans="2:15" x14ac:dyDescent="0.25">
      <c r="B79" s="1">
        <v>44061</v>
      </c>
      <c r="C79" t="s">
        <v>24</v>
      </c>
      <c r="G79" t="s">
        <v>38</v>
      </c>
      <c r="H79" s="9"/>
      <c r="I79" s="9"/>
      <c r="J79" s="9"/>
      <c r="K79" s="9"/>
      <c r="L79" s="9">
        <f>SUM(Tab_Abs[[#This Row],[Faltas em horas]:[Ausências Abonadas em horas]])</f>
        <v>0</v>
      </c>
      <c r="M79" s="9"/>
      <c r="N79" s="7">
        <f>220-Tab_Abs[[#This Row],[Horas perdidas]]</f>
        <v>220</v>
      </c>
      <c r="O79" s="10">
        <f>Tab_Abs[[#This Row],[Horas perdidas]]/(220*1)</f>
        <v>0</v>
      </c>
    </row>
    <row r="80" spans="2:15" x14ac:dyDescent="0.25">
      <c r="B80" s="1">
        <v>44061</v>
      </c>
      <c r="C80" t="s">
        <v>24</v>
      </c>
      <c r="G80" t="s">
        <v>38</v>
      </c>
      <c r="H80" s="9"/>
      <c r="I80" s="9"/>
      <c r="J80" s="9"/>
      <c r="K80" s="9"/>
      <c r="L80" s="9">
        <f>SUM(Tab_Abs[[#This Row],[Faltas em horas]:[Ausências Abonadas em horas]])</f>
        <v>0</v>
      </c>
      <c r="M80" s="9"/>
      <c r="N80" s="7">
        <f>220-Tab_Abs[[#This Row],[Horas perdidas]]</f>
        <v>220</v>
      </c>
      <c r="O80" s="10">
        <f>Tab_Abs[[#This Row],[Horas perdidas]]/(220*1)</f>
        <v>0</v>
      </c>
    </row>
    <row r="81" spans="2:15" x14ac:dyDescent="0.25">
      <c r="B81" s="1">
        <v>44061</v>
      </c>
      <c r="C81" t="s">
        <v>24</v>
      </c>
      <c r="G81" t="s">
        <v>38</v>
      </c>
      <c r="H81" s="9"/>
      <c r="I81" s="9"/>
      <c r="J81" s="9"/>
      <c r="K81" s="9"/>
      <c r="L81" s="9">
        <f>SUM(Tab_Abs[[#This Row],[Faltas em horas]:[Ausências Abonadas em horas]])</f>
        <v>0</v>
      </c>
      <c r="M81" s="9"/>
      <c r="N81" s="7">
        <f>220-Tab_Abs[[#This Row],[Horas perdidas]]</f>
        <v>220</v>
      </c>
      <c r="O81" s="10">
        <f>Tab_Abs[[#This Row],[Horas perdidas]]/(220*1)</f>
        <v>0</v>
      </c>
    </row>
    <row r="82" spans="2:15" x14ac:dyDescent="0.25">
      <c r="B82" s="1">
        <v>44061</v>
      </c>
      <c r="C82" t="s">
        <v>24</v>
      </c>
      <c r="G82" t="s">
        <v>38</v>
      </c>
      <c r="H82" s="9"/>
      <c r="I82" s="9"/>
      <c r="J82" s="9"/>
      <c r="K82" s="9"/>
      <c r="L82" s="9">
        <f>SUM(Tab_Abs[[#This Row],[Faltas em horas]:[Ausências Abonadas em horas]])</f>
        <v>0</v>
      </c>
      <c r="M82" s="9"/>
      <c r="N82" s="7">
        <f>220-Tab_Abs[[#This Row],[Horas perdidas]]</f>
        <v>220</v>
      </c>
      <c r="O82" s="10">
        <f>Tab_Abs[[#This Row],[Horas perdidas]]/(220*1)</f>
        <v>0</v>
      </c>
    </row>
    <row r="83" spans="2:15" x14ac:dyDescent="0.25">
      <c r="B83" s="1">
        <v>44092</v>
      </c>
      <c r="C83" t="s">
        <v>24</v>
      </c>
      <c r="G83" t="s">
        <v>38</v>
      </c>
      <c r="H83" s="9"/>
      <c r="I83" s="9"/>
      <c r="J83" s="9"/>
      <c r="K83" s="9"/>
      <c r="L83" s="9">
        <f>SUM(Tab_Abs[[#This Row],[Faltas em horas]:[Ausências Abonadas em horas]])</f>
        <v>0</v>
      </c>
      <c r="M83" s="9"/>
      <c r="N83" s="7">
        <f>220-Tab_Abs[[#This Row],[Horas perdidas]]</f>
        <v>220</v>
      </c>
      <c r="O83" s="10">
        <f>Tab_Abs[[#This Row],[Horas perdidas]]/(220*1)</f>
        <v>0</v>
      </c>
    </row>
    <row r="84" spans="2:15" x14ac:dyDescent="0.25">
      <c r="B84" s="1">
        <v>44092</v>
      </c>
      <c r="C84" t="s">
        <v>24</v>
      </c>
      <c r="G84" t="s">
        <v>38</v>
      </c>
      <c r="H84" s="9"/>
      <c r="I84" s="9"/>
      <c r="J84" s="9"/>
      <c r="K84" s="9"/>
      <c r="L84" s="9">
        <f>SUM(Tab_Abs[[#This Row],[Faltas em horas]:[Ausências Abonadas em horas]])</f>
        <v>0</v>
      </c>
      <c r="M84" s="9"/>
      <c r="N84" s="7">
        <f>220-Tab_Abs[[#This Row],[Horas perdidas]]</f>
        <v>220</v>
      </c>
      <c r="O84" s="10">
        <f>Tab_Abs[[#This Row],[Horas perdidas]]/(220*1)</f>
        <v>0</v>
      </c>
    </row>
    <row r="85" spans="2:15" x14ac:dyDescent="0.25">
      <c r="B85" s="1">
        <v>44092</v>
      </c>
      <c r="C85" t="s">
        <v>24</v>
      </c>
      <c r="G85" t="s">
        <v>38</v>
      </c>
      <c r="H85" s="9"/>
      <c r="I85" s="9"/>
      <c r="J85" s="9"/>
      <c r="K85" s="9"/>
      <c r="L85" s="9">
        <f>SUM(Tab_Abs[[#This Row],[Faltas em horas]:[Ausências Abonadas em horas]])</f>
        <v>0</v>
      </c>
      <c r="M85" s="9"/>
      <c r="N85" s="7">
        <f>220-Tab_Abs[[#This Row],[Horas perdidas]]</f>
        <v>220</v>
      </c>
      <c r="O85" s="10">
        <f>Tab_Abs[[#This Row],[Horas perdidas]]/(220*1)</f>
        <v>0</v>
      </c>
    </row>
    <row r="86" spans="2:15" x14ac:dyDescent="0.25">
      <c r="B86" s="1">
        <v>44092</v>
      </c>
      <c r="C86" t="s">
        <v>24</v>
      </c>
      <c r="G86" t="s">
        <v>38</v>
      </c>
      <c r="H86" s="9"/>
      <c r="I86" s="9"/>
      <c r="J86" s="9"/>
      <c r="K86" s="9"/>
      <c r="L86" s="9">
        <f>SUM(Tab_Abs[[#This Row],[Faltas em horas]:[Ausências Abonadas em horas]])</f>
        <v>0</v>
      </c>
      <c r="M86" s="9"/>
      <c r="N86" s="7">
        <f>220-Tab_Abs[[#This Row],[Horas perdidas]]</f>
        <v>220</v>
      </c>
      <c r="O86" s="10">
        <f>Tab_Abs[[#This Row],[Horas perdidas]]/(220*1)</f>
        <v>0</v>
      </c>
    </row>
    <row r="87" spans="2:15" x14ac:dyDescent="0.25">
      <c r="B87" s="1">
        <v>44122</v>
      </c>
      <c r="C87" t="s">
        <v>24</v>
      </c>
      <c r="G87" t="s">
        <v>38</v>
      </c>
      <c r="H87" s="9"/>
      <c r="I87" s="9"/>
      <c r="J87" s="9"/>
      <c r="K87" s="9"/>
      <c r="L87" s="9">
        <f>SUM(Tab_Abs[[#This Row],[Faltas em horas]:[Ausências Abonadas em horas]])</f>
        <v>0</v>
      </c>
      <c r="M87" s="9"/>
      <c r="N87" s="7">
        <f>220-Tab_Abs[[#This Row],[Horas perdidas]]</f>
        <v>220</v>
      </c>
      <c r="O87" s="10">
        <f>Tab_Abs[[#This Row],[Horas perdidas]]/(220*1)</f>
        <v>0</v>
      </c>
    </row>
    <row r="88" spans="2:15" x14ac:dyDescent="0.25">
      <c r="B88" s="1">
        <v>44122</v>
      </c>
      <c r="C88" t="s">
        <v>24</v>
      </c>
      <c r="G88" t="s">
        <v>38</v>
      </c>
      <c r="H88" s="9"/>
      <c r="I88" s="9"/>
      <c r="J88" s="9"/>
      <c r="K88" s="9"/>
      <c r="L88" s="9">
        <f>SUM(Tab_Abs[[#This Row],[Faltas em horas]:[Ausências Abonadas em horas]])</f>
        <v>0</v>
      </c>
      <c r="M88" s="9"/>
      <c r="N88" s="7">
        <f>220-Tab_Abs[[#This Row],[Horas perdidas]]</f>
        <v>220</v>
      </c>
      <c r="O88" s="10">
        <f>Tab_Abs[[#This Row],[Horas perdidas]]/(220*1)</f>
        <v>0</v>
      </c>
    </row>
    <row r="89" spans="2:15" x14ac:dyDescent="0.25">
      <c r="B89" s="1">
        <v>44122</v>
      </c>
      <c r="C89" t="s">
        <v>24</v>
      </c>
      <c r="G89" t="s">
        <v>38</v>
      </c>
      <c r="H89" s="9"/>
      <c r="I89" s="9"/>
      <c r="J89" s="9"/>
      <c r="K89" s="9"/>
      <c r="L89" s="9">
        <f>SUM(Tab_Abs[[#This Row],[Faltas em horas]:[Ausências Abonadas em horas]])</f>
        <v>0</v>
      </c>
      <c r="M89" s="9"/>
      <c r="N89" s="7">
        <f>220-Tab_Abs[[#This Row],[Horas perdidas]]</f>
        <v>220</v>
      </c>
      <c r="O89" s="10">
        <f>Tab_Abs[[#This Row],[Horas perdidas]]/(220*1)</f>
        <v>0</v>
      </c>
    </row>
    <row r="90" spans="2:15" x14ac:dyDescent="0.25">
      <c r="B90" s="1">
        <v>44122</v>
      </c>
      <c r="C90" t="s">
        <v>24</v>
      </c>
      <c r="G90" t="s">
        <v>38</v>
      </c>
      <c r="H90" s="9"/>
      <c r="I90" s="9"/>
      <c r="J90" s="9"/>
      <c r="K90" s="9"/>
      <c r="L90" s="9">
        <f>SUM(Tab_Abs[[#This Row],[Faltas em horas]:[Ausências Abonadas em horas]])</f>
        <v>0</v>
      </c>
      <c r="M90" s="9"/>
      <c r="N90" s="7">
        <f>220-Tab_Abs[[#This Row],[Horas perdidas]]</f>
        <v>220</v>
      </c>
      <c r="O90" s="10">
        <f>Tab_Abs[[#This Row],[Horas perdidas]]/(220*1)</f>
        <v>0</v>
      </c>
    </row>
    <row r="91" spans="2:15" x14ac:dyDescent="0.25">
      <c r="B91" s="1">
        <v>44153</v>
      </c>
      <c r="C91" t="s">
        <v>24</v>
      </c>
      <c r="G91" t="s">
        <v>38</v>
      </c>
      <c r="H91" s="9"/>
      <c r="I91" s="9"/>
      <c r="J91" s="9"/>
      <c r="K91" s="9"/>
      <c r="L91" s="9">
        <f>SUM(Tab_Abs[[#This Row],[Faltas em horas]:[Ausências Abonadas em horas]])</f>
        <v>0</v>
      </c>
      <c r="M91" s="9"/>
      <c r="N91" s="7">
        <f>220-Tab_Abs[[#This Row],[Horas perdidas]]</f>
        <v>220</v>
      </c>
      <c r="O91" s="10">
        <f>Tab_Abs[[#This Row],[Horas perdidas]]/(220*1)</f>
        <v>0</v>
      </c>
    </row>
    <row r="92" spans="2:15" x14ac:dyDescent="0.25">
      <c r="B92" s="1">
        <v>44153</v>
      </c>
      <c r="C92" t="s">
        <v>24</v>
      </c>
      <c r="G92" t="s">
        <v>38</v>
      </c>
      <c r="H92" s="9"/>
      <c r="I92" s="9"/>
      <c r="J92" s="9"/>
      <c r="K92" s="9"/>
      <c r="L92" s="9">
        <f>SUM(Tab_Abs[[#This Row],[Faltas em horas]:[Ausências Abonadas em horas]])</f>
        <v>0</v>
      </c>
      <c r="M92" s="9"/>
      <c r="N92" s="7">
        <f>220-Tab_Abs[[#This Row],[Horas perdidas]]</f>
        <v>220</v>
      </c>
      <c r="O92" s="10">
        <f>Tab_Abs[[#This Row],[Horas perdidas]]/(220*1)</f>
        <v>0</v>
      </c>
    </row>
    <row r="93" spans="2:15" x14ac:dyDescent="0.25">
      <c r="B93" s="1">
        <v>44153</v>
      </c>
      <c r="C93" t="s">
        <v>24</v>
      </c>
      <c r="G93" t="s">
        <v>38</v>
      </c>
      <c r="H93" s="9"/>
      <c r="I93" s="9"/>
      <c r="J93" s="9"/>
      <c r="K93" s="9"/>
      <c r="L93" s="9">
        <f>SUM(Tab_Abs[[#This Row],[Faltas em horas]:[Ausências Abonadas em horas]])</f>
        <v>0</v>
      </c>
      <c r="M93" s="9"/>
      <c r="N93" s="7">
        <f>220-Tab_Abs[[#This Row],[Horas perdidas]]</f>
        <v>220</v>
      </c>
      <c r="O93" s="10">
        <f>Tab_Abs[[#This Row],[Horas perdidas]]/(220*1)</f>
        <v>0</v>
      </c>
    </row>
    <row r="94" spans="2:15" x14ac:dyDescent="0.25">
      <c r="B94" s="1">
        <v>44153</v>
      </c>
      <c r="C94" t="s">
        <v>24</v>
      </c>
      <c r="G94" t="s">
        <v>38</v>
      </c>
      <c r="H94" s="9"/>
      <c r="I94" s="9"/>
      <c r="J94" s="9"/>
      <c r="K94" s="9"/>
      <c r="L94" s="9">
        <f>SUM(Tab_Abs[[#This Row],[Faltas em horas]:[Ausências Abonadas em horas]])</f>
        <v>0</v>
      </c>
      <c r="M94" s="9"/>
      <c r="N94" s="7">
        <f>220-Tab_Abs[[#This Row],[Horas perdidas]]</f>
        <v>220</v>
      </c>
      <c r="O94" s="10">
        <f>Tab_Abs[[#This Row],[Horas perdidas]]/(220*1)</f>
        <v>0</v>
      </c>
    </row>
    <row r="95" spans="2:15" x14ac:dyDescent="0.25">
      <c r="B95" s="1">
        <v>44183</v>
      </c>
      <c r="C95" t="s">
        <v>24</v>
      </c>
      <c r="G95" t="s">
        <v>38</v>
      </c>
      <c r="H95" s="9"/>
      <c r="I95" s="9"/>
      <c r="J95" s="9"/>
      <c r="K95" s="9"/>
      <c r="L95" s="9">
        <f>SUM(Tab_Abs[[#This Row],[Faltas em horas]:[Ausências Abonadas em horas]])</f>
        <v>0</v>
      </c>
      <c r="M95" s="9"/>
      <c r="N95" s="7">
        <f>220-Tab_Abs[[#This Row],[Horas perdidas]]</f>
        <v>220</v>
      </c>
      <c r="O95" s="10">
        <f>Tab_Abs[[#This Row],[Horas perdidas]]/(220*1)</f>
        <v>0</v>
      </c>
    </row>
    <row r="96" spans="2:15" x14ac:dyDescent="0.25">
      <c r="B96" s="1">
        <v>44183</v>
      </c>
      <c r="C96" t="s">
        <v>24</v>
      </c>
      <c r="G96" t="s">
        <v>38</v>
      </c>
      <c r="H96" s="9"/>
      <c r="I96" s="9"/>
      <c r="J96" s="9"/>
      <c r="K96" s="9"/>
      <c r="L96" s="9">
        <f>SUM(Tab_Abs[[#This Row],[Faltas em horas]:[Ausências Abonadas em horas]])</f>
        <v>0</v>
      </c>
      <c r="M96" s="9"/>
      <c r="N96" s="7">
        <f>220-Tab_Abs[[#This Row],[Horas perdidas]]</f>
        <v>220</v>
      </c>
      <c r="O96" s="10">
        <f>Tab_Abs[[#This Row],[Horas perdidas]]/(220*1)</f>
        <v>0</v>
      </c>
    </row>
    <row r="97" spans="2:15" x14ac:dyDescent="0.25">
      <c r="B97" s="1">
        <v>44183</v>
      </c>
      <c r="C97" t="s">
        <v>24</v>
      </c>
      <c r="G97" t="s">
        <v>38</v>
      </c>
      <c r="H97" s="9"/>
      <c r="I97" s="9"/>
      <c r="J97" s="9"/>
      <c r="K97" s="9"/>
      <c r="L97" s="9">
        <f>SUM(Tab_Abs[[#This Row],[Faltas em horas]:[Ausências Abonadas em horas]])</f>
        <v>0</v>
      </c>
      <c r="M97" s="9"/>
      <c r="N97" s="7">
        <f>220-Tab_Abs[[#This Row],[Horas perdidas]]</f>
        <v>220</v>
      </c>
      <c r="O97" s="10">
        <f>Tab_Abs[[#This Row],[Horas perdidas]]/(220*1)</f>
        <v>0</v>
      </c>
    </row>
    <row r="98" spans="2:15" x14ac:dyDescent="0.25">
      <c r="B98" s="1">
        <v>44183</v>
      </c>
      <c r="C98" t="s">
        <v>24</v>
      </c>
      <c r="G98" t="s">
        <v>38</v>
      </c>
      <c r="H98" s="9"/>
      <c r="I98" s="9"/>
      <c r="J98" s="9"/>
      <c r="K98" s="9"/>
      <c r="L98" s="9">
        <f>SUM(Tab_Abs[[#This Row],[Faltas em horas]:[Ausências Abonadas em horas]])</f>
        <v>0</v>
      </c>
      <c r="M98" s="9"/>
      <c r="N98" s="7">
        <f>220-Tab_Abs[[#This Row],[Horas perdidas]]</f>
        <v>220</v>
      </c>
      <c r="O98" s="10">
        <f>Tab_Abs[[#This Row],[Horas perdidas]]/(220*1)</f>
        <v>0</v>
      </c>
    </row>
    <row r="99" spans="2:15" x14ac:dyDescent="0.25">
      <c r="B99" s="1">
        <v>43848</v>
      </c>
      <c r="C99" t="s">
        <v>25</v>
      </c>
      <c r="G99" t="s">
        <v>38</v>
      </c>
      <c r="H99" s="9"/>
      <c r="I99" s="6">
        <v>0</v>
      </c>
      <c r="J99" s="9"/>
      <c r="K99" s="9"/>
      <c r="L99" s="9">
        <f>SUM(Tab_Abs[[#This Row],[Faltas em horas]:[Ausências Abonadas em horas]])</f>
        <v>0</v>
      </c>
      <c r="M99" s="9"/>
      <c r="N99" s="7">
        <f>220-Tab_Abs[[#This Row],[Horas perdidas]]</f>
        <v>220</v>
      </c>
      <c r="O99" s="10">
        <f>Tab_Abs[[#This Row],[Horas perdidas]]/(220*1)</f>
        <v>0</v>
      </c>
    </row>
    <row r="100" spans="2:15" x14ac:dyDescent="0.25">
      <c r="B100" s="1">
        <v>43848</v>
      </c>
      <c r="C100" t="s">
        <v>25</v>
      </c>
      <c r="G100" t="s">
        <v>38</v>
      </c>
      <c r="H100" s="9"/>
      <c r="I100" s="6">
        <v>4</v>
      </c>
      <c r="J100" s="9"/>
      <c r="K100" s="9"/>
      <c r="L100" s="9">
        <f>SUM(Tab_Abs[[#This Row],[Faltas em horas]:[Ausências Abonadas em horas]])</f>
        <v>4</v>
      </c>
      <c r="M100" s="9"/>
      <c r="N100" s="7">
        <f>220-Tab_Abs[[#This Row],[Horas perdidas]]</f>
        <v>216</v>
      </c>
      <c r="O100" s="10">
        <f>Tab_Abs[[#This Row],[Horas perdidas]]/(220*1)</f>
        <v>1.8181818181818181E-2</v>
      </c>
    </row>
    <row r="101" spans="2:15" x14ac:dyDescent="0.25">
      <c r="B101" s="1">
        <v>43848</v>
      </c>
      <c r="C101" t="s">
        <v>25</v>
      </c>
      <c r="G101" t="s">
        <v>38</v>
      </c>
      <c r="H101" s="9"/>
      <c r="I101" s="6">
        <v>3</v>
      </c>
      <c r="J101" s="9"/>
      <c r="K101" s="9"/>
      <c r="L101" s="9">
        <f>SUM(Tab_Abs[[#This Row],[Faltas em horas]:[Ausências Abonadas em horas]])</f>
        <v>3</v>
      </c>
      <c r="M101" s="9"/>
      <c r="N101" s="7">
        <f>220-Tab_Abs[[#This Row],[Horas perdidas]]</f>
        <v>217</v>
      </c>
      <c r="O101" s="10">
        <f>Tab_Abs[[#This Row],[Horas perdidas]]/(220*1)</f>
        <v>1.3636363636363636E-2</v>
      </c>
    </row>
    <row r="102" spans="2:15" x14ac:dyDescent="0.25">
      <c r="B102" s="1">
        <v>43848</v>
      </c>
      <c r="C102" t="s">
        <v>25</v>
      </c>
      <c r="G102" t="s">
        <v>38</v>
      </c>
      <c r="H102" s="9"/>
      <c r="I102" s="6">
        <v>2</v>
      </c>
      <c r="J102" s="9"/>
      <c r="K102" s="9"/>
      <c r="L102" s="9">
        <f>SUM(Tab_Abs[[#This Row],[Faltas em horas]:[Ausências Abonadas em horas]])</f>
        <v>2</v>
      </c>
      <c r="M102" s="9"/>
      <c r="N102" s="7">
        <f>220-Tab_Abs[[#This Row],[Horas perdidas]]</f>
        <v>218</v>
      </c>
      <c r="O102" s="10">
        <f>Tab_Abs[[#This Row],[Horas perdidas]]/(220*1)</f>
        <v>9.0909090909090905E-3</v>
      </c>
    </row>
    <row r="103" spans="2:15" x14ac:dyDescent="0.25">
      <c r="B103" s="1">
        <v>43879</v>
      </c>
      <c r="C103" t="s">
        <v>25</v>
      </c>
      <c r="G103" t="s">
        <v>38</v>
      </c>
      <c r="H103" s="9"/>
      <c r="I103" s="6">
        <v>1</v>
      </c>
      <c r="J103" s="9"/>
      <c r="K103" s="9"/>
      <c r="L103" s="9">
        <f>SUM(Tab_Abs[[#This Row],[Faltas em horas]:[Ausências Abonadas em horas]])</f>
        <v>1</v>
      </c>
      <c r="M103" s="9"/>
      <c r="N103" s="7">
        <f>220-Tab_Abs[[#This Row],[Horas perdidas]]</f>
        <v>219</v>
      </c>
      <c r="O103" s="10">
        <f>Tab_Abs[[#This Row],[Horas perdidas]]/(220*1)</f>
        <v>4.5454545454545452E-3</v>
      </c>
    </row>
    <row r="104" spans="2:15" x14ac:dyDescent="0.25">
      <c r="B104" s="1">
        <v>43879</v>
      </c>
      <c r="C104" t="s">
        <v>25</v>
      </c>
      <c r="G104" t="s">
        <v>38</v>
      </c>
      <c r="H104" s="9"/>
      <c r="I104" s="6">
        <v>3.5</v>
      </c>
      <c r="J104" s="9"/>
      <c r="K104" s="9"/>
      <c r="L104" s="9">
        <f>SUM(Tab_Abs[[#This Row],[Faltas em horas]:[Ausências Abonadas em horas]])</f>
        <v>3.5</v>
      </c>
      <c r="M104" s="9"/>
      <c r="N104" s="7">
        <f>220-Tab_Abs[[#This Row],[Horas perdidas]]</f>
        <v>216.5</v>
      </c>
      <c r="O104" s="10">
        <f>Tab_Abs[[#This Row],[Horas perdidas]]/(220*1)</f>
        <v>1.5909090909090907E-2</v>
      </c>
    </row>
    <row r="105" spans="2:15" x14ac:dyDescent="0.25">
      <c r="B105" s="1">
        <v>43879</v>
      </c>
      <c r="C105" t="s">
        <v>25</v>
      </c>
      <c r="G105" t="s">
        <v>38</v>
      </c>
      <c r="H105" s="9"/>
      <c r="I105" s="6">
        <v>2.5</v>
      </c>
      <c r="J105" s="9"/>
      <c r="K105" s="9"/>
      <c r="L105" s="9">
        <f>SUM(Tab_Abs[[#This Row],[Faltas em horas]:[Ausências Abonadas em horas]])</f>
        <v>2.5</v>
      </c>
      <c r="M105" s="9"/>
      <c r="N105" s="7">
        <f>220-Tab_Abs[[#This Row],[Horas perdidas]]</f>
        <v>217.5</v>
      </c>
      <c r="O105" s="10">
        <f>Tab_Abs[[#This Row],[Horas perdidas]]/(220*1)</f>
        <v>1.1363636363636364E-2</v>
      </c>
    </row>
    <row r="106" spans="2:15" x14ac:dyDescent="0.25">
      <c r="B106" s="1">
        <v>43879</v>
      </c>
      <c r="C106" t="s">
        <v>25</v>
      </c>
      <c r="G106" t="s">
        <v>38</v>
      </c>
      <c r="H106" s="9"/>
      <c r="I106" s="6">
        <v>0.5</v>
      </c>
      <c r="J106" s="9"/>
      <c r="K106" s="9"/>
      <c r="L106" s="9">
        <f>SUM(Tab_Abs[[#This Row],[Faltas em horas]:[Ausências Abonadas em horas]])</f>
        <v>0.5</v>
      </c>
      <c r="M106" s="9"/>
      <c r="N106" s="7">
        <f>220-Tab_Abs[[#This Row],[Horas perdidas]]</f>
        <v>219.5</v>
      </c>
      <c r="O106" s="10">
        <f>Tab_Abs[[#This Row],[Horas perdidas]]/(220*1)</f>
        <v>2.2727272727272726E-3</v>
      </c>
    </row>
    <row r="107" spans="2:15" x14ac:dyDescent="0.25">
      <c r="B107" s="1">
        <v>43908</v>
      </c>
      <c r="C107" t="s">
        <v>25</v>
      </c>
      <c r="G107" t="s">
        <v>38</v>
      </c>
      <c r="H107" s="9"/>
      <c r="I107" s="6">
        <v>1</v>
      </c>
      <c r="J107" s="9"/>
      <c r="K107" s="9"/>
      <c r="L107" s="9">
        <f>SUM(Tab_Abs[[#This Row],[Faltas em horas]:[Ausências Abonadas em horas]])</f>
        <v>1</v>
      </c>
      <c r="M107" s="9"/>
      <c r="N107" s="7">
        <f>220-Tab_Abs[[#This Row],[Horas perdidas]]</f>
        <v>219</v>
      </c>
      <c r="O107" s="10">
        <f>Tab_Abs[[#This Row],[Horas perdidas]]/(220*1)</f>
        <v>4.5454545454545452E-3</v>
      </c>
    </row>
    <row r="108" spans="2:15" x14ac:dyDescent="0.25">
      <c r="B108" s="1">
        <v>43908</v>
      </c>
      <c r="C108" t="s">
        <v>25</v>
      </c>
      <c r="G108" t="s">
        <v>38</v>
      </c>
      <c r="H108" s="9"/>
      <c r="I108" s="6">
        <v>2</v>
      </c>
      <c r="J108" s="9"/>
      <c r="K108" s="9"/>
      <c r="L108" s="9">
        <f>SUM(Tab_Abs[[#This Row],[Faltas em horas]:[Ausências Abonadas em horas]])</f>
        <v>2</v>
      </c>
      <c r="M108" s="9"/>
      <c r="N108" s="7">
        <f>220-Tab_Abs[[#This Row],[Horas perdidas]]</f>
        <v>218</v>
      </c>
      <c r="O108" s="10">
        <f>Tab_Abs[[#This Row],[Horas perdidas]]/(220*1)</f>
        <v>9.0909090909090905E-3</v>
      </c>
    </row>
    <row r="109" spans="2:15" x14ac:dyDescent="0.25">
      <c r="B109" s="1">
        <v>43908</v>
      </c>
      <c r="C109" t="s">
        <v>25</v>
      </c>
      <c r="G109" t="s">
        <v>38</v>
      </c>
      <c r="H109" s="9"/>
      <c r="I109" s="6">
        <v>5</v>
      </c>
      <c r="J109" s="9"/>
      <c r="K109" s="9"/>
      <c r="L109" s="9">
        <f>SUM(Tab_Abs[[#This Row],[Faltas em horas]:[Ausências Abonadas em horas]])</f>
        <v>5</v>
      </c>
      <c r="M109" s="9"/>
      <c r="N109" s="7">
        <f>220-Tab_Abs[[#This Row],[Horas perdidas]]</f>
        <v>215</v>
      </c>
      <c r="O109" s="10">
        <f>Tab_Abs[[#This Row],[Horas perdidas]]/(220*1)</f>
        <v>2.2727272727272728E-2</v>
      </c>
    </row>
    <row r="110" spans="2:15" x14ac:dyDescent="0.25">
      <c r="B110" s="1">
        <v>43908</v>
      </c>
      <c r="C110" t="s">
        <v>25</v>
      </c>
      <c r="G110" t="s">
        <v>38</v>
      </c>
      <c r="H110" s="9"/>
      <c r="I110" s="6">
        <v>7</v>
      </c>
      <c r="J110" s="9"/>
      <c r="K110" s="9"/>
      <c r="L110" s="9">
        <f>SUM(Tab_Abs[[#This Row],[Faltas em horas]:[Ausências Abonadas em horas]])</f>
        <v>7</v>
      </c>
      <c r="M110" s="9"/>
      <c r="N110" s="7">
        <f>220-Tab_Abs[[#This Row],[Horas perdidas]]</f>
        <v>213</v>
      </c>
      <c r="O110" s="10">
        <f>Tab_Abs[[#This Row],[Horas perdidas]]/(220*1)</f>
        <v>3.1818181818181815E-2</v>
      </c>
    </row>
    <row r="111" spans="2:15" x14ac:dyDescent="0.25">
      <c r="B111" s="1">
        <v>43939</v>
      </c>
      <c r="C111" t="s">
        <v>25</v>
      </c>
      <c r="G111" t="s">
        <v>38</v>
      </c>
      <c r="H111" s="9"/>
      <c r="I111">
        <v>12</v>
      </c>
      <c r="J111" s="9"/>
      <c r="K111" s="9"/>
      <c r="L111" s="9">
        <f>SUM(Tab_Abs[[#This Row],[Faltas em horas]:[Ausências Abonadas em horas]])</f>
        <v>12</v>
      </c>
      <c r="M111" s="9"/>
      <c r="N111" s="7">
        <f>220-Tab_Abs[[#This Row],[Horas perdidas]]</f>
        <v>208</v>
      </c>
      <c r="O111" s="10">
        <f>Tab_Abs[[#This Row],[Horas perdidas]]/(220*1)</f>
        <v>5.4545454545454543E-2</v>
      </c>
    </row>
    <row r="112" spans="2:15" x14ac:dyDescent="0.25">
      <c r="B112" s="1">
        <v>43939</v>
      </c>
      <c r="C112" t="s">
        <v>25</v>
      </c>
      <c r="G112" t="s">
        <v>38</v>
      </c>
      <c r="H112" s="9"/>
      <c r="I112" s="9">
        <v>1</v>
      </c>
      <c r="J112" s="9"/>
      <c r="K112" s="9"/>
      <c r="L112" s="9">
        <f>SUM(Tab_Abs[[#This Row],[Faltas em horas]:[Ausências Abonadas em horas]])</f>
        <v>1</v>
      </c>
      <c r="M112" s="9"/>
      <c r="N112" s="7">
        <f>220-Tab_Abs[[#This Row],[Horas perdidas]]</f>
        <v>219</v>
      </c>
      <c r="O112" s="10">
        <f>Tab_Abs[[#This Row],[Horas perdidas]]/(220*1)</f>
        <v>4.5454545454545452E-3</v>
      </c>
    </row>
    <row r="113" spans="2:15" x14ac:dyDescent="0.25">
      <c r="B113" s="1">
        <v>43939</v>
      </c>
      <c r="C113" t="s">
        <v>25</v>
      </c>
      <c r="G113" t="s">
        <v>38</v>
      </c>
      <c r="H113" s="9"/>
      <c r="I113" s="9">
        <v>1</v>
      </c>
      <c r="J113" s="9"/>
      <c r="K113" s="9"/>
      <c r="L113" s="9">
        <f>SUM(Tab_Abs[[#This Row],[Faltas em horas]:[Ausências Abonadas em horas]])</f>
        <v>1</v>
      </c>
      <c r="M113" s="9"/>
      <c r="N113" s="7">
        <f>220-Tab_Abs[[#This Row],[Horas perdidas]]</f>
        <v>219</v>
      </c>
      <c r="O113" s="10">
        <f>Tab_Abs[[#This Row],[Horas perdidas]]/(220*1)</f>
        <v>4.5454545454545452E-3</v>
      </c>
    </row>
    <row r="114" spans="2:15" x14ac:dyDescent="0.25">
      <c r="B114" s="1">
        <v>43939</v>
      </c>
      <c r="C114" t="s">
        <v>25</v>
      </c>
      <c r="G114" t="s">
        <v>38</v>
      </c>
      <c r="H114" s="9"/>
      <c r="I114" s="9">
        <v>1</v>
      </c>
      <c r="J114" s="9"/>
      <c r="K114" s="9"/>
      <c r="L114" s="9">
        <f>SUM(Tab_Abs[[#This Row],[Faltas em horas]:[Ausências Abonadas em horas]])</f>
        <v>1</v>
      </c>
      <c r="M114" s="9"/>
      <c r="N114" s="7">
        <f>220-Tab_Abs[[#This Row],[Horas perdidas]]</f>
        <v>219</v>
      </c>
      <c r="O114" s="10">
        <f>Tab_Abs[[#This Row],[Horas perdidas]]/(220*1)</f>
        <v>4.5454545454545452E-3</v>
      </c>
    </row>
    <row r="115" spans="2:15" x14ac:dyDescent="0.25">
      <c r="B115" s="1">
        <v>43969</v>
      </c>
      <c r="C115" t="s">
        <v>25</v>
      </c>
      <c r="G115" t="s">
        <v>38</v>
      </c>
      <c r="H115" s="9"/>
      <c r="I115" s="9">
        <v>1</v>
      </c>
      <c r="J115" s="9"/>
      <c r="K115" s="9"/>
      <c r="L115" s="9">
        <f>SUM(Tab_Abs[[#This Row],[Faltas em horas]:[Ausências Abonadas em horas]])</f>
        <v>1</v>
      </c>
      <c r="M115" s="9"/>
      <c r="N115" s="7">
        <f>220-Tab_Abs[[#This Row],[Horas perdidas]]</f>
        <v>219</v>
      </c>
      <c r="O115" s="10">
        <f>Tab_Abs[[#This Row],[Horas perdidas]]/(220*1)</f>
        <v>4.5454545454545452E-3</v>
      </c>
    </row>
    <row r="116" spans="2:15" x14ac:dyDescent="0.25">
      <c r="B116" s="1">
        <v>43969</v>
      </c>
      <c r="C116" t="s">
        <v>25</v>
      </c>
      <c r="G116" t="s">
        <v>38</v>
      </c>
      <c r="H116" s="9"/>
      <c r="I116" s="9">
        <v>1</v>
      </c>
      <c r="J116" s="9"/>
      <c r="K116" s="9"/>
      <c r="L116" s="9">
        <f>SUM(Tab_Abs[[#This Row],[Faltas em horas]:[Ausências Abonadas em horas]])</f>
        <v>1</v>
      </c>
      <c r="M116" s="9"/>
      <c r="N116" s="7">
        <f>220-Tab_Abs[[#This Row],[Horas perdidas]]</f>
        <v>219</v>
      </c>
      <c r="O116" s="10">
        <f>Tab_Abs[[#This Row],[Horas perdidas]]/(220*1)</f>
        <v>4.5454545454545452E-3</v>
      </c>
    </row>
    <row r="117" spans="2:15" x14ac:dyDescent="0.25">
      <c r="B117" s="1">
        <v>43969</v>
      </c>
      <c r="C117" t="s">
        <v>25</v>
      </c>
      <c r="G117" t="s">
        <v>38</v>
      </c>
      <c r="H117" s="9"/>
      <c r="I117" s="9">
        <v>1</v>
      </c>
      <c r="J117" s="9"/>
      <c r="K117" s="9"/>
      <c r="L117" s="9">
        <f>SUM(Tab_Abs[[#This Row],[Faltas em horas]:[Ausências Abonadas em horas]])</f>
        <v>1</v>
      </c>
      <c r="M117" s="9"/>
      <c r="N117" s="7">
        <f>220-Tab_Abs[[#This Row],[Horas perdidas]]</f>
        <v>219</v>
      </c>
      <c r="O117" s="10">
        <f>Tab_Abs[[#This Row],[Horas perdidas]]/(220*1)</f>
        <v>4.5454545454545452E-3</v>
      </c>
    </row>
    <row r="118" spans="2:15" x14ac:dyDescent="0.25">
      <c r="B118" s="1">
        <v>43969</v>
      </c>
      <c r="C118" t="s">
        <v>25</v>
      </c>
      <c r="G118" t="s">
        <v>38</v>
      </c>
      <c r="H118" s="9"/>
      <c r="I118" s="9">
        <v>1</v>
      </c>
      <c r="J118" s="9"/>
      <c r="K118" s="9"/>
      <c r="L118" s="9">
        <f>SUM(Tab_Abs[[#This Row],[Faltas em horas]:[Ausências Abonadas em horas]])</f>
        <v>1</v>
      </c>
      <c r="M118" s="9"/>
      <c r="N118" s="7">
        <f>220-Tab_Abs[[#This Row],[Horas perdidas]]</f>
        <v>219</v>
      </c>
      <c r="O118" s="10">
        <f>Tab_Abs[[#This Row],[Horas perdidas]]/(220*1)</f>
        <v>4.5454545454545452E-3</v>
      </c>
    </row>
    <row r="119" spans="2:15" x14ac:dyDescent="0.25">
      <c r="B119" s="1">
        <v>44000</v>
      </c>
      <c r="C119" t="s">
        <v>25</v>
      </c>
      <c r="G119" t="s">
        <v>38</v>
      </c>
      <c r="H119" s="9"/>
      <c r="I119" s="9">
        <v>1</v>
      </c>
      <c r="J119" s="9"/>
      <c r="K119" s="9"/>
      <c r="L119" s="9">
        <f>SUM(Tab_Abs[[#This Row],[Faltas em horas]:[Ausências Abonadas em horas]])</f>
        <v>1</v>
      </c>
      <c r="M119" s="9"/>
      <c r="N119" s="7">
        <f>220-Tab_Abs[[#This Row],[Horas perdidas]]</f>
        <v>219</v>
      </c>
      <c r="O119" s="10">
        <f>Tab_Abs[[#This Row],[Horas perdidas]]/(220*1)</f>
        <v>4.5454545454545452E-3</v>
      </c>
    </row>
    <row r="120" spans="2:15" x14ac:dyDescent="0.25">
      <c r="B120" s="1">
        <v>44000</v>
      </c>
      <c r="C120" t="s">
        <v>25</v>
      </c>
      <c r="G120" t="s">
        <v>38</v>
      </c>
      <c r="H120" s="9"/>
      <c r="I120" s="9">
        <v>1</v>
      </c>
      <c r="J120" s="9"/>
      <c r="K120" s="9"/>
      <c r="L120" s="9">
        <f>SUM(Tab_Abs[[#This Row],[Faltas em horas]:[Ausências Abonadas em horas]])</f>
        <v>1</v>
      </c>
      <c r="M120" s="9"/>
      <c r="N120" s="7">
        <f>220-Tab_Abs[[#This Row],[Horas perdidas]]</f>
        <v>219</v>
      </c>
      <c r="O120" s="10">
        <f>Tab_Abs[[#This Row],[Horas perdidas]]/(220*1)</f>
        <v>4.5454545454545452E-3</v>
      </c>
    </row>
    <row r="121" spans="2:15" x14ac:dyDescent="0.25">
      <c r="B121" s="1">
        <v>44000</v>
      </c>
      <c r="C121" t="s">
        <v>25</v>
      </c>
      <c r="G121" t="s">
        <v>38</v>
      </c>
      <c r="H121" s="9"/>
      <c r="I121" s="9">
        <v>1</v>
      </c>
      <c r="J121" s="9"/>
      <c r="K121" s="9"/>
      <c r="L121" s="9">
        <f>SUM(Tab_Abs[[#This Row],[Faltas em horas]:[Ausências Abonadas em horas]])</f>
        <v>1</v>
      </c>
      <c r="M121" s="9"/>
      <c r="N121" s="7">
        <f>220-Tab_Abs[[#This Row],[Horas perdidas]]</f>
        <v>219</v>
      </c>
      <c r="O121" s="10">
        <f>Tab_Abs[[#This Row],[Horas perdidas]]/(220*1)</f>
        <v>4.5454545454545452E-3</v>
      </c>
    </row>
    <row r="122" spans="2:15" x14ac:dyDescent="0.25">
      <c r="B122" s="1">
        <v>44000</v>
      </c>
      <c r="C122" t="s">
        <v>25</v>
      </c>
      <c r="G122" t="s">
        <v>38</v>
      </c>
      <c r="H122" s="9"/>
      <c r="I122" s="9">
        <v>1</v>
      </c>
      <c r="J122" s="9"/>
      <c r="K122" s="9"/>
      <c r="L122" s="9">
        <f>SUM(Tab_Abs[[#This Row],[Faltas em horas]:[Ausências Abonadas em horas]])</f>
        <v>1</v>
      </c>
      <c r="M122" s="9"/>
      <c r="N122" s="7">
        <f>220-Tab_Abs[[#This Row],[Horas perdidas]]</f>
        <v>219</v>
      </c>
      <c r="O122" s="10">
        <f>Tab_Abs[[#This Row],[Horas perdidas]]/(220*1)</f>
        <v>4.5454545454545452E-3</v>
      </c>
    </row>
    <row r="123" spans="2:15" x14ac:dyDescent="0.25">
      <c r="B123" s="1">
        <v>44030</v>
      </c>
      <c r="C123" t="s">
        <v>25</v>
      </c>
      <c r="G123" t="s">
        <v>38</v>
      </c>
      <c r="H123" s="9"/>
      <c r="I123" s="9">
        <v>1</v>
      </c>
      <c r="J123" s="9"/>
      <c r="K123" s="9"/>
      <c r="L123" s="9">
        <f>SUM(Tab_Abs[[#This Row],[Faltas em horas]:[Ausências Abonadas em horas]])</f>
        <v>1</v>
      </c>
      <c r="M123" s="9"/>
      <c r="N123" s="7">
        <f>220-Tab_Abs[[#This Row],[Horas perdidas]]</f>
        <v>219</v>
      </c>
      <c r="O123" s="10">
        <f>Tab_Abs[[#This Row],[Horas perdidas]]/(220*1)</f>
        <v>4.5454545454545452E-3</v>
      </c>
    </row>
    <row r="124" spans="2:15" x14ac:dyDescent="0.25">
      <c r="B124" s="1">
        <v>44030</v>
      </c>
      <c r="C124" t="s">
        <v>25</v>
      </c>
      <c r="G124" t="s">
        <v>38</v>
      </c>
      <c r="H124" s="9"/>
      <c r="I124" s="9">
        <v>1</v>
      </c>
      <c r="J124" s="9"/>
      <c r="K124" s="9"/>
      <c r="L124" s="9">
        <f>SUM(Tab_Abs[[#This Row],[Faltas em horas]:[Ausências Abonadas em horas]])</f>
        <v>1</v>
      </c>
      <c r="M124" s="9"/>
      <c r="N124" s="7">
        <f>220-Tab_Abs[[#This Row],[Horas perdidas]]</f>
        <v>219</v>
      </c>
      <c r="O124" s="10">
        <f>Tab_Abs[[#This Row],[Horas perdidas]]/(220*1)</f>
        <v>4.5454545454545452E-3</v>
      </c>
    </row>
    <row r="125" spans="2:15" x14ac:dyDescent="0.25">
      <c r="B125" s="1">
        <v>44030</v>
      </c>
      <c r="C125" t="s">
        <v>25</v>
      </c>
      <c r="G125" t="s">
        <v>38</v>
      </c>
      <c r="H125" s="9"/>
      <c r="I125" s="9">
        <v>1</v>
      </c>
      <c r="J125" s="9"/>
      <c r="K125" s="9"/>
      <c r="L125" s="9">
        <f>SUM(Tab_Abs[[#This Row],[Faltas em horas]:[Ausências Abonadas em horas]])</f>
        <v>1</v>
      </c>
      <c r="M125" s="9"/>
      <c r="N125" s="7">
        <f>220-Tab_Abs[[#This Row],[Horas perdidas]]</f>
        <v>219</v>
      </c>
      <c r="O125" s="10">
        <f>Tab_Abs[[#This Row],[Horas perdidas]]/(220*1)</f>
        <v>4.5454545454545452E-3</v>
      </c>
    </row>
    <row r="126" spans="2:15" x14ac:dyDescent="0.25">
      <c r="B126" s="1">
        <v>44030</v>
      </c>
      <c r="C126" t="s">
        <v>25</v>
      </c>
      <c r="G126" t="s">
        <v>38</v>
      </c>
      <c r="H126" s="9"/>
      <c r="I126" s="9">
        <v>1</v>
      </c>
      <c r="J126" s="9"/>
      <c r="K126" s="9"/>
      <c r="L126" s="9">
        <f>SUM(Tab_Abs[[#This Row],[Faltas em horas]:[Ausências Abonadas em horas]])</f>
        <v>1</v>
      </c>
      <c r="M126" s="9"/>
      <c r="N126" s="7">
        <f>220-Tab_Abs[[#This Row],[Horas perdidas]]</f>
        <v>219</v>
      </c>
      <c r="O126" s="10">
        <f>Tab_Abs[[#This Row],[Horas perdidas]]/(220*1)</f>
        <v>4.5454545454545452E-3</v>
      </c>
    </row>
    <row r="127" spans="2:15" x14ac:dyDescent="0.25">
      <c r="B127" s="1">
        <v>44061</v>
      </c>
      <c r="C127" t="s">
        <v>25</v>
      </c>
      <c r="G127" t="s">
        <v>38</v>
      </c>
      <c r="H127" s="9"/>
      <c r="I127" s="9">
        <v>1</v>
      </c>
      <c r="J127" s="9"/>
      <c r="K127" s="9"/>
      <c r="L127" s="9">
        <f>SUM(Tab_Abs[[#This Row],[Faltas em horas]:[Ausências Abonadas em horas]])</f>
        <v>1</v>
      </c>
      <c r="M127" s="9"/>
      <c r="N127" s="7">
        <f>220-Tab_Abs[[#This Row],[Horas perdidas]]</f>
        <v>219</v>
      </c>
      <c r="O127" s="10">
        <f>Tab_Abs[[#This Row],[Horas perdidas]]/(220*1)</f>
        <v>4.5454545454545452E-3</v>
      </c>
    </row>
    <row r="128" spans="2:15" x14ac:dyDescent="0.25">
      <c r="B128" s="1">
        <v>44061</v>
      </c>
      <c r="C128" t="s">
        <v>25</v>
      </c>
      <c r="G128" t="s">
        <v>38</v>
      </c>
      <c r="H128" s="9"/>
      <c r="I128" s="9">
        <v>1</v>
      </c>
      <c r="J128" s="9"/>
      <c r="K128" s="9"/>
      <c r="L128" s="9">
        <f>SUM(Tab_Abs[[#This Row],[Faltas em horas]:[Ausências Abonadas em horas]])</f>
        <v>1</v>
      </c>
      <c r="M128" s="9"/>
      <c r="N128" s="7">
        <f>220-Tab_Abs[[#This Row],[Horas perdidas]]</f>
        <v>219</v>
      </c>
      <c r="O128" s="10">
        <f>Tab_Abs[[#This Row],[Horas perdidas]]/(220*1)</f>
        <v>4.5454545454545452E-3</v>
      </c>
    </row>
    <row r="129" spans="2:15" x14ac:dyDescent="0.25">
      <c r="B129" s="1">
        <v>44061</v>
      </c>
      <c r="C129" t="s">
        <v>25</v>
      </c>
      <c r="G129" t="s">
        <v>38</v>
      </c>
      <c r="H129" s="9"/>
      <c r="I129" s="9">
        <v>1</v>
      </c>
      <c r="J129" s="9"/>
      <c r="K129" s="9"/>
      <c r="L129" s="9">
        <f>SUM(Tab_Abs[[#This Row],[Faltas em horas]:[Ausências Abonadas em horas]])</f>
        <v>1</v>
      </c>
      <c r="M129" s="9"/>
      <c r="N129" s="7">
        <f>220-Tab_Abs[[#This Row],[Horas perdidas]]</f>
        <v>219</v>
      </c>
      <c r="O129" s="10">
        <f>Tab_Abs[[#This Row],[Horas perdidas]]/(220*1)</f>
        <v>4.5454545454545452E-3</v>
      </c>
    </row>
    <row r="130" spans="2:15" x14ac:dyDescent="0.25">
      <c r="B130" s="1">
        <v>44061</v>
      </c>
      <c r="C130" t="s">
        <v>25</v>
      </c>
      <c r="G130" t="s">
        <v>38</v>
      </c>
      <c r="H130" s="9"/>
      <c r="I130" s="9">
        <v>1</v>
      </c>
      <c r="J130" s="9"/>
      <c r="K130" s="9"/>
      <c r="L130" s="9">
        <f>SUM(Tab_Abs[[#This Row],[Faltas em horas]:[Ausências Abonadas em horas]])</f>
        <v>1</v>
      </c>
      <c r="M130" s="9"/>
      <c r="N130" s="7">
        <f>220-Tab_Abs[[#This Row],[Horas perdidas]]</f>
        <v>219</v>
      </c>
      <c r="O130" s="10">
        <f>Tab_Abs[[#This Row],[Horas perdidas]]/(220*1)</f>
        <v>4.5454545454545452E-3</v>
      </c>
    </row>
    <row r="131" spans="2:15" x14ac:dyDescent="0.25">
      <c r="B131" s="1">
        <v>44092</v>
      </c>
      <c r="C131" t="s">
        <v>25</v>
      </c>
      <c r="G131" t="s">
        <v>38</v>
      </c>
      <c r="H131" s="9"/>
      <c r="I131" s="9">
        <v>1</v>
      </c>
      <c r="J131" s="9"/>
      <c r="K131" s="9"/>
      <c r="L131" s="9">
        <f>SUM(Tab_Abs[[#This Row],[Faltas em horas]:[Ausências Abonadas em horas]])</f>
        <v>1</v>
      </c>
      <c r="M131" s="9"/>
      <c r="N131" s="7">
        <f>220-Tab_Abs[[#This Row],[Horas perdidas]]</f>
        <v>219</v>
      </c>
      <c r="O131" s="10">
        <f>Tab_Abs[[#This Row],[Horas perdidas]]/(220*1)</f>
        <v>4.5454545454545452E-3</v>
      </c>
    </row>
    <row r="132" spans="2:15" x14ac:dyDescent="0.25">
      <c r="B132" s="1">
        <v>44092</v>
      </c>
      <c r="C132" t="s">
        <v>25</v>
      </c>
      <c r="G132" t="s">
        <v>38</v>
      </c>
      <c r="H132" s="9"/>
      <c r="I132" s="9">
        <v>1</v>
      </c>
      <c r="J132" s="9"/>
      <c r="K132" s="9"/>
      <c r="L132" s="9">
        <f>SUM(Tab_Abs[[#This Row],[Faltas em horas]:[Ausências Abonadas em horas]])</f>
        <v>1</v>
      </c>
      <c r="M132" s="9"/>
      <c r="N132" s="7">
        <f>220-Tab_Abs[[#This Row],[Horas perdidas]]</f>
        <v>219</v>
      </c>
      <c r="O132" s="10">
        <f>Tab_Abs[[#This Row],[Horas perdidas]]/(220*1)</f>
        <v>4.5454545454545452E-3</v>
      </c>
    </row>
    <row r="133" spans="2:15" x14ac:dyDescent="0.25">
      <c r="B133" s="1">
        <v>44092</v>
      </c>
      <c r="C133" t="s">
        <v>25</v>
      </c>
      <c r="G133" t="s">
        <v>38</v>
      </c>
      <c r="H133" s="9"/>
      <c r="I133" s="9">
        <v>1</v>
      </c>
      <c r="J133" s="9"/>
      <c r="K133" s="9"/>
      <c r="L133" s="9">
        <f>SUM(Tab_Abs[[#This Row],[Faltas em horas]:[Ausências Abonadas em horas]])</f>
        <v>1</v>
      </c>
      <c r="M133" s="9"/>
      <c r="N133" s="7">
        <f>220-Tab_Abs[[#This Row],[Horas perdidas]]</f>
        <v>219</v>
      </c>
      <c r="O133" s="10">
        <f>Tab_Abs[[#This Row],[Horas perdidas]]/(220*1)</f>
        <v>4.5454545454545452E-3</v>
      </c>
    </row>
    <row r="134" spans="2:15" x14ac:dyDescent="0.25">
      <c r="B134" s="1">
        <v>44092</v>
      </c>
      <c r="C134" t="s">
        <v>25</v>
      </c>
      <c r="G134" t="s">
        <v>38</v>
      </c>
      <c r="H134" s="9"/>
      <c r="I134" s="9">
        <v>1</v>
      </c>
      <c r="J134" s="9"/>
      <c r="K134" s="9"/>
      <c r="L134" s="9">
        <f>SUM(Tab_Abs[[#This Row],[Faltas em horas]:[Ausências Abonadas em horas]])</f>
        <v>1</v>
      </c>
      <c r="M134" s="9"/>
      <c r="N134" s="7">
        <f>220-Tab_Abs[[#This Row],[Horas perdidas]]</f>
        <v>219</v>
      </c>
      <c r="O134" s="10">
        <f>Tab_Abs[[#This Row],[Horas perdidas]]/(220*1)</f>
        <v>4.5454545454545452E-3</v>
      </c>
    </row>
    <row r="135" spans="2:15" x14ac:dyDescent="0.25">
      <c r="B135" s="1">
        <v>44122</v>
      </c>
      <c r="C135" t="s">
        <v>25</v>
      </c>
      <c r="G135" t="s">
        <v>38</v>
      </c>
      <c r="H135" s="9"/>
      <c r="I135" s="9">
        <v>1</v>
      </c>
      <c r="J135" s="9"/>
      <c r="K135" s="9"/>
      <c r="L135" s="9">
        <f>SUM(Tab_Abs[[#This Row],[Faltas em horas]:[Ausências Abonadas em horas]])</f>
        <v>1</v>
      </c>
      <c r="M135" s="9"/>
      <c r="N135" s="7">
        <f>220-Tab_Abs[[#This Row],[Horas perdidas]]</f>
        <v>219</v>
      </c>
      <c r="O135" s="10">
        <f>Tab_Abs[[#This Row],[Horas perdidas]]/(220*1)</f>
        <v>4.5454545454545452E-3</v>
      </c>
    </row>
    <row r="136" spans="2:15" x14ac:dyDescent="0.25">
      <c r="B136" s="1">
        <v>44122</v>
      </c>
      <c r="C136" t="s">
        <v>25</v>
      </c>
      <c r="G136" t="s">
        <v>38</v>
      </c>
      <c r="H136" s="9"/>
      <c r="I136" s="9">
        <v>1</v>
      </c>
      <c r="J136" s="9"/>
      <c r="K136" s="9"/>
      <c r="L136" s="9">
        <f>SUM(Tab_Abs[[#This Row],[Faltas em horas]:[Ausências Abonadas em horas]])</f>
        <v>1</v>
      </c>
      <c r="M136" s="9"/>
      <c r="N136" s="7">
        <f>220-Tab_Abs[[#This Row],[Horas perdidas]]</f>
        <v>219</v>
      </c>
      <c r="O136" s="10">
        <f>Tab_Abs[[#This Row],[Horas perdidas]]/(220*1)</f>
        <v>4.5454545454545452E-3</v>
      </c>
    </row>
    <row r="137" spans="2:15" x14ac:dyDescent="0.25">
      <c r="B137" s="1">
        <v>44122</v>
      </c>
      <c r="C137" t="s">
        <v>25</v>
      </c>
      <c r="G137" t="s">
        <v>38</v>
      </c>
      <c r="H137" s="9"/>
      <c r="I137" s="9">
        <v>1</v>
      </c>
      <c r="J137" s="9"/>
      <c r="K137" s="9"/>
      <c r="L137" s="9">
        <f>SUM(Tab_Abs[[#This Row],[Faltas em horas]:[Ausências Abonadas em horas]])</f>
        <v>1</v>
      </c>
      <c r="M137" s="9"/>
      <c r="N137" s="7">
        <f>220-Tab_Abs[[#This Row],[Horas perdidas]]</f>
        <v>219</v>
      </c>
      <c r="O137" s="10">
        <f>Tab_Abs[[#This Row],[Horas perdidas]]/(220*1)</f>
        <v>4.5454545454545452E-3</v>
      </c>
    </row>
    <row r="138" spans="2:15" x14ac:dyDescent="0.25">
      <c r="B138" s="1">
        <v>44122</v>
      </c>
      <c r="C138" t="s">
        <v>25</v>
      </c>
      <c r="G138" t="s">
        <v>38</v>
      </c>
      <c r="H138" s="9"/>
      <c r="I138" s="9">
        <v>1</v>
      </c>
      <c r="J138" s="9"/>
      <c r="K138" s="9"/>
      <c r="L138" s="9">
        <f>SUM(Tab_Abs[[#This Row],[Faltas em horas]:[Ausências Abonadas em horas]])</f>
        <v>1</v>
      </c>
      <c r="M138" s="9"/>
      <c r="N138" s="7">
        <f>220-Tab_Abs[[#This Row],[Horas perdidas]]</f>
        <v>219</v>
      </c>
      <c r="O138" s="10">
        <f>Tab_Abs[[#This Row],[Horas perdidas]]/(220*1)</f>
        <v>4.5454545454545452E-3</v>
      </c>
    </row>
    <row r="139" spans="2:15" x14ac:dyDescent="0.25">
      <c r="B139" s="1">
        <v>44153</v>
      </c>
      <c r="C139" t="s">
        <v>25</v>
      </c>
      <c r="G139" t="s">
        <v>38</v>
      </c>
      <c r="H139" s="9"/>
      <c r="I139" s="9">
        <v>1</v>
      </c>
      <c r="J139" s="9"/>
      <c r="K139" s="9"/>
      <c r="L139" s="9">
        <f>SUM(Tab_Abs[[#This Row],[Faltas em horas]:[Ausências Abonadas em horas]])</f>
        <v>1</v>
      </c>
      <c r="M139" s="9"/>
      <c r="N139" s="7">
        <f>220-Tab_Abs[[#This Row],[Horas perdidas]]</f>
        <v>219</v>
      </c>
      <c r="O139" s="10">
        <f>Tab_Abs[[#This Row],[Horas perdidas]]/(220*1)</f>
        <v>4.5454545454545452E-3</v>
      </c>
    </row>
    <row r="140" spans="2:15" x14ac:dyDescent="0.25">
      <c r="B140" s="1">
        <v>44153</v>
      </c>
      <c r="C140" t="s">
        <v>25</v>
      </c>
      <c r="G140" t="s">
        <v>38</v>
      </c>
      <c r="H140" s="9"/>
      <c r="I140" s="9">
        <v>1</v>
      </c>
      <c r="J140" s="9"/>
      <c r="K140" s="9"/>
      <c r="L140" s="9">
        <f>SUM(Tab_Abs[[#This Row],[Faltas em horas]:[Ausências Abonadas em horas]])</f>
        <v>1</v>
      </c>
      <c r="M140" s="9"/>
      <c r="N140" s="7">
        <f>220-Tab_Abs[[#This Row],[Horas perdidas]]</f>
        <v>219</v>
      </c>
      <c r="O140" s="10">
        <f>Tab_Abs[[#This Row],[Horas perdidas]]/(220*1)</f>
        <v>4.5454545454545452E-3</v>
      </c>
    </row>
    <row r="141" spans="2:15" x14ac:dyDescent="0.25">
      <c r="B141" s="1">
        <v>44153</v>
      </c>
      <c r="C141" t="s">
        <v>25</v>
      </c>
      <c r="G141" t="s">
        <v>38</v>
      </c>
      <c r="H141" s="9"/>
      <c r="I141" s="9">
        <v>1</v>
      </c>
      <c r="J141" s="9"/>
      <c r="K141" s="9"/>
      <c r="L141" s="9">
        <f>SUM(Tab_Abs[[#This Row],[Faltas em horas]:[Ausências Abonadas em horas]])</f>
        <v>1</v>
      </c>
      <c r="M141" s="9"/>
      <c r="N141" s="7">
        <f>220-Tab_Abs[[#This Row],[Horas perdidas]]</f>
        <v>219</v>
      </c>
      <c r="O141" s="10">
        <f>Tab_Abs[[#This Row],[Horas perdidas]]/(220*1)</f>
        <v>4.5454545454545452E-3</v>
      </c>
    </row>
    <row r="142" spans="2:15" x14ac:dyDescent="0.25">
      <c r="B142" s="1">
        <v>44153</v>
      </c>
      <c r="C142" t="s">
        <v>25</v>
      </c>
      <c r="G142" t="s">
        <v>38</v>
      </c>
      <c r="H142" s="9"/>
      <c r="I142" s="9">
        <v>1</v>
      </c>
      <c r="J142" s="9"/>
      <c r="K142" s="9"/>
      <c r="L142" s="9">
        <f>SUM(Tab_Abs[[#This Row],[Faltas em horas]:[Ausências Abonadas em horas]])</f>
        <v>1</v>
      </c>
      <c r="M142" s="9"/>
      <c r="N142" s="7">
        <f>220-Tab_Abs[[#This Row],[Horas perdidas]]</f>
        <v>219</v>
      </c>
      <c r="O142" s="10">
        <f>Tab_Abs[[#This Row],[Horas perdidas]]/(220*1)</f>
        <v>4.5454545454545452E-3</v>
      </c>
    </row>
    <row r="143" spans="2:15" x14ac:dyDescent="0.25">
      <c r="B143" s="1">
        <v>44183</v>
      </c>
      <c r="C143" t="s">
        <v>25</v>
      </c>
      <c r="G143" t="s">
        <v>38</v>
      </c>
      <c r="H143" s="9"/>
      <c r="I143" s="9">
        <v>1</v>
      </c>
      <c r="J143" s="9"/>
      <c r="K143" s="9"/>
      <c r="L143" s="9">
        <f>SUM(Tab_Abs[[#This Row],[Faltas em horas]:[Ausências Abonadas em horas]])</f>
        <v>1</v>
      </c>
      <c r="M143" s="9"/>
      <c r="N143" s="7">
        <f>220-Tab_Abs[[#This Row],[Horas perdidas]]</f>
        <v>219</v>
      </c>
      <c r="O143" s="10">
        <f>Tab_Abs[[#This Row],[Horas perdidas]]/(220*1)</f>
        <v>4.5454545454545452E-3</v>
      </c>
    </row>
    <row r="144" spans="2:15" x14ac:dyDescent="0.25">
      <c r="B144" s="1">
        <v>44183</v>
      </c>
      <c r="C144" t="s">
        <v>25</v>
      </c>
      <c r="G144" t="s">
        <v>38</v>
      </c>
      <c r="H144" s="9"/>
      <c r="I144" s="9">
        <v>1</v>
      </c>
      <c r="J144" s="9"/>
      <c r="K144" s="9"/>
      <c r="L144" s="9">
        <f>SUM(Tab_Abs[[#This Row],[Faltas em horas]:[Ausências Abonadas em horas]])</f>
        <v>1</v>
      </c>
      <c r="M144" s="9"/>
      <c r="N144" s="7">
        <f>220-Tab_Abs[[#This Row],[Horas perdidas]]</f>
        <v>219</v>
      </c>
      <c r="O144" s="10">
        <f>Tab_Abs[[#This Row],[Horas perdidas]]/(220*1)</f>
        <v>4.5454545454545452E-3</v>
      </c>
    </row>
    <row r="145" spans="2:15" x14ac:dyDescent="0.25">
      <c r="B145" s="1">
        <v>44183</v>
      </c>
      <c r="C145" t="s">
        <v>25</v>
      </c>
      <c r="G145" t="s">
        <v>38</v>
      </c>
      <c r="H145" s="9"/>
      <c r="I145" s="9">
        <v>1</v>
      </c>
      <c r="J145" s="9"/>
      <c r="K145" s="9"/>
      <c r="L145" s="9">
        <f>SUM(Tab_Abs[[#This Row],[Faltas em horas]:[Ausências Abonadas em horas]])</f>
        <v>1</v>
      </c>
      <c r="M145" s="9"/>
      <c r="N145" s="7">
        <f>220-Tab_Abs[[#This Row],[Horas perdidas]]</f>
        <v>219</v>
      </c>
      <c r="O145" s="10">
        <f>Tab_Abs[[#This Row],[Horas perdidas]]/(220*1)</f>
        <v>4.5454545454545452E-3</v>
      </c>
    </row>
    <row r="146" spans="2:15" x14ac:dyDescent="0.25">
      <c r="B146" s="1">
        <v>44183</v>
      </c>
      <c r="C146" t="s">
        <v>25</v>
      </c>
      <c r="G146" t="s">
        <v>38</v>
      </c>
      <c r="H146" s="9"/>
      <c r="I146" s="9">
        <v>1</v>
      </c>
      <c r="J146" s="9"/>
      <c r="K146" s="9"/>
      <c r="L146" s="9">
        <f>SUM(Tab_Abs[[#This Row],[Faltas em horas]:[Ausências Abonadas em horas]])</f>
        <v>1</v>
      </c>
      <c r="M146" s="9"/>
      <c r="N146" s="7">
        <f>220-Tab_Abs[[#This Row],[Horas perdidas]]</f>
        <v>219</v>
      </c>
      <c r="O146" s="10">
        <f>Tab_Abs[[#This Row],[Horas perdidas]]/(220*1)</f>
        <v>4.5454545454545452E-3</v>
      </c>
    </row>
    <row r="147" spans="2:15" x14ac:dyDescent="0.25">
      <c r="B147" s="1">
        <v>43848</v>
      </c>
      <c r="C147" t="s">
        <v>26</v>
      </c>
      <c r="G147" t="s">
        <v>38</v>
      </c>
      <c r="H147" s="9"/>
      <c r="I147" s="9">
        <v>1</v>
      </c>
      <c r="J147" s="9"/>
      <c r="K147" s="9"/>
      <c r="L147" s="9">
        <f>SUM(Tab_Abs[[#This Row],[Faltas em horas]:[Ausências Abonadas em horas]])</f>
        <v>1</v>
      </c>
      <c r="M147" s="9"/>
      <c r="N147" s="7">
        <f>220-Tab_Abs[[#This Row],[Horas perdidas]]</f>
        <v>219</v>
      </c>
      <c r="O147" s="10">
        <f>Tab_Abs[[#This Row],[Horas perdidas]]/(220*1)</f>
        <v>4.5454545454545452E-3</v>
      </c>
    </row>
    <row r="148" spans="2:15" x14ac:dyDescent="0.25">
      <c r="B148" s="1">
        <v>43848</v>
      </c>
      <c r="C148" t="s">
        <v>26</v>
      </c>
      <c r="G148" t="s">
        <v>38</v>
      </c>
      <c r="H148" s="9"/>
      <c r="I148" s="9">
        <v>1</v>
      </c>
      <c r="J148" s="9"/>
      <c r="K148" s="9"/>
      <c r="L148" s="9">
        <f>SUM(Tab_Abs[[#This Row],[Faltas em horas]:[Ausências Abonadas em horas]])</f>
        <v>1</v>
      </c>
      <c r="M148" s="9"/>
      <c r="N148" s="7">
        <f>220-Tab_Abs[[#This Row],[Horas perdidas]]</f>
        <v>219</v>
      </c>
      <c r="O148" s="10">
        <f>Tab_Abs[[#This Row],[Horas perdidas]]/(220*1)</f>
        <v>4.5454545454545452E-3</v>
      </c>
    </row>
    <row r="149" spans="2:15" x14ac:dyDescent="0.25">
      <c r="B149" s="1">
        <v>43848</v>
      </c>
      <c r="C149" t="s">
        <v>26</v>
      </c>
      <c r="G149" t="s">
        <v>38</v>
      </c>
      <c r="H149" s="9"/>
      <c r="I149" s="9">
        <v>1</v>
      </c>
      <c r="J149" s="9"/>
      <c r="K149" s="9"/>
      <c r="L149" s="9">
        <f>SUM(Tab_Abs[[#This Row],[Faltas em horas]:[Ausências Abonadas em horas]])</f>
        <v>1</v>
      </c>
      <c r="M149" s="9"/>
      <c r="N149" s="7">
        <f>220-Tab_Abs[[#This Row],[Horas perdidas]]</f>
        <v>219</v>
      </c>
      <c r="O149" s="10">
        <f>Tab_Abs[[#This Row],[Horas perdidas]]/(220*1)</f>
        <v>4.5454545454545452E-3</v>
      </c>
    </row>
    <row r="150" spans="2:15" x14ac:dyDescent="0.25">
      <c r="B150" s="1">
        <v>43848</v>
      </c>
      <c r="C150" t="s">
        <v>26</v>
      </c>
      <c r="G150" t="s">
        <v>38</v>
      </c>
      <c r="H150" s="9"/>
      <c r="I150" s="9">
        <v>1</v>
      </c>
      <c r="J150" s="9"/>
      <c r="K150" s="9"/>
      <c r="L150" s="9">
        <f>SUM(Tab_Abs[[#This Row],[Faltas em horas]:[Ausências Abonadas em horas]])</f>
        <v>1</v>
      </c>
      <c r="M150" s="9"/>
      <c r="N150" s="7">
        <f>220-Tab_Abs[[#This Row],[Horas perdidas]]</f>
        <v>219</v>
      </c>
      <c r="O150" s="10">
        <f>Tab_Abs[[#This Row],[Horas perdidas]]/(220*1)</f>
        <v>4.5454545454545452E-3</v>
      </c>
    </row>
    <row r="151" spans="2:15" x14ac:dyDescent="0.25">
      <c r="B151" s="1">
        <v>43879</v>
      </c>
      <c r="C151" t="s">
        <v>26</v>
      </c>
      <c r="G151" t="s">
        <v>38</v>
      </c>
      <c r="H151" s="9"/>
      <c r="I151" s="9">
        <v>1</v>
      </c>
      <c r="J151" s="9"/>
      <c r="K151" s="9"/>
      <c r="L151" s="9">
        <f>SUM(Tab_Abs[[#This Row],[Faltas em horas]:[Ausências Abonadas em horas]])</f>
        <v>1</v>
      </c>
      <c r="M151" s="9"/>
      <c r="N151" s="7">
        <f>220-Tab_Abs[[#This Row],[Horas perdidas]]</f>
        <v>219</v>
      </c>
      <c r="O151" s="10">
        <f>Tab_Abs[[#This Row],[Horas perdidas]]/(220*1)</f>
        <v>4.5454545454545452E-3</v>
      </c>
    </row>
    <row r="152" spans="2:15" x14ac:dyDescent="0.25">
      <c r="B152" s="1">
        <v>43879</v>
      </c>
      <c r="C152" t="s">
        <v>26</v>
      </c>
      <c r="G152" t="s">
        <v>38</v>
      </c>
      <c r="H152" s="9"/>
      <c r="I152" s="9">
        <v>1</v>
      </c>
      <c r="J152" s="9"/>
      <c r="K152" s="9"/>
      <c r="L152" s="9">
        <f>SUM(Tab_Abs[[#This Row],[Faltas em horas]:[Ausências Abonadas em horas]])</f>
        <v>1</v>
      </c>
      <c r="M152" s="9"/>
      <c r="N152" s="7">
        <f>220-Tab_Abs[[#This Row],[Horas perdidas]]</f>
        <v>219</v>
      </c>
      <c r="O152" s="10">
        <f>Tab_Abs[[#This Row],[Horas perdidas]]/(220*1)</f>
        <v>4.5454545454545452E-3</v>
      </c>
    </row>
    <row r="153" spans="2:15" x14ac:dyDescent="0.25">
      <c r="B153" s="1">
        <v>43879</v>
      </c>
      <c r="C153" t="s">
        <v>26</v>
      </c>
      <c r="G153" t="s">
        <v>38</v>
      </c>
      <c r="H153" s="9"/>
      <c r="I153" s="9">
        <v>1</v>
      </c>
      <c r="J153" s="9"/>
      <c r="K153" s="9"/>
      <c r="L153" s="9">
        <f>SUM(Tab_Abs[[#This Row],[Faltas em horas]:[Ausências Abonadas em horas]])</f>
        <v>1</v>
      </c>
      <c r="M153" s="9"/>
      <c r="N153" s="7">
        <f>220-Tab_Abs[[#This Row],[Horas perdidas]]</f>
        <v>219</v>
      </c>
      <c r="O153" s="10">
        <f>Tab_Abs[[#This Row],[Horas perdidas]]/(220*1)</f>
        <v>4.5454545454545452E-3</v>
      </c>
    </row>
    <row r="154" spans="2:15" x14ac:dyDescent="0.25">
      <c r="B154" s="1">
        <v>43879</v>
      </c>
      <c r="C154" t="s">
        <v>26</v>
      </c>
      <c r="G154" t="s">
        <v>38</v>
      </c>
      <c r="H154" s="9"/>
      <c r="I154" s="9">
        <v>1</v>
      </c>
      <c r="J154" s="9"/>
      <c r="K154" s="9"/>
      <c r="L154" s="9">
        <f>SUM(Tab_Abs[[#This Row],[Faltas em horas]:[Ausências Abonadas em horas]])</f>
        <v>1</v>
      </c>
      <c r="M154" s="9"/>
      <c r="N154" s="7">
        <f>220-Tab_Abs[[#This Row],[Horas perdidas]]</f>
        <v>219</v>
      </c>
      <c r="O154" s="10">
        <f>Tab_Abs[[#This Row],[Horas perdidas]]/(220*1)</f>
        <v>4.5454545454545452E-3</v>
      </c>
    </row>
    <row r="155" spans="2:15" x14ac:dyDescent="0.25">
      <c r="B155" s="1">
        <v>43908</v>
      </c>
      <c r="C155" t="s">
        <v>26</v>
      </c>
      <c r="G155" t="s">
        <v>38</v>
      </c>
      <c r="H155" s="9"/>
      <c r="I155" s="9">
        <v>1</v>
      </c>
      <c r="J155" s="9"/>
      <c r="K155" s="9"/>
      <c r="L155" s="9">
        <f>SUM(Tab_Abs[[#This Row],[Faltas em horas]:[Ausências Abonadas em horas]])</f>
        <v>1</v>
      </c>
      <c r="M155" s="9"/>
      <c r="N155" s="7">
        <f>220-Tab_Abs[[#This Row],[Horas perdidas]]</f>
        <v>219</v>
      </c>
      <c r="O155" s="10">
        <f>Tab_Abs[[#This Row],[Horas perdidas]]/(220*1)</f>
        <v>4.5454545454545452E-3</v>
      </c>
    </row>
    <row r="156" spans="2:15" x14ac:dyDescent="0.25">
      <c r="B156" s="1">
        <v>43908</v>
      </c>
      <c r="C156" t="s">
        <v>26</v>
      </c>
      <c r="G156" t="s">
        <v>38</v>
      </c>
      <c r="H156" s="9"/>
      <c r="I156" s="9">
        <v>1</v>
      </c>
      <c r="J156" s="9"/>
      <c r="K156" s="9"/>
      <c r="L156" s="9">
        <f>SUM(Tab_Abs[[#This Row],[Faltas em horas]:[Ausências Abonadas em horas]])</f>
        <v>1</v>
      </c>
      <c r="M156" s="9"/>
      <c r="N156" s="7">
        <f>220-Tab_Abs[[#This Row],[Horas perdidas]]</f>
        <v>219</v>
      </c>
      <c r="O156" s="10">
        <f>Tab_Abs[[#This Row],[Horas perdidas]]/(220*1)</f>
        <v>4.5454545454545452E-3</v>
      </c>
    </row>
    <row r="157" spans="2:15" x14ac:dyDescent="0.25">
      <c r="B157" s="1">
        <v>43908</v>
      </c>
      <c r="C157" t="s">
        <v>26</v>
      </c>
      <c r="G157" t="s">
        <v>38</v>
      </c>
      <c r="H157" s="9"/>
      <c r="I157" s="9">
        <v>1</v>
      </c>
      <c r="J157" s="9"/>
      <c r="K157" s="9"/>
      <c r="L157" s="9">
        <f>SUM(Tab_Abs[[#This Row],[Faltas em horas]:[Ausências Abonadas em horas]])</f>
        <v>1</v>
      </c>
      <c r="M157" s="9"/>
      <c r="N157" s="7">
        <f>220-Tab_Abs[[#This Row],[Horas perdidas]]</f>
        <v>219</v>
      </c>
      <c r="O157" s="10">
        <f>Tab_Abs[[#This Row],[Horas perdidas]]/(220*1)</f>
        <v>4.5454545454545452E-3</v>
      </c>
    </row>
    <row r="158" spans="2:15" x14ac:dyDescent="0.25">
      <c r="B158" s="1">
        <v>43908</v>
      </c>
      <c r="C158" t="s">
        <v>26</v>
      </c>
      <c r="G158" t="s">
        <v>38</v>
      </c>
      <c r="H158" s="9"/>
      <c r="I158" s="9">
        <v>1</v>
      </c>
      <c r="J158" s="9"/>
      <c r="K158" s="9"/>
      <c r="L158" s="9">
        <f>SUM(Tab_Abs[[#This Row],[Faltas em horas]:[Ausências Abonadas em horas]])</f>
        <v>1</v>
      </c>
      <c r="M158" s="9"/>
      <c r="N158" s="7">
        <f>220-Tab_Abs[[#This Row],[Horas perdidas]]</f>
        <v>219</v>
      </c>
      <c r="O158" s="10">
        <f>Tab_Abs[[#This Row],[Horas perdidas]]/(220*1)</f>
        <v>4.5454545454545452E-3</v>
      </c>
    </row>
    <row r="159" spans="2:15" x14ac:dyDescent="0.25">
      <c r="B159" s="1">
        <v>43939</v>
      </c>
      <c r="C159" t="s">
        <v>26</v>
      </c>
      <c r="G159" t="s">
        <v>38</v>
      </c>
      <c r="H159" s="9"/>
      <c r="I159" s="9">
        <v>1</v>
      </c>
      <c r="J159" s="9"/>
      <c r="K159" s="9"/>
      <c r="L159" s="9">
        <f>SUM(Tab_Abs[[#This Row],[Faltas em horas]:[Ausências Abonadas em horas]])</f>
        <v>1</v>
      </c>
      <c r="M159" s="9"/>
      <c r="N159" s="7">
        <f>220-Tab_Abs[[#This Row],[Horas perdidas]]</f>
        <v>219</v>
      </c>
      <c r="O159" s="10">
        <f>Tab_Abs[[#This Row],[Horas perdidas]]/(220*1)</f>
        <v>4.5454545454545452E-3</v>
      </c>
    </row>
    <row r="160" spans="2:15" x14ac:dyDescent="0.25">
      <c r="B160" s="1">
        <v>43939</v>
      </c>
      <c r="C160" t="s">
        <v>26</v>
      </c>
      <c r="G160" t="s">
        <v>38</v>
      </c>
      <c r="H160" s="9"/>
      <c r="I160" s="9">
        <v>1</v>
      </c>
      <c r="J160" s="9"/>
      <c r="K160" s="9"/>
      <c r="L160" s="9">
        <f>SUM(Tab_Abs[[#This Row],[Faltas em horas]:[Ausências Abonadas em horas]])</f>
        <v>1</v>
      </c>
      <c r="M160" s="9"/>
      <c r="N160" s="7">
        <f>220-Tab_Abs[[#This Row],[Horas perdidas]]</f>
        <v>219</v>
      </c>
      <c r="O160" s="10">
        <f>Tab_Abs[[#This Row],[Horas perdidas]]/(220*1)</f>
        <v>4.5454545454545452E-3</v>
      </c>
    </row>
    <row r="161" spans="2:15" x14ac:dyDescent="0.25">
      <c r="B161" s="1">
        <v>43939</v>
      </c>
      <c r="C161" t="s">
        <v>26</v>
      </c>
      <c r="G161" t="s">
        <v>38</v>
      </c>
      <c r="H161" s="9"/>
      <c r="I161" s="9">
        <v>1</v>
      </c>
      <c r="J161" s="9"/>
      <c r="K161" s="9"/>
      <c r="L161" s="9">
        <f>SUM(Tab_Abs[[#This Row],[Faltas em horas]:[Ausências Abonadas em horas]])</f>
        <v>1</v>
      </c>
      <c r="M161" s="9"/>
      <c r="N161" s="7">
        <f>220-Tab_Abs[[#This Row],[Horas perdidas]]</f>
        <v>219</v>
      </c>
      <c r="O161" s="10">
        <f>Tab_Abs[[#This Row],[Horas perdidas]]/(220*1)</f>
        <v>4.5454545454545452E-3</v>
      </c>
    </row>
    <row r="162" spans="2:15" x14ac:dyDescent="0.25">
      <c r="B162" s="1">
        <v>43939</v>
      </c>
      <c r="C162" t="s">
        <v>26</v>
      </c>
      <c r="G162" t="s">
        <v>38</v>
      </c>
      <c r="H162" s="9"/>
      <c r="I162" s="9">
        <v>1</v>
      </c>
      <c r="J162" s="9"/>
      <c r="K162" s="9"/>
      <c r="L162" s="9">
        <f>SUM(Tab_Abs[[#This Row],[Faltas em horas]:[Ausências Abonadas em horas]])</f>
        <v>1</v>
      </c>
      <c r="M162" s="9"/>
      <c r="N162" s="7">
        <f>220-Tab_Abs[[#This Row],[Horas perdidas]]</f>
        <v>219</v>
      </c>
      <c r="O162" s="10">
        <f>Tab_Abs[[#This Row],[Horas perdidas]]/(220*1)</f>
        <v>4.5454545454545452E-3</v>
      </c>
    </row>
    <row r="163" spans="2:15" x14ac:dyDescent="0.25">
      <c r="B163" s="1">
        <v>43969</v>
      </c>
      <c r="C163" t="s">
        <v>26</v>
      </c>
      <c r="G163" t="s">
        <v>38</v>
      </c>
      <c r="H163" s="9"/>
      <c r="I163" s="9">
        <v>1</v>
      </c>
      <c r="J163" s="9"/>
      <c r="K163" s="9"/>
      <c r="L163" s="9">
        <f>SUM(Tab_Abs[[#This Row],[Faltas em horas]:[Ausências Abonadas em horas]])</f>
        <v>1</v>
      </c>
      <c r="M163" s="9"/>
      <c r="N163" s="7">
        <f>220-Tab_Abs[[#This Row],[Horas perdidas]]</f>
        <v>219</v>
      </c>
      <c r="O163" s="10">
        <f>Tab_Abs[[#This Row],[Horas perdidas]]/(220*1)</f>
        <v>4.5454545454545452E-3</v>
      </c>
    </row>
    <row r="164" spans="2:15" x14ac:dyDescent="0.25">
      <c r="B164" s="1">
        <v>43969</v>
      </c>
      <c r="C164" t="s">
        <v>26</v>
      </c>
      <c r="G164" t="s">
        <v>38</v>
      </c>
      <c r="H164" s="9"/>
      <c r="I164" s="9">
        <v>1</v>
      </c>
      <c r="J164" s="9"/>
      <c r="K164" s="9"/>
      <c r="L164" s="9">
        <f>SUM(Tab_Abs[[#This Row],[Faltas em horas]:[Ausências Abonadas em horas]])</f>
        <v>1</v>
      </c>
      <c r="M164" s="9"/>
      <c r="N164" s="7">
        <f>220-Tab_Abs[[#This Row],[Horas perdidas]]</f>
        <v>219</v>
      </c>
      <c r="O164" s="10">
        <f>Tab_Abs[[#This Row],[Horas perdidas]]/(220*1)</f>
        <v>4.5454545454545452E-3</v>
      </c>
    </row>
    <row r="165" spans="2:15" x14ac:dyDescent="0.25">
      <c r="B165" s="1">
        <v>43969</v>
      </c>
      <c r="C165" t="s">
        <v>26</v>
      </c>
      <c r="G165" t="s">
        <v>38</v>
      </c>
      <c r="H165" s="9"/>
      <c r="I165" s="9">
        <v>1</v>
      </c>
      <c r="J165" s="9"/>
      <c r="K165" s="9"/>
      <c r="L165" s="9">
        <f>SUM(Tab_Abs[[#This Row],[Faltas em horas]:[Ausências Abonadas em horas]])</f>
        <v>1</v>
      </c>
      <c r="M165" s="9"/>
      <c r="N165" s="7">
        <f>220-Tab_Abs[[#This Row],[Horas perdidas]]</f>
        <v>219</v>
      </c>
      <c r="O165" s="10">
        <f>Tab_Abs[[#This Row],[Horas perdidas]]/(220*1)</f>
        <v>4.5454545454545452E-3</v>
      </c>
    </row>
    <row r="166" spans="2:15" x14ac:dyDescent="0.25">
      <c r="B166" s="1">
        <v>43969</v>
      </c>
      <c r="C166" t="s">
        <v>26</v>
      </c>
      <c r="G166" t="s">
        <v>38</v>
      </c>
      <c r="H166" s="9"/>
      <c r="I166" s="9">
        <v>1</v>
      </c>
      <c r="J166" s="9"/>
      <c r="K166" s="9"/>
      <c r="L166" s="9">
        <f>SUM(Tab_Abs[[#This Row],[Faltas em horas]:[Ausências Abonadas em horas]])</f>
        <v>1</v>
      </c>
      <c r="M166" s="9"/>
      <c r="N166" s="7">
        <f>220-Tab_Abs[[#This Row],[Horas perdidas]]</f>
        <v>219</v>
      </c>
      <c r="O166" s="10">
        <f>Tab_Abs[[#This Row],[Horas perdidas]]/(220*1)</f>
        <v>4.5454545454545452E-3</v>
      </c>
    </row>
    <row r="167" spans="2:15" x14ac:dyDescent="0.25">
      <c r="B167" s="1">
        <v>44000</v>
      </c>
      <c r="C167" t="s">
        <v>26</v>
      </c>
      <c r="G167" t="s">
        <v>38</v>
      </c>
      <c r="H167" s="9"/>
      <c r="I167" s="9">
        <v>1</v>
      </c>
      <c r="J167" s="9"/>
      <c r="K167" s="9"/>
      <c r="L167" s="9">
        <f>SUM(Tab_Abs[[#This Row],[Faltas em horas]:[Ausências Abonadas em horas]])</f>
        <v>1</v>
      </c>
      <c r="M167" s="9"/>
      <c r="N167" s="7">
        <f>220-Tab_Abs[[#This Row],[Horas perdidas]]</f>
        <v>219</v>
      </c>
      <c r="O167" s="10">
        <f>Tab_Abs[[#This Row],[Horas perdidas]]/(220*1)</f>
        <v>4.5454545454545452E-3</v>
      </c>
    </row>
    <row r="168" spans="2:15" x14ac:dyDescent="0.25">
      <c r="B168" s="1">
        <v>44000</v>
      </c>
      <c r="C168" t="s">
        <v>26</v>
      </c>
      <c r="G168" t="s">
        <v>38</v>
      </c>
      <c r="H168" s="9"/>
      <c r="I168" s="9">
        <v>1</v>
      </c>
      <c r="J168" s="9"/>
      <c r="K168" s="9"/>
      <c r="L168" s="9">
        <f>SUM(Tab_Abs[[#This Row],[Faltas em horas]:[Ausências Abonadas em horas]])</f>
        <v>1</v>
      </c>
      <c r="M168" s="9"/>
      <c r="N168" s="7">
        <f>220-Tab_Abs[[#This Row],[Horas perdidas]]</f>
        <v>219</v>
      </c>
      <c r="O168" s="10">
        <f>Tab_Abs[[#This Row],[Horas perdidas]]/(220*1)</f>
        <v>4.5454545454545452E-3</v>
      </c>
    </row>
    <row r="169" spans="2:15" x14ac:dyDescent="0.25">
      <c r="B169" s="1">
        <v>44000</v>
      </c>
      <c r="C169" t="s">
        <v>26</v>
      </c>
      <c r="G169" t="s">
        <v>38</v>
      </c>
      <c r="H169" s="9"/>
      <c r="I169" s="9">
        <v>1</v>
      </c>
      <c r="J169" s="9"/>
      <c r="K169" s="9"/>
      <c r="L169" s="9">
        <f>SUM(Tab_Abs[[#This Row],[Faltas em horas]:[Ausências Abonadas em horas]])</f>
        <v>1</v>
      </c>
      <c r="M169" s="9"/>
      <c r="N169" s="7">
        <f>220-Tab_Abs[[#This Row],[Horas perdidas]]</f>
        <v>219</v>
      </c>
      <c r="O169" s="10">
        <f>Tab_Abs[[#This Row],[Horas perdidas]]/(220*1)</f>
        <v>4.5454545454545452E-3</v>
      </c>
    </row>
    <row r="170" spans="2:15" x14ac:dyDescent="0.25">
      <c r="B170" s="1">
        <v>44000</v>
      </c>
      <c r="C170" t="s">
        <v>26</v>
      </c>
      <c r="G170" t="s">
        <v>38</v>
      </c>
      <c r="H170" s="9"/>
      <c r="I170" s="9">
        <v>1</v>
      </c>
      <c r="J170" s="9"/>
      <c r="K170" s="9"/>
      <c r="L170" s="9">
        <f>SUM(Tab_Abs[[#This Row],[Faltas em horas]:[Ausências Abonadas em horas]])</f>
        <v>1</v>
      </c>
      <c r="M170" s="9"/>
      <c r="N170" s="7">
        <f>220-Tab_Abs[[#This Row],[Horas perdidas]]</f>
        <v>219</v>
      </c>
      <c r="O170" s="10">
        <f>Tab_Abs[[#This Row],[Horas perdidas]]/(220*1)</f>
        <v>4.5454545454545452E-3</v>
      </c>
    </row>
    <row r="171" spans="2:15" x14ac:dyDescent="0.25">
      <c r="B171" s="1">
        <v>44030</v>
      </c>
      <c r="C171" t="s">
        <v>26</v>
      </c>
      <c r="G171" t="s">
        <v>38</v>
      </c>
      <c r="H171" s="9"/>
      <c r="I171" s="9">
        <v>1</v>
      </c>
      <c r="J171" s="9"/>
      <c r="K171" s="9"/>
      <c r="L171" s="9">
        <f>SUM(Tab_Abs[[#This Row],[Faltas em horas]:[Ausências Abonadas em horas]])</f>
        <v>1</v>
      </c>
      <c r="M171" s="9"/>
      <c r="N171" s="7">
        <f>220-Tab_Abs[[#This Row],[Horas perdidas]]</f>
        <v>219</v>
      </c>
      <c r="O171" s="10">
        <f>Tab_Abs[[#This Row],[Horas perdidas]]/(220*1)</f>
        <v>4.5454545454545452E-3</v>
      </c>
    </row>
    <row r="172" spans="2:15" x14ac:dyDescent="0.25">
      <c r="B172" s="1">
        <v>44030</v>
      </c>
      <c r="C172" t="s">
        <v>26</v>
      </c>
      <c r="G172" t="s">
        <v>38</v>
      </c>
      <c r="H172" s="9"/>
      <c r="I172" s="9">
        <v>1</v>
      </c>
      <c r="J172" s="9"/>
      <c r="K172" s="9"/>
      <c r="L172" s="9">
        <f>SUM(Tab_Abs[[#This Row],[Faltas em horas]:[Ausências Abonadas em horas]])</f>
        <v>1</v>
      </c>
      <c r="M172" s="9"/>
      <c r="N172" s="7">
        <f>220-Tab_Abs[[#This Row],[Horas perdidas]]</f>
        <v>219</v>
      </c>
      <c r="O172" s="10">
        <f>Tab_Abs[[#This Row],[Horas perdidas]]/(220*1)</f>
        <v>4.5454545454545452E-3</v>
      </c>
    </row>
    <row r="173" spans="2:15" x14ac:dyDescent="0.25">
      <c r="B173" s="1">
        <v>44030</v>
      </c>
      <c r="C173" t="s">
        <v>26</v>
      </c>
      <c r="G173" t="s">
        <v>38</v>
      </c>
      <c r="H173" s="9"/>
      <c r="I173" s="9">
        <v>1</v>
      </c>
      <c r="J173" s="9"/>
      <c r="K173" s="9"/>
      <c r="L173" s="9">
        <f>SUM(Tab_Abs[[#This Row],[Faltas em horas]:[Ausências Abonadas em horas]])</f>
        <v>1</v>
      </c>
      <c r="M173" s="9"/>
      <c r="N173" s="7">
        <f>220-Tab_Abs[[#This Row],[Horas perdidas]]</f>
        <v>219</v>
      </c>
      <c r="O173" s="10">
        <f>Tab_Abs[[#This Row],[Horas perdidas]]/(220*1)</f>
        <v>4.5454545454545452E-3</v>
      </c>
    </row>
    <row r="174" spans="2:15" x14ac:dyDescent="0.25">
      <c r="B174" s="1">
        <v>44030</v>
      </c>
      <c r="C174" t="s">
        <v>26</v>
      </c>
      <c r="G174" t="s">
        <v>38</v>
      </c>
      <c r="H174" s="9"/>
      <c r="I174" s="9">
        <v>1</v>
      </c>
      <c r="J174" s="9"/>
      <c r="K174" s="9"/>
      <c r="L174" s="9">
        <f>SUM(Tab_Abs[[#This Row],[Faltas em horas]:[Ausências Abonadas em horas]])</f>
        <v>1</v>
      </c>
      <c r="M174" s="9"/>
      <c r="N174" s="7">
        <f>220-Tab_Abs[[#This Row],[Horas perdidas]]</f>
        <v>219</v>
      </c>
      <c r="O174" s="10">
        <f>Tab_Abs[[#This Row],[Horas perdidas]]/(220*1)</f>
        <v>4.5454545454545452E-3</v>
      </c>
    </row>
    <row r="175" spans="2:15" x14ac:dyDescent="0.25">
      <c r="B175" s="1">
        <v>44061</v>
      </c>
      <c r="C175" t="s">
        <v>26</v>
      </c>
      <c r="G175" t="s">
        <v>38</v>
      </c>
      <c r="H175" s="9"/>
      <c r="I175" s="9">
        <v>1</v>
      </c>
      <c r="J175" s="9"/>
      <c r="K175" s="9"/>
      <c r="L175" s="9">
        <f>SUM(Tab_Abs[[#This Row],[Faltas em horas]:[Ausências Abonadas em horas]])</f>
        <v>1</v>
      </c>
      <c r="M175" s="9"/>
      <c r="N175" s="7">
        <f>220-Tab_Abs[[#This Row],[Horas perdidas]]</f>
        <v>219</v>
      </c>
      <c r="O175" s="10">
        <f>Tab_Abs[[#This Row],[Horas perdidas]]/(220*1)</f>
        <v>4.5454545454545452E-3</v>
      </c>
    </row>
    <row r="176" spans="2:15" x14ac:dyDescent="0.25">
      <c r="B176" s="1">
        <v>44061</v>
      </c>
      <c r="C176" t="s">
        <v>26</v>
      </c>
      <c r="G176" t="s">
        <v>38</v>
      </c>
      <c r="H176" s="9"/>
      <c r="I176" s="9">
        <v>1</v>
      </c>
      <c r="J176" s="9"/>
      <c r="K176" s="9"/>
      <c r="L176" s="9">
        <f>SUM(Tab_Abs[[#This Row],[Faltas em horas]:[Ausências Abonadas em horas]])</f>
        <v>1</v>
      </c>
      <c r="M176" s="9"/>
      <c r="N176" s="7">
        <f>220-Tab_Abs[[#This Row],[Horas perdidas]]</f>
        <v>219</v>
      </c>
      <c r="O176" s="10">
        <f>Tab_Abs[[#This Row],[Horas perdidas]]/(220*1)</f>
        <v>4.5454545454545452E-3</v>
      </c>
    </row>
    <row r="177" spans="2:15" x14ac:dyDescent="0.25">
      <c r="B177" s="1">
        <v>44061</v>
      </c>
      <c r="C177" t="s">
        <v>26</v>
      </c>
      <c r="G177" t="s">
        <v>38</v>
      </c>
      <c r="H177" s="9"/>
      <c r="I177" s="9">
        <v>1</v>
      </c>
      <c r="J177" s="9"/>
      <c r="K177" s="9"/>
      <c r="L177" s="9">
        <f>SUM(Tab_Abs[[#This Row],[Faltas em horas]:[Ausências Abonadas em horas]])</f>
        <v>1</v>
      </c>
      <c r="M177" s="9"/>
      <c r="N177" s="7">
        <f>220-Tab_Abs[[#This Row],[Horas perdidas]]</f>
        <v>219</v>
      </c>
      <c r="O177" s="10">
        <f>Tab_Abs[[#This Row],[Horas perdidas]]/(220*1)</f>
        <v>4.5454545454545452E-3</v>
      </c>
    </row>
    <row r="178" spans="2:15" x14ac:dyDescent="0.25">
      <c r="B178" s="1">
        <v>44061</v>
      </c>
      <c r="C178" t="s">
        <v>26</v>
      </c>
      <c r="G178" t="s">
        <v>38</v>
      </c>
      <c r="H178" s="9"/>
      <c r="I178" s="9">
        <v>1</v>
      </c>
      <c r="J178" s="9"/>
      <c r="K178" s="9"/>
      <c r="L178" s="9">
        <f>SUM(Tab_Abs[[#This Row],[Faltas em horas]:[Ausências Abonadas em horas]])</f>
        <v>1</v>
      </c>
      <c r="M178" s="9"/>
      <c r="N178" s="7">
        <f>220-Tab_Abs[[#This Row],[Horas perdidas]]</f>
        <v>219</v>
      </c>
      <c r="O178" s="10">
        <f>Tab_Abs[[#This Row],[Horas perdidas]]/(220*1)</f>
        <v>4.5454545454545452E-3</v>
      </c>
    </row>
    <row r="179" spans="2:15" x14ac:dyDescent="0.25">
      <c r="B179" s="1">
        <v>44092</v>
      </c>
      <c r="C179" t="s">
        <v>26</v>
      </c>
      <c r="G179" t="s">
        <v>38</v>
      </c>
      <c r="H179" s="9"/>
      <c r="I179" s="9">
        <v>1</v>
      </c>
      <c r="J179" s="9"/>
      <c r="K179" s="9"/>
      <c r="L179" s="9">
        <f>SUM(Tab_Abs[[#This Row],[Faltas em horas]:[Ausências Abonadas em horas]])</f>
        <v>1</v>
      </c>
      <c r="M179" s="9"/>
      <c r="N179" s="7">
        <f>220-Tab_Abs[[#This Row],[Horas perdidas]]</f>
        <v>219</v>
      </c>
      <c r="O179" s="10">
        <f>Tab_Abs[[#This Row],[Horas perdidas]]/(220*1)</f>
        <v>4.5454545454545452E-3</v>
      </c>
    </row>
    <row r="180" spans="2:15" x14ac:dyDescent="0.25">
      <c r="B180" s="1">
        <v>44092</v>
      </c>
      <c r="C180" t="s">
        <v>26</v>
      </c>
      <c r="G180" t="s">
        <v>38</v>
      </c>
      <c r="H180" s="9"/>
      <c r="I180" s="9">
        <v>1</v>
      </c>
      <c r="J180" s="9"/>
      <c r="K180" s="9"/>
      <c r="L180" s="9">
        <f>SUM(Tab_Abs[[#This Row],[Faltas em horas]:[Ausências Abonadas em horas]])</f>
        <v>1</v>
      </c>
      <c r="M180" s="9"/>
      <c r="N180" s="7">
        <f>220-Tab_Abs[[#This Row],[Horas perdidas]]</f>
        <v>219</v>
      </c>
      <c r="O180" s="10">
        <f>Tab_Abs[[#This Row],[Horas perdidas]]/(220*1)</f>
        <v>4.5454545454545452E-3</v>
      </c>
    </row>
    <row r="181" spans="2:15" x14ac:dyDescent="0.25">
      <c r="B181" s="1">
        <v>44092</v>
      </c>
      <c r="C181" t="s">
        <v>26</v>
      </c>
      <c r="G181" t="s">
        <v>38</v>
      </c>
      <c r="H181" s="9"/>
      <c r="I181" s="9">
        <v>1</v>
      </c>
      <c r="J181" s="9"/>
      <c r="K181" s="9"/>
      <c r="L181" s="9">
        <f>SUM(Tab_Abs[[#This Row],[Faltas em horas]:[Ausências Abonadas em horas]])</f>
        <v>1</v>
      </c>
      <c r="M181" s="9"/>
      <c r="N181" s="7">
        <f>220-Tab_Abs[[#This Row],[Horas perdidas]]</f>
        <v>219</v>
      </c>
      <c r="O181" s="10">
        <f>Tab_Abs[[#This Row],[Horas perdidas]]/(220*1)</f>
        <v>4.5454545454545452E-3</v>
      </c>
    </row>
    <row r="182" spans="2:15" x14ac:dyDescent="0.25">
      <c r="B182" s="1">
        <v>44092</v>
      </c>
      <c r="C182" t="s">
        <v>26</v>
      </c>
      <c r="G182" t="s">
        <v>38</v>
      </c>
      <c r="H182" s="9"/>
      <c r="I182" s="9">
        <v>1</v>
      </c>
      <c r="J182" s="9"/>
      <c r="K182" s="9"/>
      <c r="L182" s="9">
        <f>SUM(Tab_Abs[[#This Row],[Faltas em horas]:[Ausências Abonadas em horas]])</f>
        <v>1</v>
      </c>
      <c r="M182" s="9"/>
      <c r="N182" s="7">
        <f>220-Tab_Abs[[#This Row],[Horas perdidas]]</f>
        <v>219</v>
      </c>
      <c r="O182" s="10">
        <f>Tab_Abs[[#This Row],[Horas perdidas]]/(220*1)</f>
        <v>4.5454545454545452E-3</v>
      </c>
    </row>
    <row r="183" spans="2:15" x14ac:dyDescent="0.25">
      <c r="B183" s="1">
        <v>44122</v>
      </c>
      <c r="C183" t="s">
        <v>26</v>
      </c>
      <c r="G183" t="s">
        <v>38</v>
      </c>
      <c r="H183" s="9"/>
      <c r="I183" s="9">
        <v>1</v>
      </c>
      <c r="J183" s="9"/>
      <c r="K183" s="9"/>
      <c r="L183" s="9">
        <f>SUM(Tab_Abs[[#This Row],[Faltas em horas]:[Ausências Abonadas em horas]])</f>
        <v>1</v>
      </c>
      <c r="M183" s="9"/>
      <c r="N183" s="7">
        <f>220-Tab_Abs[[#This Row],[Horas perdidas]]</f>
        <v>219</v>
      </c>
      <c r="O183" s="10">
        <f>Tab_Abs[[#This Row],[Horas perdidas]]/(220*1)</f>
        <v>4.5454545454545452E-3</v>
      </c>
    </row>
    <row r="184" spans="2:15" x14ac:dyDescent="0.25">
      <c r="B184" s="1">
        <v>44122</v>
      </c>
      <c r="C184" t="s">
        <v>26</v>
      </c>
      <c r="G184" t="s">
        <v>38</v>
      </c>
      <c r="H184" s="9"/>
      <c r="I184" s="9">
        <v>1</v>
      </c>
      <c r="J184" s="9"/>
      <c r="K184" s="9"/>
      <c r="L184" s="9">
        <f>SUM(Tab_Abs[[#This Row],[Faltas em horas]:[Ausências Abonadas em horas]])</f>
        <v>1</v>
      </c>
      <c r="M184" s="9"/>
      <c r="N184" s="7">
        <f>220-Tab_Abs[[#This Row],[Horas perdidas]]</f>
        <v>219</v>
      </c>
      <c r="O184" s="10">
        <f>Tab_Abs[[#This Row],[Horas perdidas]]/(220*1)</f>
        <v>4.5454545454545452E-3</v>
      </c>
    </row>
    <row r="185" spans="2:15" x14ac:dyDescent="0.25">
      <c r="B185" s="1">
        <v>44122</v>
      </c>
      <c r="C185" t="s">
        <v>26</v>
      </c>
      <c r="G185" t="s">
        <v>38</v>
      </c>
      <c r="H185" s="9"/>
      <c r="I185" s="9"/>
      <c r="J185" s="9"/>
      <c r="K185" s="9"/>
      <c r="L185" s="9">
        <f>SUM(Tab_Abs[[#This Row],[Faltas em horas]:[Ausências Abonadas em horas]])</f>
        <v>0</v>
      </c>
      <c r="M185" s="9"/>
      <c r="N185" s="7">
        <f>220-Tab_Abs[[#This Row],[Horas perdidas]]</f>
        <v>220</v>
      </c>
      <c r="O185" s="10">
        <f>Tab_Abs[[#This Row],[Horas perdidas]]/(220*1)</f>
        <v>0</v>
      </c>
    </row>
    <row r="186" spans="2:15" x14ac:dyDescent="0.25">
      <c r="B186" s="1">
        <v>44122</v>
      </c>
      <c r="C186" t="s">
        <v>26</v>
      </c>
      <c r="G186" t="s">
        <v>38</v>
      </c>
      <c r="H186" s="9"/>
      <c r="I186" s="9"/>
      <c r="J186" s="9"/>
      <c r="K186" s="9"/>
      <c r="L186" s="9">
        <f>SUM(Tab_Abs[[#This Row],[Faltas em horas]:[Ausências Abonadas em horas]])</f>
        <v>0</v>
      </c>
      <c r="M186" s="9"/>
      <c r="N186" s="7">
        <f>220-Tab_Abs[[#This Row],[Horas perdidas]]</f>
        <v>220</v>
      </c>
      <c r="O186" s="10">
        <f>Tab_Abs[[#This Row],[Horas perdidas]]/(220*1)</f>
        <v>0</v>
      </c>
    </row>
    <row r="187" spans="2:15" x14ac:dyDescent="0.25">
      <c r="B187" s="1">
        <v>44153</v>
      </c>
      <c r="C187" t="s">
        <v>26</v>
      </c>
      <c r="G187" t="s">
        <v>38</v>
      </c>
      <c r="H187" s="9"/>
      <c r="I187" s="9"/>
      <c r="J187" s="9"/>
      <c r="K187" s="9"/>
      <c r="L187" s="9">
        <f>SUM(Tab_Abs[[#This Row],[Faltas em horas]:[Ausências Abonadas em horas]])</f>
        <v>0</v>
      </c>
      <c r="M187" s="9"/>
      <c r="N187" s="7">
        <f>220-Tab_Abs[[#This Row],[Horas perdidas]]</f>
        <v>220</v>
      </c>
      <c r="O187" s="10">
        <f>Tab_Abs[[#This Row],[Horas perdidas]]/(220*1)</f>
        <v>0</v>
      </c>
    </row>
    <row r="188" spans="2:15" x14ac:dyDescent="0.25">
      <c r="B188" s="1">
        <v>44153</v>
      </c>
      <c r="C188" t="s">
        <v>26</v>
      </c>
      <c r="G188" t="s">
        <v>38</v>
      </c>
      <c r="H188" s="9"/>
      <c r="I188" s="9"/>
      <c r="J188" s="9"/>
      <c r="K188" s="9"/>
      <c r="L188" s="9">
        <f>SUM(Tab_Abs[[#This Row],[Faltas em horas]:[Ausências Abonadas em horas]])</f>
        <v>0</v>
      </c>
      <c r="M188" s="9"/>
      <c r="N188" s="7">
        <f>220-Tab_Abs[[#This Row],[Horas perdidas]]</f>
        <v>220</v>
      </c>
      <c r="O188" s="10">
        <f>Tab_Abs[[#This Row],[Horas perdidas]]/(220*1)</f>
        <v>0</v>
      </c>
    </row>
    <row r="189" spans="2:15" x14ac:dyDescent="0.25">
      <c r="B189" s="1">
        <v>44153</v>
      </c>
      <c r="C189" t="s">
        <v>26</v>
      </c>
      <c r="G189" t="s">
        <v>38</v>
      </c>
      <c r="H189" s="9"/>
      <c r="I189" s="9"/>
      <c r="J189" s="9"/>
      <c r="K189" s="9"/>
      <c r="L189" s="9">
        <f>SUM(Tab_Abs[[#This Row],[Faltas em horas]:[Ausências Abonadas em horas]])</f>
        <v>0</v>
      </c>
      <c r="M189" s="9"/>
      <c r="N189" s="7">
        <f>220-Tab_Abs[[#This Row],[Horas perdidas]]</f>
        <v>220</v>
      </c>
      <c r="O189" s="10">
        <f>Tab_Abs[[#This Row],[Horas perdidas]]/(220*1)</f>
        <v>0</v>
      </c>
    </row>
    <row r="190" spans="2:15" x14ac:dyDescent="0.25">
      <c r="B190" s="1">
        <v>44153</v>
      </c>
      <c r="C190" t="s">
        <v>26</v>
      </c>
      <c r="G190" t="s">
        <v>38</v>
      </c>
      <c r="H190" s="9"/>
      <c r="I190" s="9"/>
      <c r="J190" s="9"/>
      <c r="K190" s="9"/>
      <c r="L190" s="9">
        <f>SUM(Tab_Abs[[#This Row],[Faltas em horas]:[Ausências Abonadas em horas]])</f>
        <v>0</v>
      </c>
      <c r="M190" s="9"/>
      <c r="N190" s="7">
        <f>220-Tab_Abs[[#This Row],[Horas perdidas]]</f>
        <v>220</v>
      </c>
      <c r="O190" s="10">
        <f>Tab_Abs[[#This Row],[Horas perdidas]]/(220*1)</f>
        <v>0</v>
      </c>
    </row>
    <row r="191" spans="2:15" x14ac:dyDescent="0.25">
      <c r="B191" s="1">
        <v>44183</v>
      </c>
      <c r="C191" t="s">
        <v>26</v>
      </c>
      <c r="G191" t="s">
        <v>38</v>
      </c>
      <c r="H191" s="9"/>
      <c r="I191" s="9"/>
      <c r="J191" s="9"/>
      <c r="K191" s="9"/>
      <c r="L191" s="9">
        <f>SUM(Tab_Abs[[#This Row],[Faltas em horas]:[Ausências Abonadas em horas]])</f>
        <v>0</v>
      </c>
      <c r="M191" s="9"/>
      <c r="N191" s="7">
        <f>220-Tab_Abs[[#This Row],[Horas perdidas]]</f>
        <v>220</v>
      </c>
      <c r="O191" s="10">
        <f>Tab_Abs[[#This Row],[Horas perdidas]]/(220*1)</f>
        <v>0</v>
      </c>
    </row>
    <row r="192" spans="2:15" x14ac:dyDescent="0.25">
      <c r="B192" s="1">
        <v>44183</v>
      </c>
      <c r="C192" t="s">
        <v>26</v>
      </c>
      <c r="G192" t="s">
        <v>38</v>
      </c>
      <c r="H192" s="9"/>
      <c r="I192" s="9"/>
      <c r="J192" s="9"/>
      <c r="K192" s="9"/>
      <c r="L192" s="9">
        <f>SUM(Tab_Abs[[#This Row],[Faltas em horas]:[Ausências Abonadas em horas]])</f>
        <v>0</v>
      </c>
      <c r="M192" s="9"/>
      <c r="N192" s="7">
        <f>220-Tab_Abs[[#This Row],[Horas perdidas]]</f>
        <v>220</v>
      </c>
      <c r="O192" s="10">
        <f>Tab_Abs[[#This Row],[Horas perdidas]]/(220*1)</f>
        <v>0</v>
      </c>
    </row>
    <row r="193" spans="2:15" x14ac:dyDescent="0.25">
      <c r="B193" s="1">
        <v>44183</v>
      </c>
      <c r="C193" t="s">
        <v>26</v>
      </c>
      <c r="G193" t="s">
        <v>38</v>
      </c>
      <c r="H193" s="9"/>
      <c r="I193" s="9"/>
      <c r="J193" s="9"/>
      <c r="K193" s="9"/>
      <c r="L193" s="9">
        <f>SUM(Tab_Abs[[#This Row],[Faltas em horas]:[Ausências Abonadas em horas]])</f>
        <v>0</v>
      </c>
      <c r="M193" s="9"/>
      <c r="N193" s="7">
        <f>220-Tab_Abs[[#This Row],[Horas perdidas]]</f>
        <v>220</v>
      </c>
      <c r="O193" s="10">
        <f>Tab_Abs[[#This Row],[Horas perdidas]]/(220*1)</f>
        <v>0</v>
      </c>
    </row>
    <row r="194" spans="2:15" x14ac:dyDescent="0.25">
      <c r="B194" s="1">
        <v>44183</v>
      </c>
      <c r="C194" t="s">
        <v>26</v>
      </c>
      <c r="G194" t="s">
        <v>38</v>
      </c>
      <c r="H194" s="9"/>
      <c r="I194" s="9"/>
      <c r="J194" s="9"/>
      <c r="K194" s="9"/>
      <c r="L194" s="9">
        <f>SUM(Tab_Abs[[#This Row],[Faltas em horas]:[Ausências Abonadas em horas]])</f>
        <v>0</v>
      </c>
      <c r="M194" s="9"/>
      <c r="N194" s="7">
        <f>220-Tab_Abs[[#This Row],[Horas perdidas]]</f>
        <v>220</v>
      </c>
      <c r="O194" s="10">
        <f>Tab_Abs[[#This Row],[Horas perdidas]]/(220*1)</f>
        <v>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AFFC-C582-4CB6-BE10-37AB4C1310AF}">
  <sheetPr>
    <tabColor rgb="FF00B050"/>
  </sheetPr>
  <dimension ref="B2:K14"/>
  <sheetViews>
    <sheetView showGridLines="0" workbookViewId="0">
      <selection activeCell="L21" sqref="L21"/>
    </sheetView>
  </sheetViews>
  <sheetFormatPr defaultRowHeight="15" x14ac:dyDescent="0.25"/>
  <cols>
    <col min="1" max="1" width="3.42578125" customWidth="1"/>
    <col min="2" max="2" width="10.7109375" bestFit="1" customWidth="1"/>
    <col min="3" max="3" width="13.7109375" customWidth="1"/>
    <col min="4" max="4" width="23.7109375" customWidth="1"/>
    <col min="5" max="6" width="18.28515625" customWidth="1"/>
    <col min="7" max="8" width="28.140625" customWidth="1"/>
    <col min="9" max="9" width="15.85546875" customWidth="1"/>
    <col min="10" max="10" width="18.85546875" customWidth="1"/>
    <col min="11" max="11" width="24.42578125" customWidth="1"/>
  </cols>
  <sheetData>
    <row r="2" spans="2:11" ht="15.75" thickBot="1" x14ac:dyDescent="0.3">
      <c r="B2" s="11" t="s">
        <v>58</v>
      </c>
      <c r="C2" s="12" t="s">
        <v>1</v>
      </c>
      <c r="D2" s="12" t="s">
        <v>2</v>
      </c>
      <c r="E2" s="12" t="s">
        <v>3</v>
      </c>
      <c r="F2" s="13" t="s">
        <v>4</v>
      </c>
      <c r="G2" s="13" t="s">
        <v>39</v>
      </c>
      <c r="H2" s="13" t="s">
        <v>84</v>
      </c>
      <c r="I2" s="13" t="s">
        <v>40</v>
      </c>
      <c r="J2" s="13" t="s">
        <v>41</v>
      </c>
      <c r="K2" s="13" t="s">
        <v>42</v>
      </c>
    </row>
    <row r="3" spans="2:11" ht="15.75" thickTop="1" x14ac:dyDescent="0.25">
      <c r="B3" s="1">
        <v>43831</v>
      </c>
      <c r="C3" t="s">
        <v>10</v>
      </c>
      <c r="G3" t="s">
        <v>43</v>
      </c>
      <c r="H3" s="24">
        <v>1</v>
      </c>
      <c r="K3">
        <v>5</v>
      </c>
    </row>
    <row r="4" spans="2:11" x14ac:dyDescent="0.25">
      <c r="B4" s="1">
        <v>43862</v>
      </c>
      <c r="C4" t="s">
        <v>24</v>
      </c>
      <c r="G4" t="s">
        <v>44</v>
      </c>
      <c r="H4" s="24">
        <v>1</v>
      </c>
      <c r="K4">
        <v>25</v>
      </c>
    </row>
    <row r="5" spans="2:11" x14ac:dyDescent="0.25">
      <c r="B5" s="1">
        <v>43891</v>
      </c>
      <c r="C5" t="s">
        <v>25</v>
      </c>
      <c r="G5" t="s">
        <v>43</v>
      </c>
      <c r="H5" s="24">
        <v>1</v>
      </c>
      <c r="K5">
        <v>3</v>
      </c>
    </row>
    <row r="6" spans="2:11" x14ac:dyDescent="0.25">
      <c r="B6" s="1">
        <v>43922</v>
      </c>
      <c r="C6" t="s">
        <v>26</v>
      </c>
      <c r="G6" t="s">
        <v>44</v>
      </c>
      <c r="H6" s="24">
        <v>1</v>
      </c>
      <c r="K6">
        <v>30</v>
      </c>
    </row>
    <row r="7" spans="2:11" x14ac:dyDescent="0.25">
      <c r="B7" s="1">
        <v>43952</v>
      </c>
      <c r="C7" t="s">
        <v>10</v>
      </c>
      <c r="G7" t="s">
        <v>43</v>
      </c>
      <c r="H7" s="24">
        <v>1</v>
      </c>
      <c r="K7">
        <v>2</v>
      </c>
    </row>
    <row r="8" spans="2:11" x14ac:dyDescent="0.25">
      <c r="B8" s="1">
        <v>43983</v>
      </c>
      <c r="C8" t="s">
        <v>24</v>
      </c>
      <c r="G8" t="s">
        <v>44</v>
      </c>
      <c r="H8" s="24">
        <v>1</v>
      </c>
      <c r="K8">
        <v>15</v>
      </c>
    </row>
    <row r="9" spans="2:11" x14ac:dyDescent="0.25">
      <c r="B9" s="1">
        <v>44013</v>
      </c>
      <c r="C9" t="s">
        <v>25</v>
      </c>
      <c r="G9" t="s">
        <v>43</v>
      </c>
      <c r="H9" s="24">
        <v>1</v>
      </c>
      <c r="K9">
        <v>15</v>
      </c>
    </row>
    <row r="10" spans="2:11" x14ac:dyDescent="0.25">
      <c r="B10" s="1">
        <v>44044</v>
      </c>
      <c r="C10" t="s">
        <v>26</v>
      </c>
      <c r="G10" t="s">
        <v>44</v>
      </c>
      <c r="H10" s="24">
        <v>1</v>
      </c>
      <c r="K10">
        <v>20</v>
      </c>
    </row>
    <row r="11" spans="2:11" x14ac:dyDescent="0.25">
      <c r="B11" s="1">
        <v>44075</v>
      </c>
      <c r="C11" t="s">
        <v>10</v>
      </c>
      <c r="G11" t="s">
        <v>43</v>
      </c>
      <c r="H11" s="24">
        <v>1</v>
      </c>
      <c r="K11">
        <v>30</v>
      </c>
    </row>
    <row r="12" spans="2:11" x14ac:dyDescent="0.25">
      <c r="B12" s="1">
        <v>44105</v>
      </c>
      <c r="C12" t="s">
        <v>24</v>
      </c>
      <c r="G12" t="s">
        <v>43</v>
      </c>
      <c r="H12" s="24">
        <v>1</v>
      </c>
      <c r="K12">
        <v>2</v>
      </c>
    </row>
    <row r="13" spans="2:11" x14ac:dyDescent="0.25">
      <c r="B13" s="1">
        <v>44136</v>
      </c>
      <c r="C13" t="s">
        <v>25</v>
      </c>
      <c r="G13" t="s">
        <v>43</v>
      </c>
      <c r="H13" s="24">
        <v>1</v>
      </c>
      <c r="K13">
        <v>7</v>
      </c>
    </row>
    <row r="14" spans="2:11" x14ac:dyDescent="0.25">
      <c r="B14" s="1">
        <v>44166</v>
      </c>
      <c r="C14" t="s">
        <v>26</v>
      </c>
      <c r="G14" t="s">
        <v>43</v>
      </c>
      <c r="H14" s="24">
        <v>1</v>
      </c>
      <c r="K14">
        <v>16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B2E67-F167-4223-8106-F6758F48FDA6}">
  <sheetPr>
    <tabColor rgb="FF00B050"/>
  </sheetPr>
  <dimension ref="B2:D6"/>
  <sheetViews>
    <sheetView workbookViewId="0">
      <selection activeCell="F7" sqref="F7"/>
    </sheetView>
  </sheetViews>
  <sheetFormatPr defaultRowHeight="15" x14ac:dyDescent="0.25"/>
  <cols>
    <col min="2" max="2" width="19.42578125" customWidth="1"/>
    <col min="3" max="3" width="23.140625" customWidth="1"/>
    <col min="4" max="4" width="22" customWidth="1"/>
  </cols>
  <sheetData>
    <row r="2" spans="2:4" x14ac:dyDescent="0.25">
      <c r="B2" t="s">
        <v>1</v>
      </c>
      <c r="C2" t="s">
        <v>47</v>
      </c>
      <c r="D2" t="s">
        <v>48</v>
      </c>
    </row>
    <row r="3" spans="2:4" x14ac:dyDescent="0.25">
      <c r="B3" t="s">
        <v>10</v>
      </c>
      <c r="C3" s="24">
        <v>1</v>
      </c>
      <c r="D3" s="24">
        <v>1</v>
      </c>
    </row>
    <row r="4" spans="2:4" x14ac:dyDescent="0.25">
      <c r="B4" t="s">
        <v>24</v>
      </c>
      <c r="C4" s="24">
        <v>1</v>
      </c>
      <c r="D4" s="24">
        <v>0</v>
      </c>
    </row>
    <row r="5" spans="2:4" x14ac:dyDescent="0.25">
      <c r="B5" t="s">
        <v>25</v>
      </c>
      <c r="C5" s="24">
        <v>1</v>
      </c>
      <c r="D5" s="24">
        <v>0</v>
      </c>
    </row>
    <row r="6" spans="2:4" x14ac:dyDescent="0.25">
      <c r="B6" t="s">
        <v>26</v>
      </c>
      <c r="C6" s="24">
        <v>1</v>
      </c>
      <c r="D6" s="24">
        <v>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4818-A4F3-4755-940C-9B63152BEF20}">
  <sheetPr>
    <tabColor rgb="FF00B050"/>
  </sheetPr>
  <dimension ref="B2:D6"/>
  <sheetViews>
    <sheetView workbookViewId="0">
      <selection activeCell="D5" sqref="D5"/>
    </sheetView>
  </sheetViews>
  <sheetFormatPr defaultRowHeight="15" x14ac:dyDescent="0.25"/>
  <cols>
    <col min="2" max="2" width="15.140625" customWidth="1"/>
    <col min="3" max="3" width="21.28515625" customWidth="1"/>
    <col min="4" max="4" width="26.7109375" customWidth="1"/>
  </cols>
  <sheetData>
    <row r="2" spans="2:4" x14ac:dyDescent="0.25">
      <c r="B2" t="s">
        <v>1</v>
      </c>
      <c r="C2" t="s">
        <v>45</v>
      </c>
      <c r="D2" t="s">
        <v>46</v>
      </c>
    </row>
    <row r="3" spans="2:4" x14ac:dyDescent="0.25">
      <c r="B3" t="s">
        <v>10</v>
      </c>
      <c r="C3" s="24">
        <v>25</v>
      </c>
      <c r="D3" s="24">
        <v>25</v>
      </c>
    </row>
    <row r="4" spans="2:4" x14ac:dyDescent="0.25">
      <c r="B4" t="s">
        <v>24</v>
      </c>
      <c r="C4" s="24">
        <v>15</v>
      </c>
      <c r="D4" s="24">
        <v>13</v>
      </c>
    </row>
    <row r="5" spans="2:4" x14ac:dyDescent="0.25">
      <c r="B5" t="s">
        <v>25</v>
      </c>
      <c r="C5" s="24">
        <v>30</v>
      </c>
      <c r="D5" s="24">
        <v>20</v>
      </c>
    </row>
    <row r="6" spans="2:4" x14ac:dyDescent="0.25">
      <c r="B6" t="s">
        <v>26</v>
      </c>
      <c r="C6" s="24">
        <v>10</v>
      </c>
      <c r="D6" s="24">
        <v>10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 T a b _ E x a m e s 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 T a b _ E x a m e s 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 E X A M E 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 E M I S S � O     A S O 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 T a b _ M e s 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 T a b _ M e s 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 T a b _ P C D 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 T a b _ P C D 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 C o l u m n s \ M E T A   P C D 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 T a b _ A b s 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 T a b _ A b s 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 C o l u m n s \ F a l t a s   e m   h o r a s 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  e m   h o r a s 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 C o l u m n s \ F a l t a s   J u s t i f i c a d a s   e m   h o r a s 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 C o l u m n s \ A u s � n c i a s   A b o n a d a s   e m   h o r a s 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 C o l u m n s \ H o r a s   p e r d i d a s 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 C o l u m n s \ H o r a s   E x t r a s 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 C o l u m n s \ H o r a s   t r a b a l h a d a s   n o  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  a b s e n t e i s m o 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 T a b _ P Q V 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 T a b _ P Q V 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 C o l u m n s \ M E T A   P Q V 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 C o l u m n s \ P A R T I C I P A N T E S 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 T a b _ F i l i a l 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 T a b _ F i l i a l 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 T a b _ F A P 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 T a b _ F A P 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 C o l u m n s \ M O T I V O   A F A S T A M E N T O 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 C o l u m n s \ A f a s t a m e n t o 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 C o l u m n s \ D E S C R I � � O   C I D 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 C o l u m n s \ D I A S   A F A S T A M E N T O 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 2 0 2 0 - 0 9 - 1 5 T 1 5 : 5 8 : 0 6 . 2 9 0 0 3 9 8 - 0 3 : 0 0 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_ P C D   1 _ d f 4 4 b 2 8 9 - 8 f 3 b - 4 0 b 9 - b c 7 e - f a b 6 0 4 a 2 2 b a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i t e m > < k e y > < s t r i n g > M E T A   P C D < / s t r i n g > < / k e y > < v a l u e > < i n t > 9 8 < / i n t > < / v a l u e > < / i t e m > < i t e m > < k e y > < s t r i n g > C O N T R A T A D O S < / s t r i n g > < / k e y > < v a l u e > < i n t > 1 2 8 < / i n t > < / v a l u e > < / i t e m > < / C o l u m n W i d t h s > < C o l u m n D i s p l a y I n d e x > < i t e m > < k e y > < s t r i n g > F I L I A L < / s t r i n g > < / k e y > < v a l u e > < i n t > 0 < / i n t > < / v a l u e > < / i t e m > < i t e m > < k e y > < s t r i n g > M E T A   P C D < / s t r i n g > < / k e y > < v a l u e > < i n t > 1 < / i n t > < / v a l u e > < / i t e m > < i t e m > < k e y > < s t r i n g > C O N T R A T A D O S 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a b _ F i l i a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 C � D   F L < / s t r i n g > < / k e y > < v a l u e > < i n t > 7 9 < / i n t > < / v a l u e > < / i t e m > < i t e m > < k e y > < s t r i n g > F I L I A L < / s t r i n g > < / k e y > < v a l u e > < i n t > 7 2 < / i n t > < / v a l u e > < / i t e m > < / C o l u m n W i d t h s > < C o l u m n D i s p l a y I n d e x > < i t e m > < k e y > < s t r i n g > C � D   F L < / s t r i n g > < / k e y > < v a l u e > < i n t > 0 < / i n t > < / v a l u e > < / i t e m > < i t e m > < k e y > < s t r i n g > F I L I A L 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a b _ F A P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 M � S < / s t r i n g > < / k e y > < v a l u e > < i n t > 6 2 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 M O T I V O   A F A S T A M E N T O < / s t r i n g > < / k e y > < v a l u e > < i n t > 1 8 3 < / i n t > < / v a l u e > < / i t e m > < i t e m > < k e y > < s t r i n g > C I D < / s t r i n g > < / k e y > < v a l u e > < i n t > 5 7 < / i n t > < / v a l u e > < / i t e m > < i t e m > < k e y > < s t r i n g > D E S C R I � � O   C I D < / s t r i n g > < / k e y > < v a l u e > < i n t > 1 3 0 < / i n t > < / v a l u e > < / i t e m > < i t e m > < k e y > < s t r i n g > D I A S   A F A S T A M E N T O < / s t r i n g > < / k e y > < v a l u e > < i n t > 1 6 0 < / i n t > < / v a l u e > < / i t e m > < / C o l u m n W i d t h s > < C o l u m n D i s p l a y I n d e x > < i t e m > < k e y > < s t r i n g > M � S 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 M O T I V O   A F A S T A M E N T O < / s t r i n g > < / k e y > < v a l u e > < i n t > 5 < / i n t > < / v a l u e > < / i t e m > < i t e m > < k e y > < s t r i n g > C I D < / s t r i n g > < / k e y > < v a l u e > < i n t > 6 < / i n t > < / v a l u e > < / i t e m > < i t e m > < k e y > < s t r i n g > D E S C R I � � O   C I D < / s t r i n g > < / k e y > < v a l u e > < i n t > 7 < / i n t > < / v a l u e > < / i t e m > < i t e m > < k e y > < s t r i n g > D I A S   A F A S T A M E N T O 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T a b _ E x a m e s   1 _ d 4 b 1 6 5 1 a - 7 e 1 f - 4 0 7 d - 9 2 1 8 - d a b d 0 d d 9 8 8 9 9 , T a b _ A b s   1 _ 0 b c e 8 3 9 2 - 5 a d f - 4 5 6 d - 8 d b 0 - b 7 8 b 8 2 1 4 9 c 1 b , T a b _ F A P   1 _ a d d 8 a 1 5 9 - f 1 c f - 4 a 5 5 - a 8 1 3 - f f 4 e 0 c 8 6 e 3 9 a , T a b _ P Q V   1 _ 3 4 6 3 5 7 e 2 - 4 9 e f - 4 2 d 4 - b 7 4 d - f 2 e 3 3 0 f f 4 6 6 0 , T a b _ P C D   1 _ d f 4 4 b 2 8 9 - 8 f 3 b - 4 0 b 9 - b c 7 e - f a b 6 0 4 a 2 2 b a 6 , T a b _ F i l i a l   1 _ 9 7 d 7 f c 5 c - c 5 5 e - 4 5 c 9 - 8 d 2 c - 3 8 c 9 d 1 0 6 d f 6 e , T a b _ M e s   1 _ c c f 6 3 9 1 9 - 0 b 0 d - 4 b 8 f - a c 3 6 - b d a e b d 0 7 1 c 5 a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_ E x a m e s   1 _ 4 9 7 2 4 4 3 6 - f 4 d 8 - 4 1 6 b - b f f d - 6 c 2 5 b 9 7 f 3 4 9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 M � S < / s t r i n g > < / k e y > < v a l u e > < i n t > 6 2 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 T I P O   E X A M E < / s t r i n g > < / k e y > < v a l u e > < i n t > 1 1 1 < / i n t > < / v a l u e > < / i t e m > < i t e m > < k e y > < s t r i n g > D A T A   E M I S S � O     A S O < / s t r i n g > < / k e y > < v a l u e > < i n t > 1 5 9 < / i n t > < / v a l u e > < / i t e m > < i t e m > < k e y > < s t r i n g > S T A T U S < / s t r i n g > < / k e y > < v a l u e > < i n t > 8 0 < / i n t > < / v a l u e > < / i t e m > < i t e m > < k e y > < s t r i n g > % < / s t r i n g > < / k e y > < v a l u e > < i n t > 4 7 < / i n t > < / v a l u e > < / i t e m > < i t e m > < k e y > < s t r i n g > A n o < / s t r i n g > < / k e y > < v a l u e > < i n t > 6 1 < / i n t > < / v a l u e > < / i t e m > < i t e m > < k e y > < s t r i n g > N o m e   d o   M � s < / s t r i n g > < / k e y > < v a l u e > < i n t > 1 2 2 < / i n t > < / v a l u e > < / i t e m > < i t e m > < k e y > < s t r i n g > M � s   a b r < / s t r i n g > < / k e y > < v a l u e > < i n t > 8 5 < / i n t > < / v a l u e > < / i t e m > < i t e m > < k e y > < s t r i n g > M � s . 1 < / s t r i n g > < / k e y > < v a l u e > < i n t > 7 3 < / i n t > < / v a l u e > < / i t e m > < / C o l u m n W i d t h s > < C o l u m n D i s p l a y I n d e x > < i t e m > < k e y > < s t r i n g > M � S 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 T I P O   E X A M E < / s t r i n g > < / k e y > < v a l u e > < i n t > 5 < / i n t > < / v a l u e > < / i t e m > < i t e m > < k e y > < s t r i n g > D A T A   E M I S S � O     A S O < / s t r i n g > < / k e y > < v a l u e > < i n t > 6 < / i n t > < / v a l u e > < / i t e m > < i t e m > < k e y > < s t r i n g > S T A T U S < / s t r i n g > < / k e y > < v a l u e > < i n t > 7 < / i n t > < / v a l u e > < / i t e m > < i t e m > < k e y > < s t r i n g > % < / s t r i n g > < / k e y > < v a l u e > < i n t > 8 < / i n t > < / v a l u e > < / i t e m > < i t e m > < k e y > < s t r i n g > A n o < / s t r i n g > < / k e y > < v a l u e > < i n t > 9 < / i n t > < / v a l u e > < / i t e m > < i t e m > < k e y > < s t r i n g > N o m e   d o   M � s < / s t r i n g > < / k e y > < v a l u e > < i n t > 1 0 < / i n t > < / v a l u e > < / i t e m > < i t e m > < k e y > < s t r i n g > M � s   a b r < / s t r i n g > < / k e y > < v a l u e > < i n t > 1 1 < / i n t > < / v a l u e > < / i t e m > < i t e m > < k e y > < s t r i n g > M � s . 1 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T a b _ F A P   1 _ a d d 8 a 1 5 9 - f 1 c f - 4 a 5 5 - a 8 1 3 - f f 4 e 0 c 8 6 e 3 9 a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_ P C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i t e m > < k e y > < s t r i n g > M E T A   P C D < / s t r i n g > < / k e y > < v a l u e > < i n t > 9 8 < / i n t > < / v a l u e > < / i t e m > < i t e m > < k e y > < s t r i n g > C O N T R A T A D O S < / s t r i n g > < / k e y > < v a l u e > < i n t > 1 2 8 < / i n t > < / v a l u e > < / i t e m > < / C o l u m n W i d t h s > < C o l u m n D i s p l a y I n d e x > < i t e m > < k e y > < s t r i n g > F I L I A L < / s t r i n g > < / k e y > < v a l u e > < i n t > 0 < / i n t > < / v a l u e > < / i t e m > < i t e m > < k e y > < s t r i n g > M E T A   P C D < / s t r i n g > < / k e y > < v a l u e > < i n t > 1 < / i n t > < / v a l u e > < / i t e m > < i t e m > < k e y > < s t r i n g > C O N T R A T A D O S 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b _ E x a m e s   1 _ d 4 b 1 6 5 1 a - 7 e 1 f - 4 0 7 d - 9 2 1 8 - d a b d 0 d d 9 8 8 9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 T I P O   E X A M E < / s t r i n g > < / k e y > < v a l u e > < i n t > 1 1 1 < / i n t > < / v a l u e > < / i t e m > < i t e m > < k e y > < s t r i n g > D A T A   E M I S S � O     A S O < / s t r i n g > < / k e y > < v a l u e > < i n t > 1 5 9 < / i n t > < / v a l u e > < / i t e m > < i t e m > < k e y > < s t r i n g > S T A T U S < / s t r i n g > < / k e y > < v a l u e > < i n t > 8 0 < / i n t > < / v a l u e > < / i t e m > < i t e m > < k e y > < s t r i n g > % < / s t r i n g > < / k e y > < v a l u e > < i n t > 4 7 < / i n t > < / v a l u e > < / i t e m > < i t e m > < k e y > < s t r i n g > A n o < / s t r i n g > < / k e y > < v a l u e > < i n t > 6 1 < / i n t > < / v a l u e > < / i t e m > < i t e m > < k e y > < s t r i n g > C o n t . m � s < / s t r i n g > < / k e y > < v a l u e > < i n t > 9 5 < / i n t > < / v a l u e > < / i t e m > < i t e m > < k e y > < s t r i n g > N o m e   d o   M � s < / s t r i n g > < / k e y > < v a l u e > < i n t > 1 2 2 < / i n t > < / v a l u e > < / i t e m > < i t e m > < k e y > < s t r i n g > P r i m e i r o s   c a r a c t e r e s < / s t r i n g > < / k e y > < v a l u e > < i n t > 1 6 2 < / i n t > < / v a l u e > < / i t e m > < i t e m > < k e y > < s t r i n g > M � S < / s t r i n g > < / k e y > < v a l u e > < i n t > 6 2 < / i n t > < / v a l u e > < / i t e m > < / C o l u m n W i d t h s > < C o l u m n D i s p l a y I n d e x > < i t e m > < k e y > < s t r i n g > F I L I A L < / s t r i n g > < / k e y > < v a l u e > < i n t > 0 < / i n t > < / v a l u e > < / i t e m > < i t e m > < k e y > < s t r i n g > F U N C I O N A R I O < / s t r i n g > < / k e y > < v a l u e > < i n t > 1 < / i n t > < / v a l u e > < / i t e m > < i t e m > < k e y > < s t r i n g > C A R G O < / s t r i n g > < / k e y > < v a l u e > < i n t > 2 < / i n t > < / v a l u e > < / i t e m > < i t e m > < k e y > < s t r i n g > M A T R I C U L A < / s t r i n g > < / k e y > < v a l u e > < i n t > 3 < / i n t > < / v a l u e > < / i t e m > < i t e m > < k e y > < s t r i n g > T I P O   E X A M E < / s t r i n g > < / k e y > < v a l u e > < i n t > 4 < / i n t > < / v a l u e > < / i t e m > < i t e m > < k e y > < s t r i n g > D A T A   E M I S S � O     A S O < / s t r i n g > < / k e y > < v a l u e > < i n t > 5 < / i n t > < / v a l u e > < / i t e m > < i t e m > < k e y > < s t r i n g > S T A T U S < / s t r i n g > < / k e y > < v a l u e > < i n t > 6 < / i n t > < / v a l u e > < / i t e m > < i t e m > < k e y > < s t r i n g > % < / s t r i n g > < / k e y > < v a l u e > < i n t > 7 < / i n t > < / v a l u e > < / i t e m > < i t e m > < k e y > < s t r i n g > A n o < / s t r i n g > < / k e y > < v a l u e > < i n t > 8 < / i n t > < / v a l u e > < / i t e m > < i t e m > < k e y > < s t r i n g > C o n t . m � s < / s t r i n g > < / k e y > < v a l u e > < i n t > 9 < / i n t > < / v a l u e > < / i t e m > < i t e m > < k e y > < s t r i n g > N o m e   d o   M � s < / s t r i n g > < / k e y > < v a l u e > < i n t > 1 0 < / i n t > < / v a l u e > < / i t e m > < i t e m > < k e y > < s t r i n g > P r i m e i r o s   c a r a c t e r e s < / s t r i n g > < / k e y > < v a l u e > < i n t > 1 1 < / i n t > < / v a l u e > < / i t e m > < i t e m > < k e y > < s t r i n g > M � S 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a b _ F i l i a l   1 _ 9 7 d 7 f c 5 c - c 5 5 e - 4 5 c 9 - 8 d 2 c - 3 8 c 9 d 1 0 6 d f 6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/ C o l u m n W i d t h s > < C o l u m n D i s p l a y I n d e x > < i t e m > < k e y > < s t r i n g > F I L I A L 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a b _ F i l i a l   1 _ 8 b e 2 f 1 2 4 - 0 8 d 7 - 4 0 e b - 9 1 9 a - b e 7 8 d 7 9 4 8 4 2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/ C o l u m n W i d t h s > < C o l u m n D i s p l a y I n d e x > < i t e m > < k e y > < s t r i n g > F I L I A L 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D a t a M a s h u p   s q m i d = " 0 8 3 a 9 8 6 0 - e b 9 7 - 4 f 7 a - 9 b 5 0 - 2 d 4 0 6 1 7 5 0 e 4 6 "   x m l n s = " h t t p : / / s c h e m a s . m i c r o s o f t . c o m / D a t a M a s h u p " > A A A A A G w G A A B Q S w M E F A A C A A g A T n 4 v U f c K 8 y C k A A A A 9 Q A A A B I A H A B D b 2 5 m a W c v U G F j a 2 F n Z S 5 4 b W w g o h g A K K A U A A A A A A A A A A A A A A A A A A A A A A A A A A A A h Y 9 B D o I w F E S v Q r q n L R i V k E 9 J d C u J 0 c S 4 b U q F R i i E F s v d X H g k r y B G U X c u 5 8 1 b z N y v N 0 i H u v I u s j O q 0 Q k K M E W e 1 K L J l S 4 S 1 N u T H 6 G U w Z a L M y + k N 8 r a x I P J E 1 R a 2 8 a E O O e w m + G m K 0 h I a U C O 2 W Y v S l l z 9 J H V f 9 l X 2 l i u h U Q M D q 8 x L M T R H A e L J a Z A J g a Z 0 t 8 + H O c + 2 x 8 I 6 7 6 y f S d Z a / 3 V D s g U g b w v s A d Q S w M E F A A C A A g A T n 4 v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5 + L 1 G y A 6 y i Z g M A A M Q U A A A T A B w A R m 9 y b X V s Y X M v U 2 V j d G l v b j E u b S C i G A A o o B Q A A A A A A A A A A A A A A A A A A A A A A A A A A A D t m M + K 2 k A Y w O + C 7 z B Y C i 6 I s L T 0 U v Y w J L F N M c a a u G 0 R K W M y i 2 G T j G T G 4 r J 4 6 q H Q a 2 9 9 h H 2 E X n 2 x f h N X E z N x 3 b X u Q h e 9 B L / 5 / s + X X y b h 1 B M B i 5 G z v J 6 + r V a q F T 4 m C f W R S 0 Z f j R m J K E d n K K S i W k H w a 7 F Y U B A Y M 4 + G T W 2 a J D Q W n 1 h y O W L s s n 5 y P e i A x V k t M 6 4 N 5 w N N G s V i 2 F j 6 e F F z g w l D O B Q 0 I T 6 r g T v Q D 2 n T T U j M L 1 g S a S y c R r F 7 N a G 8 n k Z s X F / X W m b b x O 1 a A w m Q I 0 F n Y t 5 A I O 5 3 N N P u 4 J 5 p r 9 Z I f J U u a b j 3 T h F a 2 O 2 Z W r + N i w u u 2 b W R 8 R l b R n F F x y 5 G h m U 6 z u K 7 j R B 2 1 k 5 9 I m i q 4 r j Y 7 T t K c i 9 B Y s b i z e u m L G Y + P 1 m 3 A M c M V j h N g n w H s O 8 v a 6 8 X m 9 R A 0 g Q u l H h j p E P c 5 h d K k v p A T W 5 4 k g + a h b Q W N 3 x H z I 2 s I K Q 0 2 Y h p w W 6 M H x J U u o 4 J R z 0 a s 4 g S n / A s M s h g R J b B e b 2 Y o N z z 2 / g 1 O U H N S P 7 J 9 7 A D H p H P 0 D 0 K K 0 k D 3 O Y d q G X K U d 5 W 6 n q b s 2 y 6 S R D R I G E c a S Q h H u w b z b L i 5 W m V V w C Z Z c 6 8 t b N V h i 6 E b T q C J K I + y D s Y N t C r 8 t S k B U M 0 Q h Y J F n + 4 N w 3 J j n 7 t K E a O B j Y X v 5 3 b G y n L q z + Z U J j K s v y 3 9 E 3 d m t P t I 3 J n J e n E 5 N O C + f n p y J G p V o L 4 r n h F 8 O H R v t Q D y 8 M h T 8 6 e g p r H 5 i B M l p h y 1 T 8 J B X Q N W j 9 m S X r 7 5 M A m F b A A M d v Q S D 3 E 0 2 h E k 7 y P D 1 M u g o v A k 7 1 X 1 F d p 4 C l f 3 M R e A C p 4 x O I 7 d d 9 L I Y L B 8 w O / N P B S w Z i J r c a w M i L h O A 0 D E I y W R C j 6 c c m M I D L i s L U 0 4 B E r q D w W 3 5 + I 6 M + a 4 U d q P 3 t q t 3 B 3 T 2 q D 5 X 9 O b c t 2 z X M b 4 R a G o 6 h l d F x b i a W Z u n K y N R y t Z y 5 + y K N N 2 b K J n T K X c v 3 I u i P r j q w 7 G O v K k X O 6 g z n l u a V v y y p Y M h D k y b K W K m g p A 8 d a V o K G w n n w H k T C F 4 Q L 6 F 4 s W P F F O c / + Q k u K 2 O 9 + P N 8 T + 2 D 5 6 N 8 n L A P e H 2 U g p U F d 3 H N N z e z i j m s 4 9 6 5 f L V / T 9 y 1 f 0 5 + o f E 1 X y 9 f s j t s D W O n 2 P x T f C s K A h P s + 9 V P j w 7 V A W / z S U a u t l l r S m 3 k Z X i L 2 L S g 8 c U C U h 8 v m c z Q L u e 2 w t P J Y 7 J u 1 9 2 c 9 6 5 D f 9 F L 6 K b i x 9 Q c M x F 9 Q S w E C L Q A U A A I A C A B O f i 9 R 9 w r z I K Q A A A D 1 A A A A E g A A A A A A A A A A A A A A A A A A A A A A Q 2 9 u Z m l n L 1 B h Y 2 t h Z 2 U u e G 1 s U E s B A i 0 A F A A C A A g A T n 4 v U Q / K 6 a u k A A A A 6 Q A A A B M A A A A A A A A A A A A A A A A A 8 A A A A F t D b 2 5 0 Z W 5 0 X 1 R 5 c G V z X S 5 4 b W x Q S w E C L Q A U A A I A C A B O f i 9 R s g O s o m Y D A A D E F A A A E w A A A A A A A A A A A A A A A A D h A Q A A R m 9 y b X V s Y X M v U 2 V j d G l v b j E u b V B L B Q Y A A A A A A w A D A M I A A A C U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h Y A A A A A A A A P 9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f R X h h b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S Z W N v d m V y e V R h c m d l d F N o Z W V 0 I i B W Y W x 1 Z T 0 i c 0 F O Q U x J U 0 V T I i A v P j x F b n R y e S B U e X B l P S J S Z W N v d m V y e V R h c m d l d E N v b H V t b i I g V m F s d W U 9 I m w x M C I g L z 4 8 R W 5 0 c n k g V H l w Z T 0 i U m V j b 3 Z l c n l U Y X J n Z X R S b 3 c i I F Z h b H V l P S J s M i I g L z 4 8 R W 5 0 c n k g V H l w Z T 0 i U G l 2 b 3 R P Y m p l Y 3 R O Y W 1 l I i B W Y W x 1 Z T 0 i c 0 F O Q U x J U 0 V T I U V Y Q U 1 F U z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k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5 L T E 1 V D E 4 O j U w O j I 1 L j Q 1 N T U y O D B a I i A v P j x F b n R y e S B U e X B l P S J G a W x s Q 2 9 s d W 1 u V H l w Z X M i I F Z h b H V l P S J z Q m d B Q U F B Q U p C Z 0 1 E Q X d Z R 0 J n P T 0 i I C 8 + P E V u d H J 5 I F R 5 c G U 9 I k Z p b G x D b 2 x 1 b W 5 O Y W 1 l c y I g V m F s d W U 9 I n N b J n F 1 b 3 Q 7 R k l M S U F M J n F 1 b 3 Q 7 L C Z x d W 9 0 O 0 Z V T k N J T 0 5 B U k l P J n F 1 b 3 Q 7 L C Z x d W 9 0 O 0 N B U k d P J n F 1 b 3 Q 7 L C Z x d W 9 0 O 0 1 B V F J J Q 1 V M Q S Z x d W 9 0 O y w m c X V v d D t U S V B P I E V Y Q U 1 F J n F 1 b 3 Q 7 L C Z x d W 9 0 O 0 R B V E E g R U 1 J U 1 P D g 0 8 g I E F T T y Z x d W 9 0 O y w m c X V v d D t T V E F U V V M m c X V v d D s s J n F 1 b 3 Q 7 J S Z x d W 9 0 O y w m c X V v d D t B b m 8 m c X V v d D s s J n F 1 b 3 Q 7 Q 2 9 u d C 5 t w 6 p z J n F 1 b 3 Q 7 L C Z x d W 9 0 O 0 5 v b W U g Z G 8 g T c O q c y Z x d W 9 0 O y w m c X V v d D t Q c m l t Z W l y b 3 M g Y 2 F y Y W N 0 Z X J l c y Z x d W 9 0 O y w m c X V v d D t N w 4 p T J n F 1 b 3 Q 7 X S I g L z 4 8 R W 5 0 c n k g V H l w Z T 0 i R m l s b F N 0 Y X R 1 c y I g V m F s d W U 9 I n N D b 2 1 w b G V 0 Z S I g L z 4 8 R W 5 0 c n k g V H l w Z T 0 i U X V l c n l J R C I g V m F s d W U 9 I n M 0 Y T Q y N D g y Y S 0 1 Y T U 2 L T Q x Z W U t Y T M x N y 1 i M D Q 4 O T R h N 2 M z O G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R X h h b W V z L 1 R p c G 8 g Q W x 0 Z X J h Z G 8 u e 0 Z J T E l B T C w w f S Z x d W 9 0 O y w m c X V v d D t T Z W N 0 a W 9 u M S 9 U Y W J f R X h h b W V z L 1 R p c G 8 g Q W x 0 Z X J h Z G 8 u e 0 Z V T k N J T 0 5 B U k l P L D F 9 J n F 1 b 3 Q 7 L C Z x d W 9 0 O 1 N l Y 3 R p b 2 4 x L 1 R h Y l 9 F e G F t Z X M v V G l w b y B B b H R l c m F k b y 5 7 Q 0 F S R 0 8 s M n 0 m c X V v d D s s J n F 1 b 3 Q 7 U 2 V j d G l v b j E v V G F i X 0 V 4 Y W 1 l c y 9 U a X B v I E F s d G V y Y W R v L n t N Q V R S S U N V T E E s M 3 0 m c X V v d D s s J n F 1 b 3 Q 7 U 2 V j d G l v b j E v V G F i X 0 V 4 Y W 1 l c y 9 U a X B v I E F s d G V y Y W R v L n t U S V B P I E V Y Q U 1 F L D R 9 J n F 1 b 3 Q 7 L C Z x d W 9 0 O 1 N l Y 3 R p b 2 4 x L 1 R h Y l 9 F e G F t Z X M v V G l w b y B B b H R l c m F k b y 5 7 R E F U Q S B F T U l T U 8 O D T y A g Q V N P L D V 9 J n F 1 b 3 Q 7 L C Z x d W 9 0 O 1 N l Y 3 R p b 2 4 x L 1 R h Y l 9 F e G F t Z X M v V G l w b y B B b H R l c m F k b y 5 7 U 1 R B V F V T L D Z 9 J n F 1 b 3 Q 7 L C Z x d W 9 0 O 1 N l Y 3 R p b 2 4 x L 1 R h Y l 9 F e G F t Z X M v V G l w b y B B b H R l c m F k b y 5 7 J S w 3 f S Z x d W 9 0 O y w m c X V v d D t T Z W N 0 a W 9 u M S 9 U Y W J f R X h h b W V z L 0 F u b y B J b n N l c m l k b y 5 7 Q W 5 v L D h 9 J n F 1 b 3 Q 7 L C Z x d W 9 0 O 1 N l Y 3 R p b 2 4 x L 1 R h Y l 9 F e G F t Z X M v T c O q c y B J b n N l c m l k b y 5 7 T c O q c y w 5 f S Z x d W 9 0 O y w m c X V v d D t T Z W N 0 a W 9 u M S 9 U Y W J f R X h h b W V z L 0 5 v b W U g Z G 8 g T c O q c y B J b n N l c m l k b y 5 7 T m 9 t Z S B k b y B N w 6 p z L D E w f S Z x d W 9 0 O y w m c X V v d D t T Z W N 0 a W 9 u M S 9 U Y W J f R X h h b W V z L 1 B y a W 1 l a X J v c y B D Y X J h Y 3 R l c m V z I E l u c 2 V y a W R v c y 5 7 U H J p b W V p c m 9 z I G N h c m F j d G V y Z X M s M T F 9 J n F 1 b 3 Q 7 L C Z x d W 9 0 O 1 N l Y 3 R p b 2 4 x L 1 R h Y l 9 F e G F t Z X M v V G V 4 d G 8 g Z W 0 g T W F p w 7 p z Y 3 V s Y S B J b n N l c m l k b y 5 7 T U F J w 5 p T Q 1 V M Q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l 9 F e G F t Z X M v V G l w b y B B b H R l c m F k b y 5 7 R k l M S U F M L D B 9 J n F 1 b 3 Q 7 L C Z x d W 9 0 O 1 N l Y 3 R p b 2 4 x L 1 R h Y l 9 F e G F t Z X M v V G l w b y B B b H R l c m F k b y 5 7 R l V O Q 0 l P T k F S S U 8 s M X 0 m c X V v d D s s J n F 1 b 3 Q 7 U 2 V j d G l v b j E v V G F i X 0 V 4 Y W 1 l c y 9 U a X B v I E F s d G V y Y W R v L n t D Q V J H T y w y f S Z x d W 9 0 O y w m c X V v d D t T Z W N 0 a W 9 u M S 9 U Y W J f R X h h b W V z L 1 R p c G 8 g Q W x 0 Z X J h Z G 8 u e 0 1 B V F J J Q 1 V M Q S w z f S Z x d W 9 0 O y w m c X V v d D t T Z W N 0 a W 9 u M S 9 U Y W J f R X h h b W V z L 1 R p c G 8 g Q W x 0 Z X J h Z G 8 u e 1 R J U E 8 g R V h B T U U s N H 0 m c X V v d D s s J n F 1 b 3 Q 7 U 2 V j d G l v b j E v V G F i X 0 V 4 Y W 1 l c y 9 U a X B v I E F s d G V y Y W R v L n t E Q V R B I E V N S V N T w 4 N P I C B B U 0 8 s N X 0 m c X V v d D s s J n F 1 b 3 Q 7 U 2 V j d G l v b j E v V G F i X 0 V 4 Y W 1 l c y 9 U a X B v I E F s d G V y Y W R v L n t T V E F U V V M s N n 0 m c X V v d D s s J n F 1 b 3 Q 7 U 2 V j d G l v b j E v V G F i X 0 V 4 Y W 1 l c y 9 U a X B v I E F s d G V y Y W R v L n s l L D d 9 J n F 1 b 3 Q 7 L C Z x d W 9 0 O 1 N l Y 3 R p b 2 4 x L 1 R h Y l 9 F e G F t Z X M v Q W 5 v I E l u c 2 V y a W R v L n t B b m 8 s O H 0 m c X V v d D s s J n F 1 b 3 Q 7 U 2 V j d G l v b j E v V G F i X 0 V 4 Y W 1 l c y 9 N w 6 p z I E l u c 2 V y a W R v L n t N w 6 p z L D l 9 J n F 1 b 3 Q 7 L C Z x d W 9 0 O 1 N l Y 3 R p b 2 4 x L 1 R h Y l 9 F e G F t Z X M v T m 9 t Z S B k b y B N w 6 p z I E l u c 2 V y a W R v L n t O b 2 1 l I G R v I E 3 D q n M s M T B 9 J n F 1 b 3 Q 7 L C Z x d W 9 0 O 1 N l Y 3 R p b 2 4 x L 1 R h Y l 9 F e G F t Z X M v U H J p b W V p c m 9 z I E N h c m F j d G V y Z X M g S W 5 z Z X J p Z G 9 z L n t Q c m l t Z W l y b 3 M g Y 2 F y Y W N 0 Z X J l c y w x M X 0 m c X V v d D s s J n F 1 b 3 Q 7 U 2 V j d G l v b j E v V G F i X 0 V 4 Y W 1 l c y 9 U Z X h 0 b y B l b S B N Y W n D u n N j d W x h I E l u c 2 V y a W R v L n t N Q U n D m l N D V U x B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X 0 V 4 Y W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F e G F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V 4 Y W 1 l c y 9 B b m 8 l M j B J b n N l c m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F e G F t Z X M v T S V D M y V B Q X M l M j B J b n N l c m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F e G F t Z X M v Q 2 9 s d W 5 h c y U y M F J l b m 9 t Z W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X h h b W V z L 0 5 v b W U l M j B k b y U y M E 0 l Q z M l Q U F z J T I w S W 5 z Z X J p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X h h b W V z L 1 B y a W 1 l a X J v c y U y M E N h c m F j d G V y Z X M l M j B J b n N l c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X h h b W V z L 1 R l e H R v J T I w Z W 0 l M j B N Y W k l Q z M l Q k F z Y 3 V s Y S U y M E l u c 2 V y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V 4 Y W 1 l c y 9 D b 2 x 1 b m F z J T I w U m V u b 2 1 l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Q W J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S Z W N v d m V y e V R h c m d l d F N o Z W V 0 I i B W Y W x 1 Z T 0 i c 0 F O Q U x J U 0 V T I i A v P j x F b n R y e S B U e X B l P S J S Z W N v d m V y e V R h c m d l d E N v b H V t b i I g V m F s d W U 9 I m w x N S I g L z 4 8 R W 5 0 c n k g V H l w Z T 0 i U m V j b 3 Z l c n l U Y X J n Z X R S b 3 c i I F Z h b H V l P S J s M i I g L z 4 8 R W 5 0 c n k g V H l w Z T 0 i U G l 2 b 3 R P Y m p l Y 3 R O Y W 1 l I i B W Y W x 1 Z T 0 i c 0 F O Q U x J U 0 V T I U F C U z E g a W 5 h I i A v P j x F b n R y e S B U e X B l P S J G a W x s Z W R D b 2 1 w b G V 0 Z V J l c 3 V s d F R v V 2 9 y a 3 N o Z W V 0 I i B W Y W x 1 Z T 0 i b D A i I C 8 + P E V u d H J 5 I F R 5 c G U 9 I k Z p b G x D b 3 V u d C I g V m F s d W U 9 I m w x O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k t M T V U M T c 6 N D M 6 N T A u N T k 3 N j U 2 O V o i I C 8 + P E V u d H J 5 I F R 5 c G U 9 I k Z p b G x D b 2 x 1 b W 5 U e X B l c y I g V m F s d W U 9 I n N D U V l B Q U F B R 0 F 3 V U F B Q V V B Q l F V R E F 3 W U d C Z z 0 9 I i A v P j x F b n R y e S B U e X B l P S J G a W x s Q 2 9 s d W 1 u T m F t Z X M i I F Z h b H V l P S J z W y Z x d W 9 0 O 0 R B V E E m c X V v d D s s J n F 1 b 3 Q 7 R k l M S U F M J n F 1 b 3 Q 7 L C Z x d W 9 0 O 0 Z V T k N J T 0 5 B U k l P J n F 1 b 3 Q 7 L C Z x d W 9 0 O 0 N B U k d P J n F 1 b 3 Q 7 L C Z x d W 9 0 O 0 1 B V F J J Q 1 V M Q S Z x d W 9 0 O y w m c X V v d D t T d G F 0 d X M m c X V v d D s s J n F 1 b 3 Q 7 R m F s d G F z I G V t I G h v c m F z J n F 1 b 3 Q 7 L C Z x d W 9 0 O 0 F 0 c m F z b 3 M g Z W 0 g a G 9 y Y X M m c X V v d D s s J n F 1 b 3 Q 7 R m F s d G F z I E p 1 c 3 R p Z m l j Y W R h c y B l b S B o b 3 J h c y Z x d W 9 0 O y w m c X V v d D t B d X P D q m 5 j a W F z I E F i b 2 5 h Z G F z I G V t I G h v c m F z J n F 1 b 3 Q 7 L C Z x d W 9 0 O 0 h v c m F z I H B l c m R p Z G F z J n F 1 b 3 Q 7 L C Z x d W 9 0 O 0 h v c m F z I E V 4 d H J h c y Z x d W 9 0 O y w m c X V v d D t I b 3 J h c y B 0 c m F i Y W x o Y W R h c y B u b y B t w 6 p z J n F 1 b 3 Q 7 L C Z x d W 9 0 O 1 R h e G E g Y W J z Z W 5 0 Z W l z b W 8 m c X V v d D s s J n F 1 b 3 Q 7 Q W 5 v J n F 1 b 3 Q 7 L C Z x d W 9 0 O 0 N v b n Q u b c O q c y Z x d W 9 0 O y w m c X V v d D t O b 2 1 l I G R v I E 3 D q n M m c X V v d D s s J n F 1 b 3 Q 7 U H J p b W V p c m 9 z I G N h c m F j d G V y Z X M m c X V v d D s s J n F 1 b 3 Q 7 T c O K U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Q W J z L 1 R p c G 8 g Q W x 0 Z X J h Z G 8 u e 0 R B V E E s M H 0 m c X V v d D s s J n F 1 b 3 Q 7 U 2 V j d G l v b j E v V G F i X 0 F i c y 9 U a X B v I E F s d G V y Y W R v L n t G S U x J Q U w s M X 0 m c X V v d D s s J n F 1 b 3 Q 7 U 2 V j d G l v b j E v V G F i X 0 F i c y 9 U a X B v I E F s d G V y Y W R v L n t G V U 5 D S U 9 O Q V J J T y w y f S Z x d W 9 0 O y w m c X V v d D t T Z W N 0 a W 9 u M S 9 U Y W J f Q W J z L 1 R p c G 8 g Q W x 0 Z X J h Z G 8 u e 0 N B U k d P L D N 9 J n F 1 b 3 Q 7 L C Z x d W 9 0 O 1 N l Y 3 R p b 2 4 x L 1 R h Y l 9 B Y n M v V G l w b y B B b H R l c m F k b y 5 7 T U F U U k l D V U x B L D R 9 J n F 1 b 3 Q 7 L C Z x d W 9 0 O 1 N l Y 3 R p b 2 4 x L 1 R h Y l 9 B Y n M v V G l w b y B B b H R l c m F k b y 5 7 U 3 R h d H V z L D V 9 J n F 1 b 3 Q 7 L C Z x d W 9 0 O 1 N l Y 3 R p b 2 4 x L 1 R h Y l 9 B Y n M v V G l w b y B B b H R l c m F k b y 5 7 R m F s d G F z I G V t I G h v c m F z L D Z 9 J n F 1 b 3 Q 7 L C Z x d W 9 0 O 1 N l Y 3 R p b 2 4 x L 1 R h Y l 9 B Y n M v V G l w b y B B b H R l c m F k b y 5 7 Q X R y Y X N v c y B l b S B o b 3 J h c y w 3 f S Z x d W 9 0 O y w m c X V v d D t T Z W N 0 a W 9 u M S 9 U Y W J f Q W J z L 1 R p c G 8 g Q W x 0 Z X J h Z G 8 u e 0 Z h b H R h c y B K d X N 0 a W Z p Y 2 F k Y X M g Z W 0 g a G 9 y Y X M s O H 0 m c X V v d D s s J n F 1 b 3 Q 7 U 2 V j d G l v b j E v V G F i X 0 F i c y 9 U a X B v I E F s d G V y Y W R v L n t B d X P D q m 5 j a W F z I E F i b 2 5 h Z G F z I G V t I G h v c m F z L D l 9 J n F 1 b 3 Q 7 L C Z x d W 9 0 O 1 N l Y 3 R p b 2 4 x L 1 R h Y l 9 B Y n M v V G l w b y B B b H R l c m F k b y 5 7 S G 9 y Y X M g c G V y Z G l k Y X M s M T B 9 J n F 1 b 3 Q 7 L C Z x d W 9 0 O 1 N l Y 3 R p b 2 4 x L 1 R h Y l 9 B Y n M v V G l w b y B B b H R l c m F k b y 5 7 S G 9 y Y X M g R X h 0 c m F z L D E x f S Z x d W 9 0 O y w m c X V v d D t T Z W N 0 a W 9 u M S 9 U Y W J f Q W J z L 1 R p c G 8 g Q W x 0 Z X J h Z G 8 u e 0 h v c m F z I H R y Y W J h b G h h Z G F z I G 5 v I G 3 D q n M s M T J 9 J n F 1 b 3 Q 7 L C Z x d W 9 0 O 1 N l Y 3 R p b 2 4 x L 1 R h Y l 9 B Y n M v V G l w b y B B b H R l c m F k b y 5 7 V G F 4 Y S B h Y n N l b n R l a X N t b y w x M 3 0 m c X V v d D s s J n F 1 b 3 Q 7 U 2 V j d G l v b j E v V G F i X 0 F i c y 9 B b m 8 g S W 5 z Z X J p Z G 8 u e 0 F u b y w x N H 0 m c X V v d D s s J n F 1 b 3 Q 7 U 2 V j d G l v b j E v V G F i X 0 F i c y 9 N w 6 p z I E l u c 2 V y a W R v L n t N w 6 p z L D E 1 f S Z x d W 9 0 O y w m c X V v d D t T Z W N 0 a W 9 u M S 9 U Y W J f Q W J z L 0 5 v b W U g Z G 8 g T c O q c y B J b n N l c m l k b y 5 7 T m 9 t Z S B k b y B N w 6 p z L D E 2 f S Z x d W 9 0 O y w m c X V v d D t T Z W N 0 a W 9 u M S 9 U Y W J f Q W J z L 1 B y a W 1 l a X J v c y B D Y X J h Y 3 R l c m V z I E l u c 2 V y a W R v c y 5 7 U H J p b W V p c m 9 z I G N h c m F j d G V y Z X M s M T d 9 J n F 1 b 3 Q 7 L C Z x d W 9 0 O 1 N l Y 3 R p b 2 4 x L 1 R h Y l 9 B Y n M v V G V 4 d G 8 g Z W 0 g T W F p w 7 p z Y 3 V s Y S B J b n N l c m l k b y 5 7 T U F J w 5 p T Q 1 V M Q S w x O H 0 m c X V v d D t d L C Z x d W 9 0 O 0 N v b H V t b k N v d W 5 0 J n F 1 b 3 Q 7 O j E 5 L C Z x d W 9 0 O 0 t l e U N v b H V t b k 5 h b W V z J n F 1 b 3 Q 7 O l t d L C Z x d W 9 0 O 0 N v b H V t b k l k Z W 5 0 a X R p Z X M m c X V v d D s 6 W y Z x d W 9 0 O 1 N l Y 3 R p b 2 4 x L 1 R h Y l 9 B Y n M v V G l w b y B B b H R l c m F k b y 5 7 R E F U Q S w w f S Z x d W 9 0 O y w m c X V v d D t T Z W N 0 a W 9 u M S 9 U Y W J f Q W J z L 1 R p c G 8 g Q W x 0 Z X J h Z G 8 u e 0 Z J T E l B T C w x f S Z x d W 9 0 O y w m c X V v d D t T Z W N 0 a W 9 u M S 9 U Y W J f Q W J z L 1 R p c G 8 g Q W x 0 Z X J h Z G 8 u e 0 Z V T k N J T 0 5 B U k l P L D J 9 J n F 1 b 3 Q 7 L C Z x d W 9 0 O 1 N l Y 3 R p b 2 4 x L 1 R h Y l 9 B Y n M v V G l w b y B B b H R l c m F k b y 5 7 Q 0 F S R 0 8 s M 3 0 m c X V v d D s s J n F 1 b 3 Q 7 U 2 V j d G l v b j E v V G F i X 0 F i c y 9 U a X B v I E F s d G V y Y W R v L n t N Q V R S S U N V T E E s N H 0 m c X V v d D s s J n F 1 b 3 Q 7 U 2 V j d G l v b j E v V G F i X 0 F i c y 9 U a X B v I E F s d G V y Y W R v L n t T d G F 0 d X M s N X 0 m c X V v d D s s J n F 1 b 3 Q 7 U 2 V j d G l v b j E v V G F i X 0 F i c y 9 U a X B v I E F s d G V y Y W R v L n t G Y W x 0 Y X M g Z W 0 g a G 9 y Y X M s N n 0 m c X V v d D s s J n F 1 b 3 Q 7 U 2 V j d G l v b j E v V G F i X 0 F i c y 9 U a X B v I E F s d G V y Y W R v L n t B d H J h c 2 9 z I G V t I G h v c m F z L D d 9 J n F 1 b 3 Q 7 L C Z x d W 9 0 O 1 N l Y 3 R p b 2 4 x L 1 R h Y l 9 B Y n M v V G l w b y B B b H R l c m F k b y 5 7 R m F s d G F z I E p 1 c 3 R p Z m l j Y W R h c y B l b S B o b 3 J h c y w 4 f S Z x d W 9 0 O y w m c X V v d D t T Z W N 0 a W 9 u M S 9 U Y W J f Q W J z L 1 R p c G 8 g Q W x 0 Z X J h Z G 8 u e 0 F 1 c 8 O q b m N p Y X M g Q W J v b m F k Y X M g Z W 0 g a G 9 y Y X M s O X 0 m c X V v d D s s J n F 1 b 3 Q 7 U 2 V j d G l v b j E v V G F i X 0 F i c y 9 U a X B v I E F s d G V y Y W R v L n t I b 3 J h c y B w Z X J k a W R h c y w x M H 0 m c X V v d D s s J n F 1 b 3 Q 7 U 2 V j d G l v b j E v V G F i X 0 F i c y 9 U a X B v I E F s d G V y Y W R v L n t I b 3 J h c y B F e H R y Y X M s M T F 9 J n F 1 b 3 Q 7 L C Z x d W 9 0 O 1 N l Y 3 R p b 2 4 x L 1 R h Y l 9 B Y n M v V G l w b y B B b H R l c m F k b y 5 7 S G 9 y Y X M g d H J h Y m F s a G F k Y X M g b m 8 g b c O q c y w x M n 0 m c X V v d D s s J n F 1 b 3 Q 7 U 2 V j d G l v b j E v V G F i X 0 F i c y 9 U a X B v I E F s d G V y Y W R v L n t U Y X h h I G F i c 2 V u d G V p c 2 1 v L D E z f S Z x d W 9 0 O y w m c X V v d D t T Z W N 0 a W 9 u M S 9 U Y W J f Q W J z L 0 F u b y B J b n N l c m l k b y 5 7 Q W 5 v L D E 0 f S Z x d W 9 0 O y w m c X V v d D t T Z W N 0 a W 9 u M S 9 U Y W J f Q W J z L 0 3 D q n M g S W 5 z Z X J p Z G 8 u e 0 3 D q n M s M T V 9 J n F 1 b 3 Q 7 L C Z x d W 9 0 O 1 N l Y 3 R p b 2 4 x L 1 R h Y l 9 B Y n M v T m 9 t Z S B k b y B N w 6 p z I E l u c 2 V y a W R v L n t O b 2 1 l I G R v I E 3 D q n M s M T Z 9 J n F 1 b 3 Q 7 L C Z x d W 9 0 O 1 N l Y 3 R p b 2 4 x L 1 R h Y l 9 B Y n M v U H J p b W V p c m 9 z I E N h c m F j d G V y Z X M g S W 5 z Z X J p Z G 9 z L n t Q c m l t Z W l y b 3 M g Y 2 F y Y W N 0 Z X J l c y w x N 3 0 m c X V v d D s s J n F 1 b 3 Q 7 U 2 V j d G l v b j E v V G F i X 0 F i c y 9 U Z X h 0 b y B l b S B N Y W n D u n N j d W x h I E l u c 2 V y a W R v L n t N Q U n D m l N D V U x B L D E 4 f S Z x d W 9 0 O 1 0 s J n F 1 b 3 Q 7 U m V s Y X R p b 2 5 z a G l w S W 5 m b y Z x d W 9 0 O z p b X X 0 i I C 8 + P E V u d H J 5 I F R 5 c G U 9 I l F 1 Z X J 5 S U Q i I F Z h b H V l P S J z M D k 0 N 2 N i N T Y t M D Y z Y i 0 0 M z d m L T h l N j c t N D I 1 Y m Z h Y z c w Y T J l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G F i X 0 F i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B Y n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F i c y 9 B b m 8 l M j B J b n N l c m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B Y n M v T S V D M y V B Q X M l M j B J b n N l c m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B Y n M v Q 2 9 s d W 5 h c y U y M F J l b m 9 t Z W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Q W J z L 0 5 v b W U l M j B k b y U y M E 0 l Q z M l Q U F z J T I w S W 5 z Z X J p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Q W J z L 1 B y a W 1 l a X J v c y U y M E N h c m F j d G V y Z X M l M j B J b n N l c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Q W J z L 1 R l e H R v J T I w Z W 0 l M j B N Y W k l Q z M l Q k F z Y 3 V s Y S U y M E l u c 2 V y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F i c y 9 D b 2 x 1 b m F z J T I w U m V u b 2 1 l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k F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S Z W N v d m V y e V R h c m d l d F N o Z W V 0 I i B W Y W x 1 Z T 0 i c 0 F O Q U x J U 0 V T I i A v P j x F b n R y e S B U e X B l P S J S Z W N v d m V y e V R h c m d l d E N v b H V t b i I g V m F s d W U 9 I m w y M C I g L z 4 8 R W 5 0 c n k g V H l w Z T 0 i U m V j b 3 Z l c n l U Y X J n Z X R S b 3 c i I F Z h b H V l P S J s M i I g L z 4 8 R W 5 0 c n k g V H l w Z T 0 i U G l 2 b 3 R P Y m p l Y 3 R O Y W 1 l I i B W Y W x 1 Z T 0 i c 0 F O Q U x J U 0 V T I V R h Y m V s Y S B k a W 7 D o m 1 p Y 2 E 1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5 L T E 1 V D E 4 O j I 5 O j U x L j E 4 N j g x N z J a I i A v P j x F b n R y e S B U e X B l P S J G a W x s Q 2 9 s d W 1 u V H l w Z X M i I F Z h b H V l P S J z Q 1 F Z R 0 J n W U d B d 1 l B Q X d N R E J n W U c i I C 8 + P E V u d H J 5 I F R 5 c G U 9 I k Z p b G x D b 2 x 1 b W 5 O Y W 1 l c y I g V m F s d W U 9 I n N b J n F 1 b 3 Q 7 R E F U Q S Z x d W 9 0 O y w m c X V v d D t G S U x J Q U w m c X V v d D s s J n F 1 b 3 Q 7 R l V O Q 0 l P T k F S S U 8 m c X V v d D s s J n F 1 b 3 Q 7 Q 0 F S R 0 8 m c X V v d D s s J n F 1 b 3 Q 7 T U F U U k l D V U x B J n F 1 b 3 Q 7 L C Z x d W 9 0 O 0 1 P V E l W T y B B R k F T V E F N R U 5 U T y Z x d W 9 0 O y w m c X V v d D t B Z m F z d G F t Z W 5 0 b y Z x d W 9 0 O y w m c X V v d D t D S U Q m c X V v d D s s J n F 1 b 3 Q 7 R E V T Q 1 J J w 4 f D g 0 8 g Q 0 l E J n F 1 b 3 Q 7 L C Z x d W 9 0 O 0 R J Q V M g Q U Z B U 1 R B T U V O V E 8 m c X V v d D s s J n F 1 b 3 Q 7 Q W 5 v J n F 1 b 3 Q 7 L C Z x d W 9 0 O 0 N v b n Q u b c O q c y Z x d W 9 0 O y w m c X V v d D t O b 2 1 l I G R v I E 3 D q n M m c X V v d D s s J n F 1 b 3 Q 7 U H J p b W V p c m 9 z I G N h c m F j d G V y Z X M m c X V v d D s s J n F 1 b 3 Q 7 T c O K U y Z x d W 9 0 O 1 0 i I C 8 + P E V u d H J 5 I F R 5 c G U 9 I k Z p b G x T d G F 0 d X M i I F Z h b H V l P S J z Q 2 9 t c G x l d G U i I C 8 + P E V u d H J 5 I F R 5 c G U 9 I l F 1 Z X J 5 S U Q i I F Z h b H V l P S J z N j d k Z T d h N j Q t M 2 R l Z i 0 0 Y z E 1 L T k x N T M t M j R k M m M y M m Y z N T Z m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0 Z B U C 9 U a X B v I E F s d G V y Y W R v L n t E Q V R B L D B 9 J n F 1 b 3 Q 7 L C Z x d W 9 0 O 1 N l Y 3 R p b 2 4 x L 1 R h Y l 9 G Q V A v V G l w b y B B b H R l c m F k b y 5 7 R k l M S U F M L D F 9 J n F 1 b 3 Q 7 L C Z x d W 9 0 O 1 N l Y 3 R p b 2 4 x L 1 R h Y l 9 G Q V A v V G l w b y B B b H R l c m F k b z E u e 0 Z V T k N J T 0 5 B U k l P L D J 9 J n F 1 b 3 Q 7 L C Z x d W 9 0 O 1 N l Y 3 R p b 2 4 x L 1 R h Y l 9 G Q V A v V G l w b y B B b H R l c m F k b z E u e 0 N B U k d P L D N 9 J n F 1 b 3 Q 7 L C Z x d W 9 0 O 1 N l Y 3 R p b 2 4 x L 1 R h Y l 9 G Q V A v V G l w b y B B b H R l c m F k b z E u e 0 1 B V F J J Q 1 V M Q S w 0 f S Z x d W 9 0 O y w m c X V v d D t T Z W N 0 a W 9 u M S 9 U Y W J f R k F Q L 1 R p c G 8 g Q W x 0 Z X J h Z G 8 x L n t N T 1 R J V k 8 g Q U Z B U 1 R B T U V O V E 8 s N X 0 m c X V v d D s s J n F 1 b 3 Q 7 U 2 V j d G l v b j E v V G F i X 0 Z B U C 9 U a X B v I E F s d G V y Y W R v M S 5 7 Q W Z h c 3 R h b W V u d G 8 s N n 0 m c X V v d D s s J n F 1 b 3 Q 7 U 2 V j d G l v b j E v V G F i X 0 Z B U C 9 U a X B v I E F s d G V y Y W R v M S 5 7 Q 0 l E L D d 9 J n F 1 b 3 Q 7 L C Z x d W 9 0 O 1 N l Y 3 R p b 2 4 x L 1 R h Y l 9 G Q V A v V G l w b y B B b H R l c m F k b y 5 7 R E V T Q 1 J J w 4 f D g 0 8 g Q 0 l E L D h 9 J n F 1 b 3 Q 7 L C Z x d W 9 0 O 1 N l Y 3 R p b 2 4 x L 1 R h Y l 9 G Q V A v V G l w b y B B b H R l c m F k b z E u e 0 R J Q V M g Q U Z B U 1 R B T U V O V E 8 s O X 0 m c X V v d D s s J n F 1 b 3 Q 7 U 2 V j d G l v b j E v V G F i X 0 Z B U C 9 B b m 8 g S W 5 z Z X J p Z G 8 u e 0 F u b y w x M H 0 m c X V v d D s s J n F 1 b 3 Q 7 U 2 V j d G l v b j E v V G F i X 0 Z B U C 9 N w 6 p z I E l u c 2 V y a W R v L n t N w 6 p z L D E x f S Z x d W 9 0 O y w m c X V v d D t T Z W N 0 a W 9 u M S 9 U Y W J f R k F Q L 0 5 v b W U g Z G 8 g T c O q c y B J b n N l c m l k b y 5 7 T m 9 t Z S B k b y B N w 6 p z L D E y f S Z x d W 9 0 O y w m c X V v d D t T Z W N 0 a W 9 u M S 9 U Y W J f R k F Q L 1 B y a W 1 l a X J v c y B D Y X J h Y 3 R l c m V z I E l u c 2 V y a W R v c y 5 7 U H J p b W V p c m 9 z I G N h c m F j d G V y Z X M s M T N 9 J n F 1 b 3 Q 7 L C Z x d W 9 0 O 1 N l Y 3 R p b 2 4 x L 1 R h Y l 9 G Q V A v V G V 4 d G 8 g Z W 0 g T W F p w 7 p z Y 3 V s Y S B J b n N l c m l k b y 5 7 T U F J w 5 p T Q 1 V M Q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l 9 G Q V A v V G l w b y B B b H R l c m F k b y 5 7 R E F U Q S w w f S Z x d W 9 0 O y w m c X V v d D t T Z W N 0 a W 9 u M S 9 U Y W J f R k F Q L 1 R p c G 8 g Q W x 0 Z X J h Z G 8 u e 0 Z J T E l B T C w x f S Z x d W 9 0 O y w m c X V v d D t T Z W N 0 a W 9 u M S 9 U Y W J f R k F Q L 1 R p c G 8 g Q W x 0 Z X J h Z G 8 x L n t G V U 5 D S U 9 O Q V J J T y w y f S Z x d W 9 0 O y w m c X V v d D t T Z W N 0 a W 9 u M S 9 U Y W J f R k F Q L 1 R p c G 8 g Q W x 0 Z X J h Z G 8 x L n t D Q V J H T y w z f S Z x d W 9 0 O y w m c X V v d D t T Z W N 0 a W 9 u M S 9 U Y W J f R k F Q L 1 R p c G 8 g Q W x 0 Z X J h Z G 8 x L n t N Q V R S S U N V T E E s N H 0 m c X V v d D s s J n F 1 b 3 Q 7 U 2 V j d G l v b j E v V G F i X 0 Z B U C 9 U a X B v I E F s d G V y Y W R v M S 5 7 T U 9 U S V Z P I E F G Q V N U Q U 1 F T l R P L D V 9 J n F 1 b 3 Q 7 L C Z x d W 9 0 O 1 N l Y 3 R p b 2 4 x L 1 R h Y l 9 G Q V A v V G l w b y B B b H R l c m F k b z E u e 0 F m Y X N 0 Y W 1 l b n R v L D Z 9 J n F 1 b 3 Q 7 L C Z x d W 9 0 O 1 N l Y 3 R p b 2 4 x L 1 R h Y l 9 G Q V A v V G l w b y B B b H R l c m F k b z E u e 0 N J R C w 3 f S Z x d W 9 0 O y w m c X V v d D t T Z W N 0 a W 9 u M S 9 U Y W J f R k F Q L 1 R p c G 8 g Q W x 0 Z X J h Z G 8 u e 0 R F U 0 N S S c O H w 4 N P I E N J R C w 4 f S Z x d W 9 0 O y w m c X V v d D t T Z W N 0 a W 9 u M S 9 U Y W J f R k F Q L 1 R p c G 8 g Q W x 0 Z X J h Z G 8 x L n t E S U F T I E F G Q V N U Q U 1 F T l R P L D l 9 J n F 1 b 3 Q 7 L C Z x d W 9 0 O 1 N l Y 3 R p b 2 4 x L 1 R h Y l 9 G Q V A v Q W 5 v I E l u c 2 V y a W R v L n t B b m 8 s M T B 9 J n F 1 b 3 Q 7 L C Z x d W 9 0 O 1 N l Y 3 R p b 2 4 x L 1 R h Y l 9 G Q V A v T c O q c y B J b n N l c m l k b y 5 7 T c O q c y w x M X 0 m c X V v d D s s J n F 1 b 3 Q 7 U 2 V j d G l v b j E v V G F i X 0 Z B U C 9 O b 2 1 l I G R v I E 3 D q n M g S W 5 z Z X J p Z G 8 u e 0 5 v b W U g Z G 8 g T c O q c y w x M n 0 m c X V v d D s s J n F 1 b 3 Q 7 U 2 V j d G l v b j E v V G F i X 0 Z B U C 9 Q c m l t Z W l y b 3 M g Q 2 F y Y W N 0 Z X J l c y B J b n N l c m l k b 3 M u e 1 B y a W 1 l a X J v c y B j Y X J h Y 3 R l c m V z L D E z f S Z x d W 9 0 O y w m c X V v d D t T Z W N 0 a W 9 u M S 9 U Y W J f R k F Q L 1 R l e H R v I G V t I E 1 h a c O 6 c 2 N 1 b G E g S W 5 z Z X J p Z G 8 u e 0 1 B S c O a U 0 N V T E E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f R k F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Z B U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k F Q L 0 F u b y U y M E l u c 2 V y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Z B U C 9 N J U M z J U F B c y U y M E l u c 2 V y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Z B U C 9 D b 2 x 1 b m F z J T I w U m V u b 2 1 l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G Q V A v T m 9 t Z S U y M G R v J T I w T S V D M y V B Q X M l M j B J b n N l c m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G Q V A v U H J p b W V p c m 9 z J T I w Q 2 F y Y W N 0 Z X J l c y U y M E l u c 2 V y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G Q V A v V G V 4 d G 8 l M j B l b S U y M E 1 h a S V D M y V C Q X N j d W x h J T I w S W 5 z Z X J p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k F Q L 0 N v b H V u Y X M l M j B S Z W 5 v b W V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Q U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l J l Y 2 9 2 Z X J 5 V G F y Z 2 V 0 U 2 h l Z X Q i I F Z h b H V l P S J z Q U 5 B T E l T R V M i I C 8 + P E V u d H J 5 I F R 5 c G U 9 I l J l Y 2 9 2 Z X J 5 V G F y Z 2 V 0 Q 2 9 s d W 1 u I i B W Y W x 1 Z T 0 i b D I 1 I i A v P j x F b n R y e S B U e X B l P S J S Z W N v d m V y e V R h c m d l d F J v d y I g V m F s d W U 9 I m w y I i A v P j x F b n R y e S B U e X B l P S J Q a X Z v d E 9 i a m V j d E 5 h b W U i I F Z h b H V l P S J z Q U 5 B T E l T R V M h U F F W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5 L T E 1 V D E 3 O j Q z O j U w L j Y y M z c w N D Z a I i A v P j x F b n R y e S B U e X B l P S J G a W x s Q 2 9 s d W 1 u V H l w Z X M i I F Z h b H V l P S J z Q m d N R C I g L z 4 8 R W 5 0 c n k g V H l w Z T 0 i R m l s b E N v b H V t b k 5 h b W V z I i B W Y W x 1 Z T 0 i c 1 s m c X V v d D t G S U x J Q U w m c X V v d D s s J n F 1 b 3 Q 7 T U V U Q S B Q U V Y m c X V v d D s s J n F 1 b 3 Q 7 U E F S V E l D S V B B T l R F U y Z x d W 9 0 O 1 0 i I C 8 + P E V u d H J 5 I F R 5 c G U 9 I k Z p b G x T d G F 0 d X M i I F Z h b H V l P S J z Q 2 9 t c G x l d G U i I C 8 + P E V u d H J 5 I F R 5 c G U 9 I l F 1 Z X J 5 S U Q i I F Z h b H V l P S J z Y j k 1 N 2 U y Z T Q t M 2 Y x N C 0 0 M T Y 5 L W F m Z m M t M z B h N T Z k N z E 1 N z c 5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U F F W L 1 R p c G 8 g Q W x 0 Z X J h Z G 8 u e 0 Z J T E l B T C w w f S Z x d W 9 0 O y w m c X V v d D t T Z W N 0 a W 9 u M S 9 U Y W J f U F F W L 1 R p c G 8 g Q W x 0 Z X J h Z G 8 u e 0 1 F V E E g U F F W L D F 9 J n F 1 b 3 Q 7 L C Z x d W 9 0 O 1 N l Y 3 R p b 2 4 x L 1 R h Y l 9 Q U V Y v V G l w b y B B b H R l c m F k b y 5 7 U E F S V E l D S V B B T l R F U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f U F F W L 1 R p c G 8 g Q W x 0 Z X J h Z G 8 u e 0 Z J T E l B T C w w f S Z x d W 9 0 O y w m c X V v d D t T Z W N 0 a W 9 u M S 9 U Y W J f U F F W L 1 R p c G 8 g Q W x 0 Z X J h Z G 8 u e 0 1 F V E E g U F F W L D F 9 J n F 1 b 3 Q 7 L C Z x d W 9 0 O 1 N l Y 3 R p b 2 4 x L 1 R h Y l 9 Q U V Y v V G l w b y B B b H R l c m F k b y 5 7 U E F S V E l D S V B B T l R F U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X 1 B R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Q U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1 B D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U m V j b 3 Z l c n l U Y X J n Z X R T a G V l d C I g V m F s d W U 9 I n N B T k F M S V N F U y I g L z 4 8 R W 5 0 c n k g V H l w Z T 0 i U m V j b 3 Z l c n l U Y X J n Z X R D b 2 x 1 b W 4 i I F Z h b H V l P S J s M z A i I C 8 + P E V u d H J 5 I F R 5 c G U 9 I l J l Y 2 9 2 Z X J 5 V G F y Z 2 V 0 U m 9 3 I i B W Y W x 1 Z T 0 i b D I i I C 8 + P E V u d H J 5 I F R 5 c G U 9 I l B p d m 9 0 T 2 J q Z W N 0 T m F t Z S I g V m F s d W U 9 I n N B T k F M S V N F U y F Q Q 0 Q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k t M T V U M T c 6 N D M 6 N T A u N j M 0 N z A w N V o i I C 8 + P E V u d H J 5 I F R 5 c G U 9 I k Z p b G x D b 2 x 1 b W 5 U e X B l c y I g V m F s d W U 9 I n N C Z 0 1 E I i A v P j x F b n R y e S B U e X B l P S J G a W x s Q 2 9 s d W 1 u T m F t Z X M i I F Z h b H V l P S J z W y Z x d W 9 0 O 0 Z J T E l B T C Z x d W 9 0 O y w m c X V v d D t N R V R B I F B D R C Z x d W 9 0 O y w m c X V v d D t D T 0 5 U U k F U Q U R P U y Z x d W 9 0 O 1 0 i I C 8 + P E V u d H J 5 I F R 5 c G U 9 I k Z p b G x T d G F 0 d X M i I F Z h b H V l P S J z Q 2 9 t c G x l d G U i I C 8 + P E V u d H J 5 I F R 5 c G U 9 I l F 1 Z X J 5 S U Q i I F Z h b H V l P S J z M D k 3 M j I 0 N D E t Z W U y M y 0 0 N z l i L W F k Z m Q t Z T I z M D Y 4 Z G J k Y j E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U E N E L 1 R p c G 8 g Q W x 0 Z X J h Z G 8 u e 0 Z J T E l B T C w w f S Z x d W 9 0 O y w m c X V v d D t T Z W N 0 a W 9 u M S 9 U Y W J f U E N E L 1 R p c G 8 g Q W x 0 Z X J h Z G 8 u e 0 1 F V E E g U E N E L D F 9 J n F 1 b 3 Q 7 L C Z x d W 9 0 O 1 N l Y 3 R p b 2 4 x L 1 R h Y l 9 Q Q 0 Q v V G l w b y B B b H R l c m F k b y 5 7 Q 0 9 O V F J B V E F E T 1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X 1 B D R C 9 U a X B v I E F s d G V y Y W R v L n t G S U x J Q U w s M H 0 m c X V v d D s s J n F 1 b 3 Q 7 U 2 V j d G l v b j E v V G F i X 1 B D R C 9 U a X B v I E F s d G V y Y W R v L n t N R V R B I F B D R C w x f S Z x d W 9 0 O y w m c X V v d D t T Z W N 0 a W 9 u M S 9 U Y W J f U E N E L 1 R p c G 8 g Q W x 0 Z X J h Z G 8 u e 0 N P T l R S Q V R B R E 9 T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f U E N E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1 B D R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R m l s a W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S Z W N v d m V y e V R h c m d l d F N o Z W V 0 I i B W Y W x 1 Z T 0 i c 0 F O Q U x J U 0 V T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Q a X Z v d E 9 i a m V j d E 5 h b W U i I F Z h b H V l P S J z Q U 5 B T E l T R V M h V G F i Z W x h I G R p b s O i b W l j Y T E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l 9 G a W x p Y W w v V G l w b y B B b H R l c m F k b y 5 7 R k l M S U F M L D F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l 9 G a W x p Y W w v V G l w b y B B b H R l c m F k b y 5 7 R k l M S U F M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G S U x J Q U w m c X V v d D t d I i A v P j x F b n R y e S B U e X B l P S J G a W x s Q 2 9 s d W 1 u V H l w Z X M i I F Z h b H V l P S J z Q m c 9 P S I g L z 4 8 R W 5 0 c n k g V H l w Z T 0 i R m l s b E x h c 3 R V c G R h d G V k I i B W Y W x 1 Z T 0 i Z D I w M j A t M D k t M T V U M T g 6 N T A 6 M j U u N D E w N T M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i I C 8 + P E V u d H J 5 I F R 5 c G U 9 I l F 1 Z X J 5 S U Q i I F Z h b H V l P S J z N m N h N z Y w Z G M t Z j h h N i 0 0 Z T Z k L T k y Z T A t N W Q x Z T F i N G Z k M 2 E 4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G F i X 0 Z p b G l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G a W x p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Z p b G l h b C 9 D b 2 x 1 b m F z J T I w U m V t b 3 Z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U m V j b 3 Z l c n l U Y X J n Z X R T a G V l d C I g V m F s d W U 9 I n N B T k F M S V N F U y I g L z 4 8 R W 5 0 c n k g V H l w Z T 0 i U m V j b 3 Z l c n l U Y X J n Z X R D b 2 x 1 b W 4 i I F Z h b H V l P S J s N i I g L z 4 8 R W 5 0 c n k g V H l w Z T 0 i U m V j b 3 Z l c n l U Y X J n Z X R S b 3 c i I F Z h b H V l P S J s M i I g L z 4 8 R W 5 0 c n k g V H l w Z T 0 i U G l 2 b 3 R P Y m p l Y 3 R O Y W 1 l I i B W Y W x 1 Z T 0 i c 0 F O Q U x J U 0 V T I V R h Y m V s Y S B k a W 7 D o m 1 p Y 2 E x M y I g L z 4 8 R W 5 0 c n k g V H l w Z T 0 i R m l s b G V k Q 2 9 t c G x l d G V S Z X N 1 b H R U b 1 d v c m t z a G V l d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k t M T V U M T g 6 N T A 6 M j U u N D I z N T c y N 1 o i I C 8 + P E V u d H J 5 I F R 5 c G U 9 I k Z p b G x D b 2 x 1 b W 5 U e X B l c y I g V m F s d W U 9 I n N C Z 0 0 9 I i A v P j x F b n R y e S B U e X B l P S J G a W x s Q 2 9 s d W 1 u T m F t Z X M i I F Z h b H V l P S J z W y Z x d W 9 0 O 0 3 D i l M m c X V v d D s s J n F 1 b 3 Q 7 Q 0 9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0 1 l c y 9 U a X B v I E F s d G V y Y W R v L n t N w 4 p T L D B 9 J n F 1 b 3 Q 7 L C Z x d W 9 0 O 1 N l Y 3 R p b 2 4 x L 1 R h Y l 9 N Z X M v V G l w b y B B b H R l c m F k b y 5 7 Q 0 9 E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l 9 N Z X M v V G l w b y B B b H R l c m F k b y 5 7 T c O K U y w w f S Z x d W 9 0 O y w m c X V v d D t T Z W N 0 a W 9 u M S 9 U Y W J f T W V z L 1 R p c G 8 g Q W x 0 Z X J h Z G 8 u e 0 N P R C w x f S Z x d W 9 0 O 1 0 s J n F 1 b 3 Q 7 U m V s Y X R p b 2 5 z a G l w S W 5 m b y Z x d W 9 0 O z p b X X 0 i I C 8 + P E V u d H J 5 I F R 5 c G U 9 I l F 1 Z X J 5 S U Q i I F Z h b H V l P S J z N W J k M G R i M G M t M z Y 2 M S 0 0 N G V m L T g 5 Y W I t M D R j Z j M 1 Z D d j N m Z h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G F i X 0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l 9 N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0 Z B U C 9 U a X B v J T I w Q W x 0 Z X J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p V l G 3 y S b J L h F o j 4 b G 3 H b 0 A A A A A A g A A A A A A E G Y A A A A B A A A g A A A A f P s v t 8 j A 0 E t 4 5 H 3 w r Y 7 V V G b u z h K L Z E w 9 D a a M T O 5 x T L 4 A A A A A D o A A A A A C A A A g A A A A h l p b + T s 3 2 + 4 i Z U J 7 l 7 x v m x n d A 9 E P B F L C Y / D Q y R a K h c F Q A A A A R N C D s w d k Q 0 H J 1 x I J m s + l r r a U e I V s / M g J P X E z Z J G k P V n A M 0 Z 5 S C Q k L 8 D H f F e J 4 l D L I Q d W 5 M l 2 J V D 5 O d Y 6 s p J j 3 U U 6 R r F A n A j a Z N x r 1 Y I f y 3 1 A A A A A x R D n L x M g b y v V B Y 8 J b n x 3 M K y 0 k T Z t O L M A T x o c V G T v m k e c r s N F Y x H H I t 1 k W D d B A R s 6 a b q 5 z Z + F c 0 u q H 9 l Y 6 S g q Q Q = = < / D a t a M a s h u p > 
</file>

<file path=customXml/item27.xml>��< ? x m l   v e r s i o n = " 1 . 0 "   e n c o d i n g = " U T F - 1 6 " ? > < G e m i n i   x m l n s = " h t t p : / / g e m i n i / p i v o t c u s t o m i z a t i o n / T a b l e X M L _ T a b _ F A P   1 _ a d d 8 a 1 5 9 - f 1 c f - 4 a 5 5 - a 8 1 3 - f f 4 e 0 c 8 6 e 3 9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 6 8 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 M O T I V O   A F A S T A M E N T O < / s t r i n g > < / k e y > < v a l u e > < i n t > 1 8 3 < / i n t > < / v a l u e > < / i t e m > < i t e m > < k e y > < s t r i n g > C I D < / s t r i n g > < / k e y > < v a l u e > < i n t > 5 7 < / i n t > < / v a l u e > < / i t e m > < i t e m > < k e y > < s t r i n g > D E S C R I � � O   C I D < / s t r i n g > < / k e y > < v a l u e > < i n t > 1 3 0 < / i n t > < / v a l u e > < / i t e m > < i t e m > < k e y > < s t r i n g > D I A S   A F A S T A M E N T O < / s t r i n g > < / k e y > < v a l u e > < i n t > 1 6 0 < / i n t > < / v a l u e > < / i t e m > < i t e m > < k e y > < s t r i n g > A n o < / s t r i n g > < / k e y > < v a l u e > < i n t > 6 1 < / i n t > < / v a l u e > < / i t e m > < i t e m > < k e y > < s t r i n g > C o n t . m � s < / s t r i n g > < / k e y > < v a l u e > < i n t > 9 5 < / i n t > < / v a l u e > < / i t e m > < i t e m > < k e y > < s t r i n g > N o m e   d o   M � s < / s t r i n g > < / k e y > < v a l u e > < i n t > 1 2 2 < / i n t > < / v a l u e > < / i t e m > < i t e m > < k e y > < s t r i n g > P r i m e i r o s   c a r a c t e r e s < / s t r i n g > < / k e y > < v a l u e > < i n t > 1 6 2 < / i n t > < / v a l u e > < / i t e m > < i t e m > < k e y > < s t r i n g > M � S < / s t r i n g > < / k e y > < v a l u e > < i n t > 6 2 < / i n t > < / v a l u e > < / i t e m > < i t e m > < k e y > < s t r i n g > A f a s t a m e n t o < / s t r i n g > < / k e y > < v a l u e > < i n t > 1 1 6 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 M O T I V O   A F A S T A M E N T O < / s t r i n g > < / k e y > < v a l u e > < i n t > 5 < / i n t > < / v a l u e > < / i t e m > < i t e m > < k e y > < s t r i n g > C I D < / s t r i n g > < / k e y > < v a l u e > < i n t > 6 < / i n t > < / v a l u e > < / i t e m > < i t e m > < k e y > < s t r i n g > D E S C R I � � O   C I D < / s t r i n g > < / k e y > < v a l u e > < i n t > 7 < / i n t > < / v a l u e > < / i t e m > < i t e m > < k e y > < s t r i n g > D I A S   A F A S T A M E N T O < / s t r i n g > < / k e y > < v a l u e > < i n t > 8 < / i n t > < / v a l u e > < / i t e m > < i t e m > < k e y > < s t r i n g > A n o < / s t r i n g > < / k e y > < v a l u e > < i n t > 9 < / i n t > < / v a l u e > < / i t e m > < i t e m > < k e y > < s t r i n g > C o n t . m � s < / s t r i n g > < / k e y > < v a l u e > < i n t > 1 0 < / i n t > < / v a l u e > < / i t e m > < i t e m > < k e y > < s t r i n g > N o m e   d o   M � s < / s t r i n g > < / k e y > < v a l u e > < i n t > 1 1 < / i n t > < / v a l u e > < / i t e m > < i t e m > < k e y > < s t r i n g > P r i m e i r o s   c a r a c t e r e s < / s t r i n g > < / k e y > < v a l u e > < i n t > 1 2 < / i n t > < / v a l u e > < / i t e m > < i t e m > < k e y > < s t r i n g > M � S < / s t r i n g > < / k e y > < v a l u e > < i n t > 1 3 < / i n t > < / v a l u e > < / i t e m > < i t e m > < k e y > < s t r i n g > A f a s t a m e n t o 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T a b _ A b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 M � S < / s t r i n g > < / k e y > < v a l u e > < i n t > 6 2 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 S t a t u s < / s t r i n g > < / k e y > < v a l u e > < i n t > 7 4 < / i n t > < / v a l u e > < / i t e m > < i t e m > < k e y > < s t r i n g > F a l t a s   e m   h o r a s < / s t r i n g > < / k e y > < v a l u e > < i n t > 1 3 2 < / i n t > < / v a l u e > < / i t e m > < i t e m > < k e y > < s t r i n g > A t r a s o s   e m   h o r a s < / s t r i n g > < / k e y > < v a l u e > < i n t > 1 4 2 < / i n t > < / v a l u e > < / i t e m > < i t e m > < k e y > < s t r i n g > F a l t a s   J u s t i f i c a d a s   e m   h o r a s < / s t r i n g > < / k e y > < v a l u e > < i n t > 2 0 4 < / i n t > < / v a l u e > < / i t e m > < i t e m > < k e y > < s t r i n g > A u s � n c i a s   A b o n a d a s   e m   h o r a s < / s t r i n g > < / k e y > < v a l u e > < i n t > 2 2 2 < / i n t > < / v a l u e > < / i t e m > < i t e m > < k e y > < s t r i n g > H o r a s   p e r d i d a s < / s t r i n g > < / k e y > < v a l u e > < i n t > 1 2 8 < / i n t > < / v a l u e > < / i t e m > < i t e m > < k e y > < s t r i n g > H o r a s   E x t r a s < / s t r i n g > < / k e y > < v a l u e > < i n t > 1 1 1 < / i n t > < / v a l u e > < / i t e m > < i t e m > < k e y > < s t r i n g > H o r a s   t r a b a l h a d a s   n o   m � s < / s t r i n g > < / k e y > < v a l u e > < i n t > 1 9 4 < / i n t > < / v a l u e > < / i t e m > < i t e m > < k e y > < s t r i n g > T a x a   a b s e n t e i s m o < / s t r i n g > < / k e y > < v a l u e > < i n t > 1 4 6 < / i n t > < / v a l u e > < / i t e m > < / C o l u m n W i d t h s > < C o l u m n D i s p l a y I n d e x > < i t e m > < k e y > < s t r i n g > M � S 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 S t a t u s < / s t r i n g > < / k e y > < v a l u e > < i n t > 5 < / i n t > < / v a l u e > < / i t e m > < i t e m > < k e y > < s t r i n g > F a l t a s   e m   h o r a s < / s t r i n g > < / k e y > < v a l u e > < i n t > 6 < / i n t > < / v a l u e > < / i t e m > < i t e m > < k e y > < s t r i n g > A t r a s o s   e m   h o r a s < / s t r i n g > < / k e y > < v a l u e > < i n t > 7 < / i n t > < / v a l u e > < / i t e m > < i t e m > < k e y > < s t r i n g > F a l t a s   J u s t i f i c a d a s   e m   h o r a s < / s t r i n g > < / k e y > < v a l u e > < i n t > 8 < / i n t > < / v a l u e > < / i t e m > < i t e m > < k e y > < s t r i n g > A u s � n c i a s   A b o n a d a s   e m   h o r a s < / s t r i n g > < / k e y > < v a l u e > < i n t > 9 < / i n t > < / v a l u e > < / i t e m > < i t e m > < k e y > < s t r i n g > H o r a s   p e r d i d a s < / s t r i n g > < / k e y > < v a l u e > < i n t > 1 0 < / i n t > < / v a l u e > < / i t e m > < i t e m > < k e y > < s t r i n g > H o r a s   E x t r a s < / s t r i n g > < / k e y > < v a l u e > < i n t > 1 1 < / i n t > < / v a l u e > < / i t e m > < i t e m > < k e y > < s t r i n g > H o r a s   t r a b a l h a d a s   n o   m � s < / s t r i n g > < / k e y > < v a l u e > < i n t > 1 2 < / i n t > < / v a l u e > < / i t e m > < i t e m > < k e y > < s t r i n g > T a x a   a b s e n t e i s m o 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_ A b s   1 _ 0 b c e 8 3 9 2 - 5 a d f - 4 5 6 d - 8 d b 0 - b 7 8 b 8 2 1 4 9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 6 8 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 S t a t u s < / s t r i n g > < / k e y > < v a l u e > < i n t > 7 4 < / i n t > < / v a l u e > < / i t e m > < i t e m > < k e y > < s t r i n g > F a l t a s   e m   h o r a s < / s t r i n g > < / k e y > < v a l u e > < i n t > 1 3 2 < / i n t > < / v a l u e > < / i t e m > < i t e m > < k e y > < s t r i n g > A t r a s o s   e m   h o r a s < / s t r i n g > < / k e y > < v a l u e > < i n t > 1 4 2 < / i n t > < / v a l u e > < / i t e m > < i t e m > < k e y > < s t r i n g > F a l t a s   J u s t i f i c a d a s   e m   h o r a s < / s t r i n g > < / k e y > < v a l u e > < i n t > 2 0 4 < / i n t > < / v a l u e > < / i t e m > < i t e m > < k e y > < s t r i n g > A u s � n c i a s   A b o n a d a s   e m   h o r a s < / s t r i n g > < / k e y > < v a l u e > < i n t > 2 2 2 < / i n t > < / v a l u e > < / i t e m > < i t e m > < k e y > < s t r i n g > H o r a s   p e r d i d a s < / s t r i n g > < / k e y > < v a l u e > < i n t > 1 2 8 < / i n t > < / v a l u e > < / i t e m > < i t e m > < k e y > < s t r i n g > H o r a s   E x t r a s < / s t r i n g > < / k e y > < v a l u e > < i n t > 1 1 1 < / i n t > < / v a l u e > < / i t e m > < i t e m > < k e y > < s t r i n g > H o r a s   t r a b a l h a d a s   n o   m � s < / s t r i n g > < / k e y > < v a l u e > < i n t > 1 9 4 < / i n t > < / v a l u e > < / i t e m > < i t e m > < k e y > < s t r i n g > T a x a   a b s e n t e i s m o < / s t r i n g > < / k e y > < v a l u e > < i n t > 1 4 6 < / i n t > < / v a l u e > < / i t e m > < i t e m > < k e y > < s t r i n g > A n o < / s t r i n g > < / k e y > < v a l u e > < i n t > 6 1 < / i n t > < / v a l u e > < / i t e m > < i t e m > < k e y > < s t r i n g > C o n t . m � s < / s t r i n g > < / k e y > < v a l u e > < i n t > 9 5 < / i n t > < / v a l u e > < / i t e m > < i t e m > < k e y > < s t r i n g > N o m e   d o   M � s < / s t r i n g > < / k e y > < v a l u e > < i n t > 1 2 2 < / i n t > < / v a l u e > < / i t e m > < i t e m > < k e y > < s t r i n g > P r i m e i r o s   c a r a c t e r e s < / s t r i n g > < / k e y > < v a l u e > < i n t > 1 6 2 < / i n t > < / v a l u e > < / i t e m > < i t e m > < k e y > < s t r i n g > M � S < / s t r i n g > < / k e y > < v a l u e > < i n t > 6 2 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 S t a t u s < / s t r i n g > < / k e y > < v a l u e > < i n t > 5 < / i n t > < / v a l u e > < / i t e m > < i t e m > < k e y > < s t r i n g > F a l t a s   e m   h o r a s < / s t r i n g > < / k e y > < v a l u e > < i n t > 6 < / i n t > < / v a l u e > < / i t e m > < i t e m > < k e y > < s t r i n g > A t r a s o s   e m   h o r a s < / s t r i n g > < / k e y > < v a l u e > < i n t > 7 < / i n t > < / v a l u e > < / i t e m > < i t e m > < k e y > < s t r i n g > F a l t a s   J u s t i f i c a d a s   e m   h o r a s < / s t r i n g > < / k e y > < v a l u e > < i n t > 8 < / i n t > < / v a l u e > < / i t e m > < i t e m > < k e y > < s t r i n g > A u s � n c i a s   A b o n a d a s   e m   h o r a s < / s t r i n g > < / k e y > < v a l u e > < i n t > 9 < / i n t > < / v a l u e > < / i t e m > < i t e m > < k e y > < s t r i n g > H o r a s   p e r d i d a s < / s t r i n g > < / k e y > < v a l u e > < i n t > 1 0 < / i n t > < / v a l u e > < / i t e m > < i t e m > < k e y > < s t r i n g > H o r a s   E x t r a s < / s t r i n g > < / k e y > < v a l u e > < i n t > 1 1 < / i n t > < / v a l u e > < / i t e m > < i t e m > < k e y > < s t r i n g > H o r a s   t r a b a l h a d a s   n o   m � s < / s t r i n g > < / k e y > < v a l u e > < i n t > 1 2 < / i n t > < / v a l u e > < / i t e m > < i t e m > < k e y > < s t r i n g > T a x a   a b s e n t e i s m o < / s t r i n g > < / k e y > < v a l u e > < i n t > 1 3 < / i n t > < / v a l u e > < / i t e m > < i t e m > < k e y > < s t r i n g > A n o < / s t r i n g > < / k e y > < v a l u e > < i n t > 1 4 < / i n t > < / v a l u e > < / i t e m > < i t e m > < k e y > < s t r i n g > C o n t . m � s < / s t r i n g > < / k e y > < v a l u e > < i n t > 1 5 < / i n t > < / v a l u e > < / i t e m > < i t e m > < k e y > < s t r i n g > N o m e   d o   M � s < / s t r i n g > < / k e y > < v a l u e > < i n t > 1 6 < / i n t > < / v a l u e > < / i t e m > < i t e m > < k e y > < s t r i n g > P r i m e i r o s   c a r a c t e r e s < / s t r i n g > < / k e y > < v a l u e > < i n t > 1 7 < / i n t > < / v a l u e > < / i t e m > < i t e m > < k e y > < s t r i n g > M � S < / s t r i n g > < / k e y > < v a l u e > < i n t > 1 8 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8 9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T a b _ P Q V   1 _ 3 4 6 3 5 7 e 2 - 4 9 e f - 4 2 d 4 - b 7 4 d - f 2 e 3 3 0 f f 4 6 6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 F I L I A L < / s t r i n g > < / k e y > < v a l u e > < i n t > 7 2 < / i n t > < / v a l u e > < / i t e m > < i t e m > < k e y > < s t r i n g > M E T A   P Q V < / s t r i n g > < / k e y > < v a l u e > < i n t > 1 0 0 < / i n t > < / v a l u e > < / i t e m > < i t e m > < k e y > < s t r i n g > P A R T I C I P A N T E S < / s t r i n g > < / k e y > < v a l u e > < i n t > 1 3 0 < / i n t > < / v a l u e > < / i t e m > < / C o l u m n W i d t h s > < C o l u m n D i s p l a y I n d e x > < i t e m > < k e y > < s t r i n g > F I L I A L < / s t r i n g > < / k e y > < v a l u e > < i n t > 0 < / i n t > < / v a l u e > < / i t e m > < i t e m > < k e y > < s t r i n g > M E T A   P Q V < / s t r i n g > < / k e y > < v a l u e > < i n t > 1 < / i n t > < / v a l u e > < / i t e m > < i t e m > < k e y > < s t r i n g > P A R T I C I P A N T E S 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_ M e s   1 _ 1 1 8 0 2 4 1 0 - b b 8 a - 4 1 c 0 - 8 e b 5 - f 5 8 c 2 c 4 6 3 3 4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 6 8 < / i n t > < / v a l u e > < / i t e m > < i t e m > < k e y > < s t r i n g > A n o < / s t r i n g > < / k e y > < v a l u e > < i n t > 6 1 < / i n t > < / v a l u e > < / i t e m > < i t e m > < k e y > < s t r i n g > C o n t   M � s < / s t r i n g > < / k e y > < v a l u e > < i n t > 9 4 < / i n t > < / v a l u e > < / i t e m > < i t e m > < k e y > < s t r i n g > N o m e   d o   M � s < / s t r i n g > < / k e y > < v a l u e > < i n t > 1 2 2 < / i n t > < / v a l u e > < / i t e m > < i t e m > < k e y > < s t r i n g > P r i m e i r o s   c a r a c t e r e s < / s t r i n g > < / k e y > < v a l u e > < i n t > 1 6 2 < / i n t > < / v a l u e > < / i t e m > < i t e m > < k e y > < s t r i n g > M � S < / s t r i n g > < / k e y > < v a l u e > < i n t > 6 2 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 A n o < / s t r i n g > < / k e y > < v a l u e > < i n t > 1 < / i n t > < / v a l u e > < / i t e m > < i t e m > < k e y > < s t r i n g > C o n t   M � s < / s t r i n g > < / k e y > < v a l u e > < i n t > 2 < / i n t > < / v a l u e > < / i t e m > < i t e m > < k e y > < s t r i n g > N o m e   d o   M � s < / s t r i n g > < / k e y > < v a l u e > < i n t > 3 < / i n t > < / v a l u e > < / i t e m > < i t e m > < k e y > < s t r i n g > P r i m e i r o s   c a r a c t e r e s < / s t r i n g > < / k e y > < v a l u e > < i n t > 4 < / i n t > < / v a l u e > < / i t e m > < i t e m > < k e y > < s t r i n g > M � S 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 T a b _ E x a m e s   1 _ d 4 b 1 6 5 1 a - 7 e 1 f - 4 0 7 d - 9 2 1 8 - d a b d 0 d d 9 8 8 9 9 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 T a b _ A b s   1 _ 0 b c e 8 3 9 2 - 5 a d f - 4 5 6 d - 8 d b 0 - b 7 8 b 8 2 1 4 9 c 1 b 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 T a b _ F A P   1 _ a d d 8 a 1 5 9 - f 1 c f - 4 a 5 5 - a 8 1 3 - f f 4 e 0 c 8 6 e 3 9 a 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 T a b _ P C D   1 _ d f 4 4 b 2 8 9 - 8 f 3 b - 4 0 b 9 - b c 7 e - f a b 6 0 4 a 2 2 b a 6 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 T a b _ F i l i a l   1 _ 9 7 d 7 f c 5 c - c 5 5 e - 4 5 c 9 - 8 d 2 c - 3 8 c 9 d 1 0 6 d f 6 e 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 T a b _ P Q V   1 _ 3 4 6 3 5 7 e 2 - 4 9 e f - 4 2 d 4 - b 7 4 d - f 2 e 3 3 0 f f 4 6 6 0 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 T a b _ M e s   1 _ c c f 6 3 9 1 9 - 0 b 0 d - 4 b 8 f - a c 3 6 - b d a e b d 0 7 1 c 5 a 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_ E x a m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 M � S < / s t r i n g > < / k e y > < v a l u e > < i n t > 6 2 < / i n t > < / v a l u e > < / i t e m > < i t e m > < k e y > < s t r i n g > F I L I A L < / s t r i n g > < / k e y > < v a l u e > < i n t > 7 2 < / i n t > < / v a l u e > < / i t e m > < i t e m > < k e y > < s t r i n g > F U N C I O N A R I O < / s t r i n g > < / k e y > < v a l u e > < i n t > 1 2 5 < / i n t > < / v a l u e > < / i t e m > < i t e m > < k e y > < s t r i n g > C A R G O < / s t r i n g > < / k e y > < v a l u e > < i n t > 8 0 < / i n t > < / v a l u e > < / i t e m > < i t e m > < k e y > < s t r i n g > M A T R I C U L A < / s t r i n g > < / k e y > < v a l u e > < i n t > 1 0 7 < / i n t > < / v a l u e > < / i t e m > < i t e m > < k e y > < s t r i n g > T I P O   E X A M E < / s t r i n g > < / k e y > < v a l u e > < i n t > 1 1 1 < / i n t > < / v a l u e > < / i t e m > < i t e m > < k e y > < s t r i n g > D A T A   E M I S S � O     A S O < / s t r i n g > < / k e y > < v a l u e > < i n t > 1 5 9 < / i n t > < / v a l u e > < / i t e m > < i t e m > < k e y > < s t r i n g > S T A T U S < / s t r i n g > < / k e y > < v a l u e > < i n t > 8 0 < / i n t > < / v a l u e > < / i t e m > < i t e m > < k e y > < s t r i n g > % < / s t r i n g > < / k e y > < v a l u e > < i n t > 4 7 < / i n t > < / v a l u e > < / i t e m > < / C o l u m n W i d t h s > < C o l u m n D i s p l a y I n d e x > < i t e m > < k e y > < s t r i n g > M � S < / s t r i n g > < / k e y > < v a l u e > < i n t > 0 < / i n t > < / v a l u e > < / i t e m > < i t e m > < k e y > < s t r i n g > F I L I A L < / s t r i n g > < / k e y > < v a l u e > < i n t > 1 < / i n t > < / v a l u e > < / i t e m > < i t e m > < k e y > < s t r i n g > F U N C I O N A R I O 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 M A T R I C U L A < / s t r i n g > < / k e y > < v a l u e > < i n t > 4 < / i n t > < / v a l u e > < / i t e m > < i t e m > < k e y > < s t r i n g > T I P O   E X A M E < / s t r i n g > < / k e y > < v a l u e > < i n t > 5 < / i n t > < / v a l u e > < / i t e m > < i t e m > < k e y > < s t r i n g > D A T A   E M I S S � O     A S O < / s t r i n g > < / k e y > < v a l u e > < i n t > 6 < / i n t > < / v a l u e > < / i t e m > < i t e m > < k e y > < s t r i n g > S T A T U S < / s t r i n g > < / k e y > < v a l u e > < i n t > 7 < / i n t > < / v a l u e > < / i t e m > < i t e m > < k e y > < s t r i n g > % 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 T a b _ F i l i a l 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 T a b _ F i l i a l 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 C o l u m n s \ F I L I A L 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 T a g s \ T a b l e s \ & l t ; T a b l e s \ T a b _ E x a m e s   1 & g t ; < / K e y > < / D i a g r a m O b j e c t K e y > < D i a g r a m O b j e c t K e y > < K e y > D y n a m i c   T a g s \ T a b l e s \ & l t ; T a b l e s \ T a b _ A b s   1 & g t ; < / K e y > < / D i a g r a m O b j e c t K e y > < D i a g r a m O b j e c t K e y > < K e y > D y n a m i c   T a g s \ T a b l e s \ & l t ; T a b l e s \ T a b _ F A P   1 & g t ; < / K e y > < / D i a g r a m O b j e c t K e y > < D i a g r a m O b j e c t K e y > < K e y > D y n a m i c   T a g s \ T a b l e s \ & l t ; T a b l e s \ T a b _ P Q V   1 & g t ; < / K e y > < / D i a g r a m O b j e c t K e y > < D i a g r a m O b j e c t K e y > < K e y > D y n a m i c   T a g s \ T a b l e s \ & l t ; T a b l e s \ T a b _ P C D   1 & g t ; < / K e y > < / D i a g r a m O b j e c t K e y > < D i a g r a m O b j e c t K e y > < K e y > D y n a m i c   T a g s \ T a b l e s \ & l t ; T a b l e s \ T a b _ F i l i a l   1 & g t ; < / K e y > < / D i a g r a m O b j e c t K e y > < D i a g r a m O b j e c t K e y > < K e y > D y n a m i c   T a g s \ T a b l e s \ & l t ; T a b l e s \ T a b _ M e s   1 & g t ; < / K e y > < / D i a g r a m O b j e c t K e y > < D i a g r a m O b j e c t K e y > < K e y > T a b l e s \ T a b _ E x a m e s   1 < / K e y > < / D i a g r a m O b j e c t K e y > < D i a g r a m O b j e c t K e y > < K e y > T a b l e s \ T a b _ E x a m e s   1 \ C o l u m n s \ F I L I A L < / K e y > < / D i a g r a m O b j e c t K e y > < D i a g r a m O b j e c t K e y > < K e y > T a b l e s \ T a b _ E x a m e s   1 \ C o l u m n s \ F U N C I O N A R I O < / K e y > < / D i a g r a m O b j e c t K e y > < D i a g r a m O b j e c t K e y > < K e y > T a b l e s \ T a b _ E x a m e s   1 \ C o l u m n s \ C A R G O < / K e y > < / D i a g r a m O b j e c t K e y > < D i a g r a m O b j e c t K e y > < K e y > T a b l e s \ T a b _ E x a m e s   1 \ C o l u m n s \ M A T R I C U L A < / K e y > < / D i a g r a m O b j e c t K e y > < D i a g r a m O b j e c t K e y > < K e y > T a b l e s \ T a b _ E x a m e s   1 \ C o l u m n s \ T I P O   E X A M E < / K e y > < / D i a g r a m O b j e c t K e y > < D i a g r a m O b j e c t K e y > < K e y > T a b l e s \ T a b _ E x a m e s   1 \ C o l u m n s \ D A T A   E M I S S � O     A S O < / K e y > < / D i a g r a m O b j e c t K e y > < D i a g r a m O b j e c t K e y > < K e y > T a b l e s \ T a b _ E x a m e s   1 \ C o l u m n s \ S T A T U S < / K e y > < / D i a g r a m O b j e c t K e y > < D i a g r a m O b j e c t K e y > < K e y > T a b l e s \ T a b _ E x a m e s   1 \ C o l u m n s \ % < / K e y > < / D i a g r a m O b j e c t K e y > < D i a g r a m O b j e c t K e y > < K e y > T a b l e s \ T a b _ E x a m e s   1 \ C o l u m n s \ A n o < / K e y > < / D i a g r a m O b j e c t K e y > < D i a g r a m O b j e c t K e y > < K e y > T a b l e s \ T a b _ E x a m e s   1 \ C o l u m n s \ C o n t . m � s < / K e y > < / D i a g r a m O b j e c t K e y > < D i a g r a m O b j e c t K e y > < K e y > T a b l e s \ T a b _ E x a m e s   1 \ C o l u m n s \ N o m e   d o   M � s < / K e y > < / D i a g r a m O b j e c t K e y > < D i a g r a m O b j e c t K e y > < K e y > T a b l e s \ T a b _ E x a m e s   1 \ C o l u m n s \ P r i m e i r o s   c a r a c t e r e s < / K e y > < / D i a g r a m O b j e c t K e y > < D i a g r a m O b j e c t K e y > < K e y > T a b l e s \ T a b _ E x a m e s   1 \ C o l u m n s \ M � S < / K e y > < / D i a g r a m O b j e c t K e y > < D i a g r a m O b j e c t K e y > < K e y > T a b l e s \ T a b _ A b s   1 < / K e y > < / D i a g r a m O b j e c t K e y > < D i a g r a m O b j e c t K e y > < K e y > T a b l e s \ T a b _ A b s   1 \ C o l u m n s \ D A T A < / K e y > < / D i a g r a m O b j e c t K e y > < D i a g r a m O b j e c t K e y > < K e y > T a b l e s \ T a b _ A b s   1 \ C o l u m n s \ F I L I A L < / K e y > < / D i a g r a m O b j e c t K e y > < D i a g r a m O b j e c t K e y > < K e y > T a b l e s \ T a b _ A b s   1 \ C o l u m n s \ F U N C I O N A R I O < / K e y > < / D i a g r a m O b j e c t K e y > < D i a g r a m O b j e c t K e y > < K e y > T a b l e s \ T a b _ A b s   1 \ C o l u m n s \ C A R G O < / K e y > < / D i a g r a m O b j e c t K e y > < D i a g r a m O b j e c t K e y > < K e y > T a b l e s \ T a b _ A b s   1 \ C o l u m n s \ M A T R I C U L A < / K e y > < / D i a g r a m O b j e c t K e y > < D i a g r a m O b j e c t K e y > < K e y > T a b l e s \ T a b _ A b s   1 \ C o l u m n s \ S t a t u s < / K e y > < / D i a g r a m O b j e c t K e y > < D i a g r a m O b j e c t K e y > < K e y > T a b l e s \ T a b _ A b s   1 \ C o l u m n s \ F a l t a s   e m   h o r a s < / K e y > < / D i a g r a m O b j e c t K e y > < D i a g r a m O b j e c t K e y > < K e y > T a b l e s \ T a b _ A b s   1 \ C o l u m n s \ A t r a s o s   e m   h o r a s < / K e y > < / D i a g r a m O b j e c t K e y > < D i a g r a m O b j e c t K e y > < K e y > T a b l e s \ T a b _ A b s   1 \ C o l u m n s \ F a l t a s   J u s t i f i c a d a s   e m   h o r a s < / K e y > < / D i a g r a m O b j e c t K e y > < D i a g r a m O b j e c t K e y > < K e y > T a b l e s \ T a b _ A b s   1 \ C o l u m n s \ A u s � n c i a s   A b o n a d a s   e m   h o r a s < / K e y > < / D i a g r a m O b j e c t K e y > < D i a g r a m O b j e c t K e y > < K e y > T a b l e s \ T a b _ A b s   1 \ C o l u m n s \ H o r a s   p e r d i d a s < / K e y > < / D i a g r a m O b j e c t K e y > < D i a g r a m O b j e c t K e y > < K e y > T a b l e s \ T a b _ A b s   1 \ C o l u m n s \ H o r a s   E x t r a s < / K e y > < / D i a g r a m O b j e c t K e y > < D i a g r a m O b j e c t K e y > < K e y > T a b l e s \ T a b _ A b s   1 \ C o l u m n s \ H o r a s   t r a b a l h a d a s   n o   m � s < / K e y > < / D i a g r a m O b j e c t K e y > < D i a g r a m O b j e c t K e y > < K e y > T a b l e s \ T a b _ A b s   1 \ C o l u m n s \ T a x a   a b s e n t e i s m o < / K e y > < / D i a g r a m O b j e c t K e y > < D i a g r a m O b j e c t K e y > < K e y > T a b l e s \ T a b _ A b s   1 \ C o l u m n s \ A n o < / K e y > < / D i a g r a m O b j e c t K e y > < D i a g r a m O b j e c t K e y > < K e y > T a b l e s \ T a b _ A b s   1 \ C o l u m n s \ C o n t . m � s < / K e y > < / D i a g r a m O b j e c t K e y > < D i a g r a m O b j e c t K e y > < K e y > T a b l e s \ T a b _ A b s   1 \ C o l u m n s \ N o m e   d o   M � s < / K e y > < / D i a g r a m O b j e c t K e y > < D i a g r a m O b j e c t K e y > < K e y > T a b l e s \ T a b _ A b s   1 \ C o l u m n s \ P r i m e i r o s   c a r a c t e r e s < / K e y > < / D i a g r a m O b j e c t K e y > < D i a g r a m O b j e c t K e y > < K e y > T a b l e s \ T a b _ A b s   1 \ C o l u m n s \ M � S < / K e y > < / D i a g r a m O b j e c t K e y > < D i a g r a m O b j e c t K e y > < K e y > T a b l e s \ T a b _ F A P   1 < / K e y > < / D i a g r a m O b j e c t K e y > < D i a g r a m O b j e c t K e y > < K e y > T a b l e s \ T a b _ F A P   1 \ C o l u m n s \ D A T A < / K e y > < / D i a g r a m O b j e c t K e y > < D i a g r a m O b j e c t K e y > < K e y > T a b l e s \ T a b _ F A P   1 \ C o l u m n s \ F I L I A L < / K e y > < / D i a g r a m O b j e c t K e y > < D i a g r a m O b j e c t K e y > < K e y > T a b l e s \ T a b _ F A P   1 \ C o l u m n s \ F U N C I O N A R I O < / K e y > < / D i a g r a m O b j e c t K e y > < D i a g r a m O b j e c t K e y > < K e y > T a b l e s \ T a b _ F A P   1 \ C o l u m n s \ C A R G O < / K e y > < / D i a g r a m O b j e c t K e y > < D i a g r a m O b j e c t K e y > < K e y > T a b l e s \ T a b _ F A P   1 \ C o l u m n s \ M A T R I C U L A < / K e y > < / D i a g r a m O b j e c t K e y > < D i a g r a m O b j e c t K e y > < K e y > T a b l e s \ T a b _ F A P   1 \ C o l u m n s \ M O T I V O   A F A S T A M E N T O < / K e y > < / D i a g r a m O b j e c t K e y > < D i a g r a m O b j e c t K e y > < K e y > T a b l e s \ T a b _ F A P   1 \ C o l u m n s \ C I D < / K e y > < / D i a g r a m O b j e c t K e y > < D i a g r a m O b j e c t K e y > < K e y > T a b l e s \ T a b _ F A P   1 \ C o l u m n s \ D E S C R I � � O   C I D < / K e y > < / D i a g r a m O b j e c t K e y > < D i a g r a m O b j e c t K e y > < K e y > T a b l e s \ T a b _ F A P   1 \ C o l u m n s \ D I A S   A F A S T A M E N T O < / K e y > < / D i a g r a m O b j e c t K e y > < D i a g r a m O b j e c t K e y > < K e y > T a b l e s \ T a b _ F A P   1 \ C o l u m n s \ A n o < / K e y > < / D i a g r a m O b j e c t K e y > < D i a g r a m O b j e c t K e y > < K e y > T a b l e s \ T a b _ F A P   1 \ C o l u m n s \ C o n t . m � s < / K e y > < / D i a g r a m O b j e c t K e y > < D i a g r a m O b j e c t K e y > < K e y > T a b l e s \ T a b _ F A P   1 \ C o l u m n s \ N o m e   d o   M � s < / K e y > < / D i a g r a m O b j e c t K e y > < D i a g r a m O b j e c t K e y > < K e y > T a b l e s \ T a b _ F A P   1 \ C o l u m n s \ P r i m e i r o s   c a r a c t e r e s < / K e y > < / D i a g r a m O b j e c t K e y > < D i a g r a m O b j e c t K e y > < K e y > T a b l e s \ T a b _ F A P   1 \ C o l u m n s \ M � S < / K e y > < / D i a g r a m O b j e c t K e y > < D i a g r a m O b j e c t K e y > < K e y > T a b l e s \ T a b _ P Q V   1 < / K e y > < / D i a g r a m O b j e c t K e y > < D i a g r a m O b j e c t K e y > < K e y > T a b l e s \ T a b _ P Q V   1 \ C o l u m n s \ F I L I A L < / K e y > < / D i a g r a m O b j e c t K e y > < D i a g r a m O b j e c t K e y > < K e y > T a b l e s \ T a b _ P Q V   1 \ C o l u m n s \ M E T A   P Q V < / K e y > < / D i a g r a m O b j e c t K e y > < D i a g r a m O b j e c t K e y > < K e y > T a b l e s \ T a b _ P Q V   1 \ C o l u m n s \ P A R T I C I P A N T E S < / K e y > < / D i a g r a m O b j e c t K e y > < D i a g r a m O b j e c t K e y > < K e y > T a b l e s \ T a b _ P C D   1 < / K e y > < / D i a g r a m O b j e c t K e y > < D i a g r a m O b j e c t K e y > < K e y > T a b l e s \ T a b _ P C D   1 \ C o l u m n s \ F I L I A L < / K e y > < / D i a g r a m O b j e c t K e y > < D i a g r a m O b j e c t K e y > < K e y > T a b l e s \ T a b _ P C D   1 \ C o l u m n s \ M E T A   P C D < / K e y > < / D i a g r a m O b j e c t K e y > < D i a g r a m O b j e c t K e y > < K e y > T a b l e s \ T a b _ P C D   1 \ C o l u m n s \ C O N T R A T A D O S < / K e y > < / D i a g r a m O b j e c t K e y > < D i a g r a m O b j e c t K e y > < K e y > T a b l e s \ T a b _ F i l i a l   1 < / K e y > < / D i a g r a m O b j e c t K e y > < D i a g r a m O b j e c t K e y > < K e y > T a b l e s \ T a b _ F i l i a l   1 \ C o l u m n s \ F I L I A L < / K e y > < / D i a g r a m O b j e c t K e y > < D i a g r a m O b j e c t K e y > < K e y > T a b l e s \ T a b _ M e s   1 < / K e y > < / D i a g r a m O b j e c t K e y > < D i a g r a m O b j e c t K e y > < K e y > T a b l e s \ T a b _ M e s   1 \ C o l u m n s \ M � S < / K e y > < / D i a g r a m O b j e c t K e y > < D i a g r a m O b j e c t K e y > < K e y > T a b l e s \ T a b _ M e s   1 \ C o l u m n s \ C O D < / K e y > < / D i a g r a m O b j e c t K e y > < D i a g r a m O b j e c t K e y > < K e y > R e l a t i o n s h i p s \ & l t ; T a b l e s \ T a b _ E x a m e s   1 \ C o l u m n s \ F I L I A L & g t ; - & l t ; T a b l e s \ T a b _ F i l i a l   1 \ C o l u m n s \ F I L I A L & g t ; < / K e y > < / D i a g r a m O b j e c t K e y > < D i a g r a m O b j e c t K e y > < K e y > R e l a t i o n s h i p s \ & l t ; T a b l e s \ T a b _ E x a m e s   1 \ C o l u m n s \ F I L I A L & g t ; - & l t ; T a b l e s \ T a b _ F i l i a l   1 \ C o l u m n s \ F I L I A L & g t ; \ F K < / K e y > < / D i a g r a m O b j e c t K e y > < D i a g r a m O b j e c t K e y > < K e y > R e l a t i o n s h i p s \ & l t ; T a b l e s \ T a b _ E x a m e s   1 \ C o l u m n s \ F I L I A L & g t ; - & l t ; T a b l e s \ T a b _ F i l i a l   1 \ C o l u m n s \ F I L I A L & g t ; \ P K < / K e y > < / D i a g r a m O b j e c t K e y > < D i a g r a m O b j e c t K e y > < K e y > R e l a t i o n s h i p s \ & l t ; T a b l e s \ T a b _ E x a m e s   1 \ C o l u m n s \ F I L I A L & g t ; - & l t ; T a b l e s \ T a b _ F i l i a l   1 \ C o l u m n s \ F I L I A L & g t ; \ C r o s s F i l t e r < / K e y > < / D i a g r a m O b j e c t K e y > < D i a g r a m O b j e c t K e y > < K e y > R e l a t i o n s h i p s \ & l t ; T a b l e s \ T a b _ E x a m e s   1 \ C o l u m n s \ M � S & g t ; - & l t ; T a b l e s \ T a b _ M e s   1 \ C o l u m n s \ M � S & g t ; < / K e y > < / D i a g r a m O b j e c t K e y > < D i a g r a m O b j e c t K e y > < K e y > R e l a t i o n s h i p s \ & l t ; T a b l e s \ T a b _ E x a m e s   1 \ C o l u m n s \ M � S & g t ; - & l t ; T a b l e s \ T a b _ M e s   1 \ C o l u m n s \ M � S & g t ; \ F K < / K e y > < / D i a g r a m O b j e c t K e y > < D i a g r a m O b j e c t K e y > < K e y > R e l a t i o n s h i p s \ & l t ; T a b l e s \ T a b _ E x a m e s   1 \ C o l u m n s \ M � S & g t ; - & l t ; T a b l e s \ T a b _ M e s   1 \ C o l u m n s \ M � S & g t ; \ P K < / K e y > < / D i a g r a m O b j e c t K e y > < D i a g r a m O b j e c t K e y > < K e y > R e l a t i o n s h i p s \ & l t ; T a b l e s \ T a b _ E x a m e s   1 \ C o l u m n s \ M � S & g t ; - & l t ; T a b l e s \ T a b _ M e s   1 \ C o l u m n s \ M � S & g t ; \ C r o s s F i l t e r < / K e y > < / D i a g r a m O b j e c t K e y > < D i a g r a m O b j e c t K e y > < K e y > R e l a t i o n s h i p s \ & l t ; T a b l e s \ T a b _ A b s   1 \ C o l u m n s \ F I L I A L & g t ; - & l t ; T a b l e s \ T a b _ F i l i a l   1 \ C o l u m n s \ F I L I A L & g t ; < / K e y > < / D i a g r a m O b j e c t K e y > < D i a g r a m O b j e c t K e y > < K e y > R e l a t i o n s h i p s \ & l t ; T a b l e s \ T a b _ A b s   1 \ C o l u m n s \ F I L I A L & g t ; - & l t ; T a b l e s \ T a b _ F i l i a l   1 \ C o l u m n s \ F I L I A L & g t ; \ F K < / K e y > < / D i a g r a m O b j e c t K e y > < D i a g r a m O b j e c t K e y > < K e y > R e l a t i o n s h i p s \ & l t ; T a b l e s \ T a b _ A b s   1 \ C o l u m n s \ F I L I A L & g t ; - & l t ; T a b l e s \ T a b _ F i l i a l   1 \ C o l u m n s \ F I L I A L & g t ; \ P K < / K e y > < / D i a g r a m O b j e c t K e y > < D i a g r a m O b j e c t K e y > < K e y > R e l a t i o n s h i p s \ & l t ; T a b l e s \ T a b _ A b s   1 \ C o l u m n s \ F I L I A L & g t ; - & l t ; T a b l e s \ T a b _ F i l i a l   1 \ C o l u m n s \ F I L I A L & g t ; \ C r o s s F i l t e r < / K e y > < / D i a g r a m O b j e c t K e y > < D i a g r a m O b j e c t K e y > < K e y > R e l a t i o n s h i p s \ & l t ; T a b l e s \ T a b _ A b s   1 \ C o l u m n s \ M � S & g t ; - & l t ; T a b l e s \ T a b _ M e s   1 \ C o l u m n s \ M � S & g t ; < / K e y > < / D i a g r a m O b j e c t K e y > < D i a g r a m O b j e c t K e y > < K e y > R e l a t i o n s h i p s \ & l t ; T a b l e s \ T a b _ A b s   1 \ C o l u m n s \ M � S & g t ; - & l t ; T a b l e s \ T a b _ M e s   1 \ C o l u m n s \ M � S & g t ; \ F K < / K e y > < / D i a g r a m O b j e c t K e y > < D i a g r a m O b j e c t K e y > < K e y > R e l a t i o n s h i p s \ & l t ; T a b l e s \ T a b _ A b s   1 \ C o l u m n s \ M � S & g t ; - & l t ; T a b l e s \ T a b _ M e s   1 \ C o l u m n s \ M � S & g t ; \ P K < / K e y > < / D i a g r a m O b j e c t K e y > < D i a g r a m O b j e c t K e y > < K e y > R e l a t i o n s h i p s \ & l t ; T a b l e s \ T a b _ A b s   1 \ C o l u m n s \ M � S & g t ; - & l t ; T a b l e s \ T a b _ M e s   1 \ C o l u m n s \ M � S & g t ; \ C r o s s F i l t e r < / K e y > < / D i a g r a m O b j e c t K e y > < D i a g r a m O b j e c t K e y > < K e y > R e l a t i o n s h i p s \ & l t ; T a b l e s \ T a b _ F A P   1 \ C o l u m n s \ F I L I A L & g t ; - & l t ; T a b l e s \ T a b _ F i l i a l   1 \ C o l u m n s \ F I L I A L & g t ; < / K e y > < / D i a g r a m O b j e c t K e y > < D i a g r a m O b j e c t K e y > < K e y > R e l a t i o n s h i p s \ & l t ; T a b l e s \ T a b _ F A P   1 \ C o l u m n s \ F I L I A L & g t ; - & l t ; T a b l e s \ T a b _ F i l i a l   1 \ C o l u m n s \ F I L I A L & g t ; \ F K < / K e y > < / D i a g r a m O b j e c t K e y > < D i a g r a m O b j e c t K e y > < K e y > R e l a t i o n s h i p s \ & l t ; T a b l e s \ T a b _ F A P   1 \ C o l u m n s \ F I L I A L & g t ; - & l t ; T a b l e s \ T a b _ F i l i a l   1 \ C o l u m n s \ F I L I A L & g t ; \ P K < / K e y > < / D i a g r a m O b j e c t K e y > < D i a g r a m O b j e c t K e y > < K e y > R e l a t i o n s h i p s \ & l t ; T a b l e s \ T a b _ F A P   1 \ C o l u m n s \ F I L I A L & g t ; - & l t ; T a b l e s \ T a b _ F i l i a l   1 \ C o l u m n s \ F I L I A L & g t ; \ C r o s s F i l t e r < / K e y > < / D i a g r a m O b j e c t K e y > < D i a g r a m O b j e c t K e y > < K e y > R e l a t i o n s h i p s \ & l t ; T a b l e s \ T a b _ F A P   1 \ C o l u m n s \ M � S & g t ; - & l t ; T a b l e s \ T a b _ M e s   1 \ C o l u m n s \ M � S & g t ; < / K e y > < / D i a g r a m O b j e c t K e y > < D i a g r a m O b j e c t K e y > < K e y > R e l a t i o n s h i p s \ & l t ; T a b l e s \ T a b _ F A P   1 \ C o l u m n s \ M � S & g t ; - & l t ; T a b l e s \ T a b _ M e s   1 \ C o l u m n s \ M � S & g t ; \ F K < / K e y > < / D i a g r a m O b j e c t K e y > < D i a g r a m O b j e c t K e y > < K e y > R e l a t i o n s h i p s \ & l t ; T a b l e s \ T a b _ F A P   1 \ C o l u m n s \ M � S & g t ; - & l t ; T a b l e s \ T a b _ M e s   1 \ C o l u m n s \ M � S & g t ; \ P K < / K e y > < / D i a g r a m O b j e c t K e y > < D i a g r a m O b j e c t K e y > < K e y > R e l a t i o n s h i p s \ & l t ; T a b l e s \ T a b _ F A P   1 \ C o l u m n s \ M � S & g t ; - & l t ; T a b l e s \ T a b _ M e s   1 \ C o l u m n s \ M � S & g t ; \ C r o s s F i l t e r < / K e y > < / D i a g r a m O b j e c t K e y > < D i a g r a m O b j e c t K e y > < K e y > R e l a t i o n s h i p s \ & l t ; T a b l e s \ T a b _ P Q V   1 \ C o l u m n s \ F I L I A L & g t ; - & l t ; T a b l e s \ T a b _ F i l i a l   1 \ C o l u m n s \ F I L I A L & g t ; < / K e y > < / D i a g r a m O b j e c t K e y > < D i a g r a m O b j e c t K e y > < K e y > R e l a t i o n s h i p s \ & l t ; T a b l e s \ T a b _ P Q V   1 \ C o l u m n s \ F I L I A L & g t ; - & l t ; T a b l e s \ T a b _ F i l i a l   1 \ C o l u m n s \ F I L I A L & g t ; \ F K < / K e y > < / D i a g r a m O b j e c t K e y > < D i a g r a m O b j e c t K e y > < K e y > R e l a t i o n s h i p s \ & l t ; T a b l e s \ T a b _ P Q V   1 \ C o l u m n s \ F I L I A L & g t ; - & l t ; T a b l e s \ T a b _ F i l i a l   1 \ C o l u m n s \ F I L I A L & g t ; \ P K < / K e y > < / D i a g r a m O b j e c t K e y > < D i a g r a m O b j e c t K e y > < K e y > R e l a t i o n s h i p s \ & l t ; T a b l e s \ T a b _ P Q V   1 \ C o l u m n s \ F I L I A L & g t ; - & l t ; T a b l e s \ T a b _ F i l i a l   1 \ C o l u m n s \ F I L I A L & g t ; \ C r o s s F i l t e r < / K e y > < / D i a g r a m O b j e c t K e y > < D i a g r a m O b j e c t K e y > < K e y > R e l a t i o n s h i p s \ & l t ; T a b l e s \ T a b _ P C D   1 \ C o l u m n s \ F I L I A L & g t ; - & l t ; T a b l e s \ T a b _ F i l i a l   1 \ C o l u m n s \ F I L I A L & g t ; < / K e y > < / D i a g r a m O b j e c t K e y > < D i a g r a m O b j e c t K e y > < K e y > R e l a t i o n s h i p s \ & l t ; T a b l e s \ T a b _ P C D   1 \ C o l u m n s \ F I L I A L & g t ; - & l t ; T a b l e s \ T a b _ F i l i a l   1 \ C o l u m n s \ F I L I A L & g t ; \ F K < / K e y > < / D i a g r a m O b j e c t K e y > < D i a g r a m O b j e c t K e y > < K e y > R e l a t i o n s h i p s \ & l t ; T a b l e s \ T a b _ P C D   1 \ C o l u m n s \ F I L I A L & g t ; - & l t ; T a b l e s \ T a b _ F i l i a l   1 \ C o l u m n s \ F I L I A L & g t ; \ P K < / K e y > < / D i a g r a m O b j e c t K e y > < D i a g r a m O b j e c t K e y > < K e y > R e l a t i o n s h i p s \ & l t ; T a b l e s \ T a b _ P C D   1 \ C o l u m n s \ F I L I A L & g t ; - & l t ; T a b l e s \ T a b _ F i l i a l   1 \ C o l u m n s \ F I L I A L & g t ; \ C r o s s F i l t e r < / K e y > < / D i a g r a m O b j e c t K e y > < / A l l K e y s > < S e l e c t e d K e y s > < D i a g r a m O b j e c t K e y > < K e y > T a b l e s \ T a b _ F A P  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 7 3 9 . 6 9 0 8 4 5 9 0 5 4 2 5 7 < / S c r o l l H o r i z o n t a l O f f s e t > < Z o o m P e r c e n t > 7 5 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 T a g s \ T a b l e s \ & l t ; T a b l e s \ T a b _ E x a m e s 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 T a g s \ T a b l e s \ & l t ; T a b l e s \ T a b _ A b s 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 T a g s \ T a b l e s \ & l t ; T a b l e s \ T a b _ F A P 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 T a g s \ T a b l e s \ & l t ; T a b l e s \ T a b _ P Q V 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 T a g s \ T a b l e s \ & l t ; T a b l e s \ T a b _ P C D 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 T a g s \ T a b l e s \ & l t ; T a b l e s \ T a b _ F i l i a l 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 T a g s \ T a b l e s \ & l t ; T a b l e s \ T a b _ M e s 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 T a b l e s \ T a b _ E x a m e s 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 1 3 7 3 . 4 0 6 0 7 2 4 0 2 0 7 1 9 < / L e f t > < T a b I n d e x > 1 < / T a b I n d e x > < T o p > 5 9 . 9 2 8 4 2 2 9 9 2 5 3 4 3 6 5 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 1 \ C o l u m n s \ F U N C I O N A R I O 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 1 \ C o l u m n s \ C A R G O 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 1 \ C o l u m n s \ M A T R I C U L A 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 1 \ C o l u m n s \ T I P O   E X A M E 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 1 \ C o l u m n s \ D A T A   E M I S S � O     A S O 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 1 \ C o l u m n s \ A n o 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 1 \ C o l u m n s \ C o n t . m � s 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 1 \ C o l u m n s \ N o m e   d o  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 1 \ C o l u m n s \ P r i m e i r o s   c a r a c t e r e s 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 T a b l e s \ T a b _ E x a m e s   1 \ C o l u m n s \ M � S 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 1 4 0 2 . 0 2 8 6 0 6 6 9 4 6 3 6 4 < / L e f t > < T a b I n d e x > 3 < / T a b I n d e x > < T o p > 2 5 9 . 5 9 2 1 7 5 0 7 9 8 4 1 8 1 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 1 \ C o l u m n s \ F U N C I O N A R I O 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 1 \ C o l u m n s \ C A R G O 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 1 \ C o l u m n s \ M A T R I C U L A 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 1 \ C o l u m n s \ F a l t a s   e m   h o r a s 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 1 \ C o l u m n s \ A t r a s o s   e m   h o r a s 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 1 \ C o l u m n s \ F a l t a s   J u s t i f i c a d a s   e m   h o r a s 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 1 \ C o l u m n s \ A u s � n c i a s   A b o n a d a s   e m   h o r a s 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 1 \ C o l u m n s \ H o r a s   p e r d i d a s 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 1 \ C o l u m n s \ H o r a s   E x t r a s 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 1 \ C o l u m n s \ H o r a s   t r a b a l h a d a s   n o  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 1 \ C o l u m n s \ T a x a   a b s e n t e i s m o 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 1 \ C o l u m n s \ A n o 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 1 \ C o l u m n s \ C o n t . m � s 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 1 \ C o l u m n s \ N o m e   d o  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 1 \ C o l u m n s \ P r i m e i r o s   c a r a c t e r e s 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 T a b l e s \ T a b _ A b s   1 \ C o l u m n s \ M � S 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 1 3 7 8 . 3 7 0 0 7 2 2 3 0 8 3 1 1 < / L e f t > < T a b I n d e x > 6 < / T a b I n d e x > < T o p > 4 6 5 . 7 5 3 7 8 1 8 0 1 7 8 0 5 2 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 1 \ C o l u m n s \ F U N C I O N A R I O 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 1 \ C o l u m n s \ C A R G O 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 1 \ C o l u m n s \ M A T R I C U L A 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 1 \ C o l u m n s \ M O T I V O   A F A S T A M E N T O 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 1 \ C o l u m n s \ C I D 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 1 \ C o l u m n s \ D E S C R I � � O   C I D 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 1 \ C o l u m n s \ D I A S   A F A S T A M E N T O 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 1 \ C o l u m n s \ A n o 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 1 \ C o l u m n s \ C o n t . m � s 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 1 \ C o l u m n s \ N o m e   d o  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 1 \ C o l u m n s \ P r i m e i r o s   c a r a c t e r e s 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 T a b l e s \ T a b _ F A P   1 \ C o l u m n s \ M � S 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 T a b l e s \ T a b _ P Q V 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 1 8 2 2 . 6 9 0 8 4 5 9 0 5 4 2 5 7 < / L e f t > < T a b I n d e x > 7 < / T a b I n d e x > < T o p > 4 5 3 . 6 3 4 2 1 5 1 9 6 6 2 2 1 1 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 T a b l e s \ T a b _ P Q V 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 T a b l e s \ T a b _ P Q V   1 \ C o l u m n s \ M E T A   P Q V 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 T a b l e s \ T a b _ P Q V   1 \ C o l u m n s \ P A R T I C I P A N T E S 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 T a b l e s \ T a b _ P C D 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 1 8 2 0 . 4 6 7 7 2 8 9 3 8 6 9 2 7 < / L e f t > < T a b I n d e x > 2 < / T a b I n d e x > < T o p > 6 5 . 2 8 5 9 2 9 2 6 9 5 1 4 7 8 1 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 T a b l e s \ T a b _ P C D 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 T a b l e s \ T a b _ P C D   1 \ C o l u m n s \ M E T A   P C D 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 T a b l e s \ T a b _ P C D   1 \ C o l u m n s \ C O N T R A T A D O S 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 T a b l e s \ T a b _ F i l i a l 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 1 6 3 1 . 5 0 4 6 4 5 4 7 2 3 8 8 6 < / L e f t > < T a b I n d e x > 4 < / T a b I n d e x > < T o p > 2 6 0 . 5 9 0 8 0 9 0 9 2 9 8 9 5 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 T a b l e s \ T a b _ F i l i a l   1 \ C o l u m n s \ F I L I A L 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 T a b l e s \ T a b _ M e s 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 1 0 7 2 . 1 2 4 7 9 6 1 2 6 9 7 0 5 < / L e f t > < T o p > 1 3 7 . 4 7 9 1 9 3 0 5 0 0 2 0 8 5 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 T a b l e s \ T a b _ M e s   1 \ C o l u m n s \ M � S 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 T a b l e s \ T a b _ M e s   1 \ C o l u m n s \ C O D 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 1 \ C o l u m n s \ F I L I A L & g t ; - & l t ; T a b l e s \ T a b _ F i l i a l   1 \ C o l u m n s \ F I L I A L & g t ; < / K e y > < / a : K e y > < a : V a l u e   i : t y p e = " D i a g r a m D i s p l a y L i n k V i e w S t a t e " > < A u t o m a t i o n P r o p e r t y H e l p e r T e x t > P o n t o   d e   e x t r e m i d a d e   1 :   ( 1 5 8 9 , 4 0 6 0 7 2 4 0 2 0 7 , 1 3 4 , 9 2 8 4 2 3 ) .   P o n t o   d e   e x t r e m i d a d e   2 :   ( 1 7 3 1 , 5 0 4 6 4 5 , 2 4 4 , 5 9 0 8 0 9 0 9 2 9 9 ) 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 1 5 8 9 . 4 0 6 0 7 2 4 0 2 0 7 1 9 < / b : _ x > < b : _ y > 1 3 4 . 9 2 8 4 2 3 < / b : _ y > < / b : P o i n t > < b : P o i n t > < b : _ x > 1 7 2 9 . 5 0 4 6 4 5 < / b : _ x > < b : _ y > 1 3 4 . 9 2 8 4 2 3 < / b : _ y > < / b : P o i n t > < b : P o i n t > < b : _ x > 1 7 3 1 . 5 0 4 6 4 5 < / b : _ x > < b : _ y > 1 3 6 . 9 2 8 4 2 3 < / b : _ y > < / b : P o i n t > < b : P o i n t > < b : _ x > 1 7 3 1 . 5 0 4 6 4 5 < / b : _ x > < b : _ y > 2 4 4 . 5 9 0 8 0 9 0 9 2 9 8 9 5 3 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 1 \ C o l u m n s \ F I L I A L & g t ; - & l t ; T a b l e s \ T a b _ F i l i a l   1 \ C o l u m n s \ F I L I A L & g t ; \ F K 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 1 5 7 3 . 4 0 6 0 7 2 4 0 2 0 7 1 9 < / b : _ x > < b : _ y > 1 2 6 . 9 2 8 4 2 3 0 0 0 0 0 0 0 1 < / b : _ y > < / L a b e l L o c a t i o n > < L o c a t i o n   x m l n s : b = " h t t p : / / s c h e m a s . d a t a c o n t r a c t . o r g / 2 0 0 4 / 0 7 / S y s t e m . W i n d o w s " > < b : _ x > 1 5 7 3 . 4 0 6 0 7 2 4 0 2 0 7 1 9 < / b : _ x > < b : _ y > 1 3 4 . 9 2 8 4 2 3 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 1 \ C o l u m n s \ F I L I A L & g t ; - & l t ; T a b l e s \ T a b _ F i l i a l   1 \ C o l u m n s \ F I L I A L & g t ; \ P K 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 1 7 2 3 . 5 0 4 6 4 5 < / b : _ x > < b : _ y > 2 4 4 . 5 9 0 8 0 9 0 9 2 9 8 9 5 3 < / b : _ y > < / L a b e l L o c a t i o n > < L o c a t i o n   x m l n s : b = " h t t p : / / s c h e m a s . d a t a c o n t r a c t . o r g / 2 0 0 4 / 0 7 / S y s t e m . W i n d o w s " > < b : _ x > 1 7 3 1 . 5 0 4 6 4 5 < / b : _ x > < b : _ y > 2 6 0 . 5 9 0 8 0 9 0 9 2 9 8 9 5 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 1 \ C o l u m n s \ F I L I A L & g t ; - & l t ; T a b l e s \ T a b _ F i l i a l   1 \ C o l u m n s \ F I L I A L & g t ; \ C r o s s F i l t e r 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 1 5 8 9 . 4 0 6 0 7 2 4 0 2 0 7 1 9 < / b : _ x > < b : _ y > 1 3 4 . 9 2 8 4 2 3 < / b : _ y > < / b : P o i n t > < b : P o i n t > < b : _ x > 1 7 2 9 . 5 0 4 6 4 5 < / b : _ x > < b : _ y > 1 3 4 . 9 2 8 4 2 3 < / b : _ y > < / b : P o i n t > < b : P o i n t > < b : _ x > 1 7 3 1 . 5 0 4 6 4 5 < / b : _ x > < b : _ y > 1 3 6 . 9 2 8 4 2 3 < / b : _ y > < / b : P o i n t > < b : P o i n t > < b : _ x > 1 7 3 1 . 5 0 4 6 4 5 < / b : _ x > < b : _ y > 2 4 4 . 5 9 0 8 0 9 0 9 2 9 8 9 5 3 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 1 \ C o l u m n s \ M � S & g t ; - & l t ; T a b l e s \ T a b _ M e s   1 \ C o l u m n s \ M � S & g t ; < / K e y > < / a : K e y > < a : V a l u e   i : t y p e = " D i a g r a m D i s p l a y L i n k V i e w S t a t e " > < A u t o m a t i o n P r o p e r t y H e l p e r T e x t > P o n t o   d e   e x t r e m i d a d e   1 :   ( 1 3 5 7 , 4 0 6 0 7 2 4 0 2 0 7 , 1 3 4 , 9 2 8 4 2 3 ) .   P o n t o   d e   e x t r e m i d a d e   2 :   ( 1 2 8 8 , 1 2 4 7 9 6 1 2 6 9 7 , 1 9 2 , 4 7 9 1 9 3 ) 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 1 3 5 7 . 4 0 6 0 7 2 4 0 2 0 7 1 9 < / b : _ x > < b : _ y > 1 3 4 . 9 2 8 4 2 3 < / b : _ y > < / b : P o i n t > < b : P o i n t > < b : _ x > 1 3 2 4 . 7 6 5 4 3 4 < / b : _ x > < b : _ y > 1 3 4 . 9 2 8 4 2 3 < / b : _ y > < / b : P o i n t > < b : P o i n t > < b : _ x > 1 3 2 2 . 7 6 5 4 3 4 < / b : _ x > < b : _ y > 1 3 6 . 9 2 8 4 2 3 < / b : _ y > < / b : P o i n t > < b : P o i n t > < b : _ x > 1 3 2 2 . 7 6 5 4 3 4 < / b : _ x > < b : _ y > 1 9 0 . 4 7 9 1 9 3 < / b : _ y > < / b : P o i n t > < b : P o i n t > < b : _ x > 1 3 2 0 . 7 6 5 4 3 4 < / b : _ x > < b : _ y > 1 9 2 . 4 7 9 1 9 3 < / b : _ y > < / b : P o i n t > < b : P o i n t > < b : _ x > 1 2 8 8 . 1 2 4 7 9 6 1 2 6 9 7 0 5 < / b : _ x > < b : _ y > 1 9 2 . 4 7 9 1 9 3 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 1 \ C o l u m n s \ M � S & g t ; - & l t ; T a b l e s \ T a b _ M e s   1 \ C o l u m n s \ M � S & g t ; \ F K 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 1 3 5 7 . 4 0 6 0 7 2 4 0 2 0 7 1 9 < / b : _ x > < b : _ y > 1 2 6 . 9 2 8 4 2 3 0 0 0 0 0 0 0 1 < / b : _ y > < / L a b e l L o c a t i o n > < L o c a t i o n   x m l n s : b = " h t t p : / / s c h e m a s . d a t a c o n t r a c t . o r g / 2 0 0 4 / 0 7 / S y s t e m . W i n d o w s " > < b : _ x > 1 3 7 3 . 4 0 6 0 7 2 4 0 2 0 7 1 9 < / b : _ x > < b : _ y > 1 3 4 . 9 2 8 4 2 3 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 1 \ C o l u m n s \ M � S & g t ; - & l t ; T a b l e s \ T a b _ M e s   1 \ C o l u m n s \ M � S & g t ; \ P K 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 1 2 7 2 . 1 2 4 7 9 6 1 2 6 9 7 0 5 < / b : _ x > < b : _ y > 1 8 4 . 4 7 9 1 9 3 < / b : _ y > < / L a b e l L o c a t i o n > < L o c a t i o n   x m l n s : b = " h t t p : / / s c h e m a s . d a t a c o n t r a c t . o r g / 2 0 0 4 / 0 7 / S y s t e m . W i n d o w s " > < b : _ x > 1 2 7 2 . 1 2 4 7 9 6 1 2 6 9 7 0 5 < / b : _ x > < b : _ y > 1 9 2 . 4 7 9 1 9 3 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 R e l a t i o n s h i p s \ & l t ; T a b l e s \ T a b _ E x a m e s   1 \ C o l u m n s \ M � S & g t ; - & l t ; T a b l e s \ T a b _ M e s   1 \ C o l u m n s \ M � S & g t ; \ C r o s s F i l t e r 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 1 3 5 7 . 4 0 6 0 7 2 4 0 2 0 7 1 9 < / b : _ x > < b : _ y > 1 3 4 . 9 2 8 4 2 3 < / b : _ y > < / b : P o i n t > < b : P o i n t > < b : _ x > 1 3 2 4 . 7 6 5 4 3 4 < / b : _ x > < b : _ y > 1 3 4 . 9 2 8 4 2 3 < / b : _ y > < / b : P o i n t > < b : P o i n t > < b : _ x > 1 3 2 2 . 7 6 5 4 3 4 < / b : _ x > < b : _ y > 1 3 6 . 9 2 8 4 2 3 < / b : _ y > < / b : P o i n t > < b : P o i n t > < b : _ x > 1 3 2 2 . 7 6 5 4 3 4 < / b : _ x > < b : _ y > 1 9 0 . 4 7 9 1 9 3 < / b : _ y > < / b : P o i n t > < b : P o i n t > < b : _ x > 1 3 2 0 . 7 6 5 4 3 4 < / b : _ x > < b : _ y > 1 9 2 . 4 7 9 1 9 3 < / b : _ y > < / b : P o i n t > < b : P o i n t > < b : _ x > 1 2 8 8 . 1 2 4 7 9 6 1 2 6 9 7 0 5 < / b : _ x > < b : _ y > 1 9 2 . 4 7 9 1 9 3 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 1 \ C o l u m n s \ F I L I A L & g t ; - & l t ; T a b l e s \ T a b _ F i l i a l   1 \ C o l u m n s \ F I L I A L & g t ; < / K e y > < / a : K e y > < a : V a l u e   i : t y p e = " D i a g r a m D i s p l a y L i n k V i e w S t a t e " > < A u t o m a t i o n P r o p e r t y H e l p e r T e x t > P o n t o   d e   e x t r e m i d a d e   1 :   ( 1 5 0 2 , 0 2 8 6 0 7 , 2 4 3 , 5 9 2 1 7 5 0 7 9 8 4 2 ) .   P o n t o   d e   e x t r e m i d a d e   2 :   ( 1 7 1 1 , 5 0 4 6 4 5 , 2 4 4 , 5 9 0 8 0 9 0 9 2 9 9 ) 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 1 5 0 2 . 0 2 8 6 0 7 < / b : _ x > < b : _ y > 2 4 3 . 5 9 2 1 7 5 0 7 9 8 4 1 8 1 < / b : _ y > < / b : P o i n t > < b : P o i n t > < b : _ x > 1 5 0 2 . 0 2 8 6 0 7 < / b : _ x > < b : _ y > 2 4 2 . 0 9 2 1 7 5 < / b : _ y > < / b : P o i n t > < b : P o i n t > < b : _ x > 1 5 0 4 . 0 2 8 6 0 7 < / b : _ x > < b : _ y > 2 4 0 . 0 9 2 1 7 5 < / b : _ y > < / b : P o i n t > < b : P o i n t > < b : _ x > 1 7 0 9 . 5 0 4 6 4 5 < / b : _ x > < b : _ y > 2 4 0 . 0 9 2 1 7 5 < / b : _ y > < / b : P o i n t > < b : P o i n t > < b : _ x > 1 7 1 1 . 5 0 4 6 4 5 < / b : _ x > < b : _ y > 2 4 2 . 0 9 2 1 7 5 < / b : _ y > < / b : P o i n t > < b : P o i n t > < b : _ x > 1 7 1 1 . 5 0 4 6 4 5 < / b : _ x > < b : _ y > 2 4 4 . 5 9 0 8 0 9 0 9 2 9 8 9 5 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 1 \ C o l u m n s \ F I L I A L & g t ; - & l t ; T a b l e s \ T a b _ F i l i a l   1 \ C o l u m n s \ F I L I A L & g t ; \ F K 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 1 4 9 4 . 0 2 8 6 0 7 < / b : _ x > < b : _ y > 2 4 3 . 5 9 2 1 7 5 0 7 9 8 4 1 8 1 < / b : _ y > < / L a b e l L o c a t i o n > < L o c a t i o n   x m l n s : b = " h t t p : / / s c h e m a s . d a t a c o n t r a c t . o r g / 2 0 0 4 / 0 7 / S y s t e m . W i n d o w s " > < b : _ x > 1 5 0 2 . 0 2 8 6 0 7 < / b : _ x > < b : _ y > 2 5 9 . 5 9 2 1 7 5 0 7 9 8 4 1 8 1 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 1 \ C o l u m n s \ F I L I A L & g t ; - & l t ; T a b l e s \ T a b _ F i l i a l   1 \ C o l u m n s \ F I L I A L & g t ; \ P K 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 1 7 0 3 . 5 0 4 6 4 5 < / b : _ x > < b : _ y > 2 4 4 . 5 9 0 8 0 9 0 9 2 9 8 9 5 < / b : _ y > < / L a b e l L o c a t i o n > < L o c a t i o n   x m l n s : b = " h t t p : / / s c h e m a s . d a t a c o n t r a c t . o r g / 2 0 0 4 / 0 7 / S y s t e m . W i n d o w s " > < b : _ x > 1 7 1 1 . 5 0 4 6 4 5 < / b : _ x > < b : _ y > 2 6 0 . 5 9 0 8 0 9 0 9 2 9 8 9 5 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 1 \ C o l u m n s \ F I L I A L & g t ; - & l t ; T a b l e s \ T a b _ F i l i a l   1 \ C o l u m n s \ F I L I A L & g t ; \ C r o s s F i l t e r 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 1 5 0 2 . 0 2 8 6 0 7 < / b : _ x > < b : _ y > 2 4 3 . 5 9 2 1 7 5 0 7 9 8 4 1 8 1 < / b : _ y > < / b : P o i n t > < b : P o i n t > < b : _ x > 1 5 0 2 . 0 2 8 6 0 7 < / b : _ x > < b : _ y > 2 4 2 . 0 9 2 1 7 5 < / b : _ y > < / b : P o i n t > < b : P o i n t > < b : _ x > 1 5 0 4 . 0 2 8 6 0 7 < / b : _ x > < b : _ y > 2 4 0 . 0 9 2 1 7 5 < / b : _ y > < / b : P o i n t > < b : P o i n t > < b : _ x > 1 7 0 9 . 5 0 4 6 4 5 < / b : _ x > < b : _ y > 2 4 0 . 0 9 2 1 7 5 < / b : _ y > < / b : P o i n t > < b : P o i n t > < b : _ x > 1 7 1 1 . 5 0 4 6 4 5 < / b : _ x > < b : _ y > 2 4 2 . 0 9 2 1 7 5 < / b : _ y > < / b : P o i n t > < b : P o i n t > < b : _ x > 1 7 1 1 . 5 0 4 6 4 5 < / b : _ x > < b : _ y > 2 4 4 . 5 9 0 8 0 9 0 9 2 9 8 9 5 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 1 \ C o l u m n s \ M � S & g t ; - & l t ; T a b l e s \ T a b _ M e s   1 \ C o l u m n s \ M � S & g t ; < / K e y > < / a : K e y > < a : V a l u e   i : t y p e = " D i a g r a m D i s p l a y L i n k V i e w S t a t e " > < A u t o m a t i o n P r o p e r t y H e l p e r T e x t > P o n t o   d e   e x t r e m i d a d e   1 :   ( 1 3 8 6 , 0 2 8 6 0 6 6 9 4 6 4 , 3 3 4 , 5 9 2 1 7 5 ) .   P o n t o   d e   e x t r e m i d a d e   2 :   ( 1 2 8 8 , 1 2 4 7 9 6 1 2 6 9 7 , 2 1 2 , 4 7 9 1 9 3 ) 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 1 3 8 6 . 0 2 8 6 0 6 6 9 4 6 3 6 4 < / b : _ x > < b : _ y > 3 3 4 . 5 9 2 1 7 5 < / b : _ y > < / b : P o i n t > < b : P o i n t > < b : _ x > 1 3 3 9 . 0 7 6 7 0 1 5 0 0 0 0 0 1 < / b : _ x > < b : _ y > 3 3 4 . 5 9 2 1 7 5 < / b : _ y > < / b : P o i n t > < b : P o i n t > < b : _ x > 1 3 3 7 . 0 7 6 7 0 1 5 0 0 0 0 0 1 < / b : _ x > < b : _ y > 3 3 2 . 5 9 2 1 7 5 < / b : _ y > < / b : P o i n t > < b : P o i n t > < b : _ x > 1 3 3 7 . 0 7 6 7 0 1 5 0 0 0 0 0 1 < / b : _ x > < b : _ y > 2 1 4 . 4 7 9 1 9 3 < / b : _ y > < / b : P o i n t > < b : P o i n t > < b : _ x > 1 3 3 5 . 0 7 6 7 0 1 5 0 0 0 0 0 1 < / b : _ x > < b : _ y > 2 1 2 . 4 7 9 1 9 3 < / b : _ y > < / b : P o i n t > < b : P o i n t > < b : _ x > 1 2 8 8 . 1 2 4 7 9 6 1 2 6 9 7 0 5 < / b : _ x > < b : _ y > 2 1 2 . 4 7 9 1 9 3 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 1 \ C o l u m n s \ M � S & g t ; - & l t ; T a b l e s \ T a b _ M e s   1 \ C o l u m n s \ M � S & g t ; \ F K 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 1 3 8 6 . 0 2 8 6 0 6 6 9 4 6 3 6 4 < / b : _ x > < b : _ y > 3 2 6 . 5 9 2 1 7 5 < / b : _ y > < / L a b e l L o c a t i o n > < L o c a t i o n   x m l n s : b = " h t t p : / / s c h e m a s . d a t a c o n t r a c t . o r g / 2 0 0 4 / 0 7 / S y s t e m . W i n d o w s " > < b : _ x > 1 4 0 2 . 0 2 8 6 0 6 6 9 4 6 3 6 4 < / b : _ x > < b : _ y > 3 3 4 . 5 9 2 1 7 5 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 1 \ C o l u m n s \ M � S & g t ; - & l t ; T a b l e s \ T a b _ M e s   1 \ C o l u m n s \ M � S & g t ; \ P K 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 1 2 7 2 . 1 2 4 7 9 6 1 2 6 9 7 0 5 < / b : _ x > < b : _ y > 2 0 4 . 4 7 9 1 9 3 < / b : _ y > < / L a b e l L o c a t i o n > < L o c a t i o n   x m l n s : b = " h t t p : / / s c h e m a s . d a t a c o n t r a c t . o r g / 2 0 0 4 / 0 7 / S y s t e m . W i n d o w s " > < b : _ x > 1 2 7 2 . 1 2 4 7 9 6 1 2 6 9 7 0 5 < / b : _ x > < b : _ y > 2 1 2 . 4 7 9 1 9 3 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 R e l a t i o n s h i p s \ & l t ; T a b l e s \ T a b _ A b s   1 \ C o l u m n s \ M � S & g t ; - & l t ; T a b l e s \ T a b _ M e s   1 \ C o l u m n s \ M � S & g t ; \ C r o s s F i l t e r 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 1 3 8 6 . 0 2 8 6 0 6 6 9 4 6 3 6 4 < / b : _ x > < b : _ y > 3 3 4 . 5 9 2 1 7 5 < / b : _ y > < / b : P o i n t > < b : P o i n t > < b : _ x > 1 3 3 9 . 0 7 6 7 0 1 5 0 0 0 0 0 1 < / b : _ x > < b : _ y > 3 3 4 . 5 9 2 1 7 5 < / b : _ y > < / b : P o i n t > < b : P o i n t > < b : _ x > 1 3 3 7 . 0 7 6 7 0 1 5 0 0 0 0 0 1 < / b : _ x > < b : _ y > 3 3 2 . 5 9 2 1 7 5 < / b : _ y > < / b : P o i n t > < b : P o i n t > < b : _ x > 1 3 3 7 . 0 7 6 7 0 1 5 0 0 0 0 0 1 < / b : _ x > < b : _ y > 2 1 4 . 4 7 9 1 9 3 < / b : _ y > < / b : P o i n t > < b : P o i n t > < b : _ x > 1 3 3 5 . 0 7 6 7 0 1 5 0 0 0 0 0 1 < / b : _ x > < b : _ y > 2 1 2 . 4 7 9 1 9 3 < / b : _ y > < / b : P o i n t > < b : P o i n t > < b : _ x > 1 2 8 8 . 1 2 4 7 9 6 1 2 6 9 7 0 5 < / b : _ x > < b : _ y > 2 1 2 . 4 7 9 1 9 3 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 1 \ C o l u m n s \ F I L I A L & g t ; - & l t ; T a b l e s \ T a b _ F i l i a l   1 \ C o l u m n s \ F I L I A L & g t ; < / K e y > < / a : K e y > < a : V a l u e   i : t y p e = " D i a g r a m D i s p l a y L i n k V i e w S t a t e " > < A u t o m a t i o n P r o p e r t y H e l p e r T e x t > P o n t o   d e   e x t r e m i d a d e   1 :   ( 1 5 9 4 , 3 7 0 0 7 2 2 3 0 8 3 , 5 4 0 , 7 5 3 7 8 2 ) .   P o n t o   d e   e x t r e m i d a d e   2 :   ( 1 7 3 1 , 5 0 4 6 4 5 , 4 2 6 , 5 9 0 8 0 9 0 9 2 9 9 ) 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 1 5 9 4 . 3 7 0 0 7 2 2 3 0 8 3 1 3 < / b : _ x > < b : _ y > 5 4 0 . 7 5 3 7 8 2 < / b : _ y > < / b : P o i n t > < b : P o i n t > < b : _ x > 1 7 2 9 . 5 0 4 6 4 5 < / b : _ x > < b : _ y > 5 4 0 . 7 5 3 7 8 2 < / b : _ y > < / b : P o i n t > < b : P o i n t > < b : _ x > 1 7 3 1 . 5 0 4 6 4 5 < / b : _ x > < b : _ y > 5 3 8 . 7 5 3 7 8 2 < / b : _ y > < / b : P o i n t > < b : P o i n t > < b : _ x > 1 7 3 1 . 5 0 4 6 4 5 < / b : _ x > < b : _ y > 4 2 6 . 5 9 0 8 0 9 0 9 2 9 8 9 5 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 1 \ C o l u m n s \ F I L I A L & g t ; - & l t ; T a b l e s \ T a b _ F i l i a l   1 \ C o l u m n s \ F I L I A L & g t ; \ F K 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 1 5 7 8 . 3 7 0 0 7 2 2 3 0 8 3 1 3 < / b : _ x > < b : _ y > 5 3 2 . 7 5 3 7 8 2 < / b : _ y > < / L a b e l L o c a t i o n > < L o c a t i o n   x m l n s : b = " h t t p : / / s c h e m a s . d a t a c o n t r a c t . o r g / 2 0 0 4 / 0 7 / S y s t e m . W i n d o w s " > < b : _ x > 1 5 7 8 . 3 7 0 0 7 2 2 3 0 8 3 1 1 < / b : _ x > < b : _ y > 5 4 0 . 7 5 3 7 8 2 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 1 \ C o l u m n s \ F I L I A L & g t ; - & l t ; T a b l e s \ T a b _ F i l i a l   1 \ C o l u m n s \ F I L I A L & g t ; \ P K 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 1 7 2 3 . 5 0 4 6 4 5 < / b : _ x > < b : _ y > 4 1 0 . 5 9 0 8 0 9 0 9 2 9 8 9 5 < / b : _ y > < / L a b e l L o c a t i o n > < L o c a t i o n   x m l n s : b = " h t t p : / / s c h e m a s . d a t a c o n t r a c t . o r g / 2 0 0 4 / 0 7 / S y s t e m . W i n d o w s " > < b : _ x > 1 7 3 1 . 5 0 4 6 4 5 < / b : _ x > < b : _ y > 4 1 0 . 5 9 0 8 0 9 0 9 2 9 8 9 5 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 1 \ C o l u m n s \ F I L I A L & g t ; - & l t ; T a b l e s \ T a b _ F i l i a l   1 \ C o l u m n s \ F I L I A L & g t ; \ C r o s s F i l t e r 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 1 5 9 4 . 3 7 0 0 7 2 2 3 0 8 3 1 3 < / b : _ x > < b : _ y > 5 4 0 . 7 5 3 7 8 2 < / b : _ y > < / b : P o i n t > < b : P o i n t > < b : _ x > 1 7 2 9 . 5 0 4 6 4 5 < / b : _ x > < b : _ y > 5 4 0 . 7 5 3 7 8 2 < / b : _ y > < / b : P o i n t > < b : P o i n t > < b : _ x > 1 7 3 1 . 5 0 4 6 4 5 < / b : _ x > < b : _ y > 5 3 8 . 7 5 3 7 8 2 < / b : _ y > < / b : P o i n t > < b : P o i n t > < b : _ x > 1 7 3 1 . 5 0 4 6 4 5 < / b : _ x > < b : _ y > 4 2 6 . 5 9 0 8 0 9 0 9 2 9 8 9 5 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 1 \ C o l u m n s \ M � S & g t ; - & l t ; T a b l e s \ T a b _ M e s   1 \ C o l u m n s \ M � S & g t ; < / K e y > < / a : K e y > < a : V a l u e   i : t y p e = " D i a g r a m D i s p l a y L i n k V i e w S t a t e " > < A u t o m a t i o n P r o p e r t y H e l p e r T e x t > P o n t o   d e   e x t r e m i d a d e   1 :   ( 1 3 6 2 , 3 7 0 0 7 2 2 3 0 8 3 , 5 4 0 , 7 5 3 7 8 2 ) .   P o n t o   d e   e x t r e m i d a d e   2 :   ( 1 2 8 8 , 1 2 4 7 9 6 1 2 6 9 7 , 2 3 2 , 4 7 9 1 9 3 ) 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 1 3 6 2 . 3 7 0 0 7 2 2 3 0 8 3 1 1 < / b : _ x > < b : _ y > 5 4 0 . 7 5 3 7 8 2 < / b : _ y > < / b : P o i n t > < b : P o i n t > < b : _ x > 1 3 2 7 . 2 4 7 4 3 3 9 9 9 9 9 9 9 < / b : _ x > < b : _ y > 5 4 0 . 7 5 3 7 8 2 < / b : _ y > < / b : P o i n t > < b : P o i n t > < b : _ x > 1 3 2 5 . 2 4 7 4 3 3 9 9 9 9 9 9 9 < / b : _ x > < b : _ y > 5 3 8 . 7 5 3 7 8 2 < / b : _ y > < / b : P o i n t > < b : P o i n t > < b : _ x > 1 3 2 5 . 2 4 7 4 3 3 9 9 9 9 9 9 9 < / b : _ x > < b : _ y > 2 3 4 . 4 7 9 1 9 3 < / b : _ y > < / b : P o i n t > < b : P o i n t > < b : _ x > 1 3 2 3 . 2 4 7 4 3 3 9 9 9 9 9 9 9 < / b : _ x > < b : _ y > 2 3 2 . 4 7 9 1 9 3 < / b : _ y > < / b : P o i n t > < b : P o i n t > < b : _ x > 1 2 8 8 . 1 2 4 7 9 6 1 2 6 9 7 0 5 < / b : _ x > < b : _ y > 2 3 2 . 4 7 9 1 9 3 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 1 \ C o l u m n s \ M � S & g t ; - & l t ; T a b l e s \ T a b _ M e s   1 \ C o l u m n s \ M � S & g t ; \ F K 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 1 3 6 2 . 3 7 0 0 7 2 2 3 0 8 3 1 1 < / b : _ x > < b : _ y > 5 3 2 . 7 5 3 7 8 2 < / b : _ y > < / L a b e l L o c a t i o n > < L o c a t i o n   x m l n s : b = " h t t p : / / s c h e m a s . d a t a c o n t r a c t . o r g / 2 0 0 4 / 0 7 / S y s t e m . W i n d o w s " > < b : _ x > 1 3 7 8 . 3 7 0 0 7 2 2 3 0 8 3 1 1 < / b : _ x > < b : _ y > 5 4 0 . 7 5 3 7 8 2 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 1 \ C o l u m n s \ M � S & g t ; - & l t ; T a b l e s \ T a b _ M e s   1 \ C o l u m n s \ M � S & g t ; \ P K 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 1 2 7 2 . 1 2 4 7 9 6 1 2 6 9 7 0 5 < / b : _ x > < b : _ y > 2 2 4 . 4 7 9 1 9 3 < / b : _ y > < / L a b e l L o c a t i o n > < L o c a t i o n   x m l n s : b = " h t t p : / / s c h e m a s . d a t a c o n t r a c t . o r g / 2 0 0 4 / 0 7 / S y s t e m . W i n d o w s " > < b : _ x > 1 2 7 2 . 1 2 4 7 9 6 1 2 6 9 7 0 5 < / b : _ x > < b : _ y > 2 3 2 . 4 7 9 1 9 3 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 R e l a t i o n s h i p s \ & l t ; T a b l e s \ T a b _ F A P   1 \ C o l u m n s \ M � S & g t ; - & l t ; T a b l e s \ T a b _ M e s   1 \ C o l u m n s \ M � S & g t ; \ C r o s s F i l t e r 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 1 3 6 2 . 3 7 0 0 7 2 2 3 0 8 3 1 1 < / b : _ x > < b : _ y > 5 4 0 . 7 5 3 7 8 2 < / b : _ y > < / b : P o i n t > < b : P o i n t > < b : _ x > 1 3 2 7 . 2 4 7 4 3 3 9 9 9 9 9 9 9 < / b : _ x > < b : _ y > 5 4 0 . 7 5 3 7 8 2 < / b : _ y > < / b : P o i n t > < b : P o i n t > < b : _ x > 1 3 2 5 . 2 4 7 4 3 3 9 9 9 9 9 9 9 < / b : _ x > < b : _ y > 5 3 8 . 7 5 3 7 8 2 < / b : _ y > < / b : P o i n t > < b : P o i n t > < b : _ x > 1 3 2 5 . 2 4 7 4 3 3 9 9 9 9 9 9 9 < / b : _ x > < b : _ y > 2 3 4 . 4 7 9 1 9 3 < / b : _ y > < / b : P o i n t > < b : P o i n t > < b : _ x > 1 3 2 3 . 2 4 7 4 3 3 9 9 9 9 9 9 9 < / b : _ x > < b : _ y > 2 3 2 . 4 7 9 1 9 3 < / b : _ y > < / b : P o i n t > < b : P o i n t > < b : _ x > 1 2 8 8 . 1 2 4 7 9 6 1 2 6 9 7 0 5 < / b : _ x > < b : _ y > 2 3 2 . 4 7 9 1 9 3 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 R e l a t i o n s h i p s \ & l t ; T a b l e s \ T a b _ P Q V   1 \ C o l u m n s \ F I L I A L & g t ; - & l t ; T a b l e s \ T a b _ F i l i a l   1 \ C o l u m n s \ F I L I A L & g t ; < / K e y > < / a : K e y > < a : V a l u e   i : t y p e = " D i a g r a m D i s p l a y L i n k V i e w S t a t e " > < A u t o m a t i o n P r o p e r t y H e l p e r T e x t > P o n t o   d e   e x t r e m i d a d e   1 :   ( 1 9 2 2 , 6 9 0 8 4 6 , 4 3 7 , 6 3 4 2 1 5 1 9 6 6 2 2 ) .   P o n t o   d e   e x t r e m i d a d e   2 :   ( 1 8 4 7 , 5 0 4 6 4 5 4 7 2 3 9 , 3 3 5 , 5 9 0 8 0 9 ) 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 1 9 2 2 . 6 9 0 8 4 6 < / b : _ x > < b : _ y > 4 3 7 . 6 3 4 2 1 5 1 9 6 6 2 2 1 1 < / b : _ y > < / b : P o i n t > < b : P o i n t > < b : _ x > 1 9 2 2 . 6 9 0 8 4 6 < / b : _ x > < b : _ y > 3 3 7 . 5 9 0 8 0 9 < / b : _ y > < / b : P o i n t > < b : P o i n t > < b : _ x > 1 9 2 0 . 6 9 0 8 4 6 < / b : _ x > < b : _ y > 3 3 5 . 5 9 0 8 0 9 < / b : _ y > < / b : P o i n t > < b : P o i n t > < b : _ x > 1 8 4 7 . 5 0 4 6 4 5 4 7 2 3 8 8 3 < / b : _ x > < b : _ y > 3 3 5 . 5 9 0 8 0 9 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 R e l a t i o n s h i p s \ & l t ; T a b l e s \ T a b _ P Q V   1 \ C o l u m n s \ F I L I A L & g t ; - & l t ; T a b l e s \ T a b _ F i l i a l   1 \ C o l u m n s \ F I L I A L & g t ; \ F K 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 1 9 1 4 . 6 9 0 8 4 6 < / b : _ x > < b : _ y > 4 3 7 . 6 3 4 2 1 5 1 9 6 6 2 2 1 1 < / b : _ y > < / L a b e l L o c a t i o n > < L o c a t i o n   x m l n s : b = " h t t p : / / s c h e m a s . d a t a c o n t r a c t . o r g / 2 0 0 4 / 0 7 / S y s t e m . W i n d o w s " > < b : _ x > 1 9 2 2 . 6 9 0 8 4 6 < / b : _ x > < b : _ y > 4 5 3 . 6 3 4 2 1 5 1 9 6 6 2 2 1 1 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 R e l a t i o n s h i p s \ & l t ; T a b l e s \ T a b _ P Q V   1 \ C o l u m n s \ F I L I A L & g t ; - & l t ; T a b l e s \ T a b _ F i l i a l   1 \ C o l u m n s \ F I L I A L & g t ; \ P K 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 1 8 3 1 . 5 0 4 6 4 5 4 7 2 3 8 8 3 < / b : _ x > < b : _ y > 3 2 7 . 5 9 0 8 0 9 < / b : _ y > < / L a b e l L o c a t i o n > < L o c a t i o n   x m l n s : b = " h t t p : / / s c h e m a s . d a t a c o n t r a c t . o r g / 2 0 0 4 / 0 7 / S y s t e m . W i n d o w s " > < b : _ x > 1 8 3 1 . 5 0 4 6 4 5 4 7 2 3 8 8 3 < / b : _ x > < b : _ y > 3 3 5 . 5 9 0 8 0 9 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 R e l a t i o n s h i p s \ & l t ; T a b l e s \ T a b _ P Q V   1 \ C o l u m n s \ F I L I A L & g t ; - & l t ; T a b l e s \ T a b _ F i l i a l   1 \ C o l u m n s \ F I L I A L & g t ; \ C r o s s F i l t e r 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 1 9 2 2 . 6 9 0 8 4 6 < / b : _ x > < b : _ y > 4 3 7 . 6 3 4 2 1 5 1 9 6 6 2 2 1 1 < / b : _ y > < / b : P o i n t > < b : P o i n t > < b : _ x > 1 9 2 2 . 6 9 0 8 4 6 < / b : _ x > < b : _ y > 3 3 7 . 5 9 0 8 0 9 < / b : _ y > < / b : P o i n t > < b : P o i n t > < b : _ x > 1 9 2 0 . 6 9 0 8 4 6 < / b : _ x > < b : _ y > 3 3 5 . 5 9 0 8 0 9 < / b : _ y > < / b : P o i n t > < b : P o i n t > < b : _ x > 1 8 4 7 . 5 0 4 6 4 5 4 7 2 3 8 8 3 < / b : _ x > < b : _ y > 3 3 5 . 5 9 0 8 0 9 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 R e l a t i o n s h i p s \ & l t ; T a b l e s \ T a b _ P C D   1 \ C o l u m n s \ F I L I A L & g t ; - & l t ; T a b l e s \ T a b _ F i l i a l   1 \ C o l u m n s \ F I L I A L & g t ; < / K e y > < / a : K e y > < a : V a l u e   i : t y p e = " D i a g r a m D i s p l a y L i n k V i e w S t a t e " > < A u t o m a t i o n P r o p e r t y H e l p e r T e x t > P o n t o   d e   e x t r e m i d a d e   1 :   ( 1 8 0 4 , 4 6 7 7 2 8 9 3 8 6 9 , 1 4 0 , 2 8 5 9 2 9 ) .   P o n t o   d e   e x t r e m i d a d e   2 :   ( 1 7 5 1 , 5 0 4 6 4 5 , 2 4 4 , 5 9 0 8 0 9 0 9 2 9 9 ) 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 1 8 0 4 . 4 6 7 7 2 8 9 3 8 6 9 2 7 < / b : _ x > < b : _ y > 1 4 0 . 2 8 5 9 2 9 < / b : _ y > < / b : P o i n t > < b : P o i n t > < b : _ x > 1 7 5 3 . 5 0 4 6 4 5 < / b : _ x > < b : _ y > 1 4 0 . 2 8 5 9 2 9 < / b : _ y > < / b : P o i n t > < b : P o i n t > < b : _ x > 1 7 5 1 . 5 0 4 6 4 5 < / b : _ x > < b : _ y > 1 4 2 . 2 8 5 9 2 9 < / b : _ y > < / b : P o i n t > < b : P o i n t > < b : _ x > 1 7 5 1 . 5 0 4 6 4 5 < / b : _ x > < b : _ y > 2 4 4 . 5 9 0 8 0 9 0 9 2 9 8 9 5 6 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 R e l a t i o n s h i p s \ & l t ; T a b l e s \ T a b _ P C D   1 \ C o l u m n s \ F I L I A L & g t ; - & l t ; T a b l e s \ T a b _ F i l i a l   1 \ C o l u m n s \ F I L I A L & g t ; \ F K 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 1 8 0 4 . 4 6 7 7 2 8 9 3 8 6 9 2 7 < / b : _ x > < b : _ y > 1 3 2 . 2 8 5 9 2 9 < / b : _ y > < / L a b e l L o c a t i o n > < L o c a t i o n   x m l n s : b = " h t t p : / / s c h e m a s . d a t a c o n t r a c t . o r g / 2 0 0 4 / 0 7 / S y s t e m . W i n d o w s " > < b : _ x > 1 8 2 0 . 4 6 7 7 2 8 9 3 8 6 9 2 7 < / b : _ x > < b : _ y > 1 4 0 . 2 8 5 9 2 9 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 R e l a t i o n s h i p s \ & l t ; T a b l e s \ T a b _ P C D   1 \ C o l u m n s \ F I L I A L & g t ; - & l t ; T a b l e s \ T a b _ F i l i a l   1 \ C o l u m n s \ F I L I A L & g t ; \ P K 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 1 7 4 3 . 5 0 4 6 4 5 < / b : _ x > < b : _ y > 2 4 4 . 5 9 0 8 0 9 0 9 2 9 8 9 5 6 < / b : _ y > < / L a b e l L o c a t i o n > < L o c a t i o n   x m l n s : b = " h t t p : / / s c h e m a s . d a t a c o n t r a c t . o r g / 2 0 0 4 / 0 7 / S y s t e m . W i n d o w s " > < b : _ x > 1 7 5 1 . 5 0 4 6 4 5 < / b : _ x > < b : _ y > 2 6 0 . 5 9 0 8 0 9 0 9 2 9 8 9 5 6 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 R e l a t i o n s h i p s \ & l t ; T a b l e s \ T a b _ P C D   1 \ C o l u m n s \ F I L I A L & g t ; - & l t ; T a b l e s \ T a b _ F i l i a l   1 \ C o l u m n s \ F I L I A L & g t ; \ C r o s s F i l t e r 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 1 8 0 4 . 4 6 7 7 2 8 9 3 8 6 9 2 7 < / b : _ x > < b : _ y > 1 4 0 . 2 8 5 9 2 9 < / b : _ y > < / b : P o i n t > < b : P o i n t > < b : _ x > 1 7 5 3 . 5 0 4 6 4 5 < / b : _ x > < b : _ y > 1 4 0 . 2 8 5 9 2 9 < / b : _ y > < / b : P o i n t > < b : P o i n t > < b : _ x > 1 7 5 1 . 5 0 4 6 4 5 < / b : _ x > < b : _ y > 1 4 2 . 2 8 5 9 2 9 < / b : _ y > < / b : P o i n t > < b : P o i n t > < b : _ x > 1 7 5 1 . 5 0 4 6 4 5 < / b : _ x > < b : _ y > 2 4 4 . 5 9 0 8 0 9 0 9 2 9 8 9 5 6 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 T a b _ A b s 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 T a b _ A b s 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 T a x a   a b s e n t e i s m o < / K e y > < / D i a g r a m O b j e c t K e y > < D i a g r a m O b j e c t K e y > < K e y > M e a s u r e s \ S o m a   d e   T a x a   a b s e n t e i s m o \ T a g I n f o \ F � r m u l a < / K e y > < / D i a g r a m O b j e c t K e y > < D i a g r a m O b j e c t K e y > < K e y > M e a s u r e s \ S o m a   d e   T a x a   a b s e n t e i s m o \ T a g I n f o \ V a l o r < / K e y > < / D i a g r a m O b j e c t K e y > < D i a g r a m O b j e c t K e y > < K e y > C o l u m n s \ D A T A < / K e y > < / D i a g r a m O b j e c t K e y > < D i a g r a m O b j e c t K e y > < K e y > C o l u m n s \ F I L I A L < / K e y > < / D i a g r a m O b j e c t K e y > < D i a g r a m O b j e c t K e y > < K e y > C o l u m n s \ F U N C I O N A R I O < / K e y > < / D i a g r a m O b j e c t K e y > < D i a g r a m O b j e c t K e y > < K e y > C o l u m n s \ C A R G O < / K e y > < / D i a g r a m O b j e c t K e y > < D i a g r a m O b j e c t K e y > < K e y > C o l u m n s \ M A T R I C U L A < / K e y > < / D i a g r a m O b j e c t K e y > < D i a g r a m O b j e c t K e y > < K e y > C o l u m n s \ S t a t u s < / K e y > < / D i a g r a m O b j e c t K e y > < D i a g r a m O b j e c t K e y > < K e y > C o l u m n s \ F a l t a s   e m   h o r a s < / K e y > < / D i a g r a m O b j e c t K e y > < D i a g r a m O b j e c t K e y > < K e y > C o l u m n s \ A t r a s o s   e m   h o r a s < / K e y > < / D i a g r a m O b j e c t K e y > < D i a g r a m O b j e c t K e y > < K e y > C o l u m n s \ F a l t a s   J u s t i f i c a d a s   e m   h o r a s < / K e y > < / D i a g r a m O b j e c t K e y > < D i a g r a m O b j e c t K e y > < K e y > C o l u m n s \ A u s � n c i a s   A b o n a d a s   e m   h o r a s < / K e y > < / D i a g r a m O b j e c t K e y > < D i a g r a m O b j e c t K e y > < K e y > C o l u m n s \ H o r a s   p e r d i d a s < / K e y > < / D i a g r a m O b j e c t K e y > < D i a g r a m O b j e c t K e y > < K e y > C o l u m n s \ H o r a s   E x t r a s < / K e y > < / D i a g r a m O b j e c t K e y > < D i a g r a m O b j e c t K e y > < K e y > C o l u m n s \ H o r a s   t r a b a l h a d a s   n o   m � s < / K e y > < / D i a g r a m O b j e c t K e y > < D i a g r a m O b j e c t K e y > < K e y > C o l u m n s \ T a x a   a b s e n t e i s m o < / K e y > < / D i a g r a m O b j e c t K e y > < D i a g r a m O b j e c t K e y > < K e y > C o l u m n s \ A n o < / K e y > < / D i a g r a m O b j e c t K e y > < D i a g r a m O b j e c t K e y > < K e y > C o l u m n s \ C o n t . m � s < / K e y > < / D i a g r a m O b j e c t K e y > < D i a g r a m O b j e c t K e y > < K e y > C o l u m n s \ N o m e   d o   M � s < / K e y > < / D i a g r a m O b j e c t K e y > < D i a g r a m O b j e c t K e y > < K e y > C o l u m n s \ P r i m e i r o s   c a r a c t e r e s < / K e y > < / D i a g r a m O b j e c t K e y > < D i a g r a m O b j e c t K e y > < K e y > C o l u m n s \ M � S < / K e y > < / D i a g r a m O b j e c t K e y > < D i a g r a m O b j e c t K e y > < K e y > L i n k s \ & l t ; C o l u m n s \ S o m a   d e   T a x a   a b s e n t e i s m o & g t ; - & l t ; M e a s u r e s \ T a x a   a b s e n t e i s m o & g t ; < / K e y > < / D i a g r a m O b j e c t K e y > < D i a g r a m O b j e c t K e y > < K e y > L i n k s \ & l t ; C o l u m n s \ S o m a   d e   T a x a   a b s e n t e i s m o & g t ; - & l t ; M e a s u r e s \ T a x a   a b s e n t e i s m o & g t ; \ C O L U M N < / K e y > < / D i a g r a m O b j e c t K e y > < D i a g r a m O b j e c t K e y > < K e y > L i n k s \ & l t ; C o l u m n s \ S o m a   d e   T a x a   a b s e n t e i s m o & g t ; - & l t ; M e a s u r e s \ T a x a   a b s e n t e i s m o & g t ; \ M E A S U R E 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 T a x a   a b s e n t e i s m o 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 T a x a   a b s e n t e i s m o \ T a g I n f o \ F � r m u l a 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 T a x a   a b s e n t e i s m o \ T a g I n f o \ V a l o r 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 C o l u m n s \ F a l t a s   e m   h o r a s 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 C o l u m n s \ A t r a s o s   e m   h o r a s 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 C o l u m n s \ F a l t a s   J u s t i f i c a d a s   e m   h o r a s 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 C o l u m n s \ A u s � n c i a s   A b o n a d a s   e m   h o r a s 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 C o l u m n s \ H o r a s   p e r d i d a s 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 C o l u m n s \ H o r a s   E x t r a s 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 C o l u m n s \ H o r a s   t r a b a l h a d a s   n o   m � s 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  a b s e n t e i s m o 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 T a x a   a b s e n t e i s m o & g t ; - & l t ; M e a s u r e s \ T a x a   a b s e n t e i s m o & g t ; 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 T a x a   a b s e n t e i s m o & g t ; - & l t ; M e a s u r e s \ T a x a   a b s e n t e i s m o & g t ; \ C O L U M N 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 T a x a   a b s e n t e i s m o & g t ; - & l t ; M e a s u r e s \ T a x a   a b s e n t e i s m o & g t ; \ M E A S U R E 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 T a b _ P C D 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 T a b _ P C D 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 C o l u m n s \ F I L I A L < / K e y > < / D i a g r a m O b j e c t K e y > < D i a g r a m O b j e c t K e y > < K e y > C o l u m n s \ M E T A   P C D < / K e y > < / D i a g r a m O b j e c t K e y > < D i a g r a m O b j e c t K e y > < K e y > C o l u m n s \ C O N T R A T A D O S 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 C o l u m n s \ M E T A   P C D 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 T a b _ P Q V 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 T a b _ P Q V 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 M E T A   P Q V < / K e y > < / D i a g r a m O b j e c t K e y > < D i a g r a m O b j e c t K e y > < K e y > M e a s u r e s \ S o m a   d e   M E T A   P Q V \ T a g I n f o \ F � r m u l a < / K e y > < / D i a g r a m O b j e c t K e y > < D i a g r a m O b j e c t K e y > < K e y > M e a s u r e s \ S o m a   d e   M E T A   P Q V \ T a g I n f o \ V a l o r < / K e y > < / D i a g r a m O b j e c t K e y > < D i a g r a m O b j e c t K e y > < K e y > M e a s u r e s \ S o m a   d e   P A R T I C I P A N T E S < / K e y > < / D i a g r a m O b j e c t K e y > < D i a g r a m O b j e c t K e y > < K e y > M e a s u r e s \ S o m a   d e   P A R T I C I P A N T E S \ T a g I n f o \ F � r m u l a < / K e y > < / D i a g r a m O b j e c t K e y > < D i a g r a m O b j e c t K e y > < K e y > M e a s u r e s \ S o m a   d e   P A R T I C I P A N T E S \ T a g I n f o \ V a l o r < / K e y > < / D i a g r a m O b j e c t K e y > < D i a g r a m O b j e c t K e y > < K e y > C o l u m n s \ F I L I A L < / K e y > < / D i a g r a m O b j e c t K e y > < D i a g r a m O b j e c t K e y > < K e y > C o l u m n s \ M E T A   P Q V < / K e y > < / D i a g r a m O b j e c t K e y > < D i a g r a m O b j e c t K e y > < K e y > C o l u m n s \ P A R T I C I P A N T E S < / K e y > < / D i a g r a m O b j e c t K e y > < D i a g r a m O b j e c t K e y > < K e y > L i n k s \ & l t ; C o l u m n s \ S o m a   d e   M E T A   P Q V & g t ; - & l t ; M e a s u r e s \ M E T A   P Q V & g t ; < / K e y > < / D i a g r a m O b j e c t K e y > < D i a g r a m O b j e c t K e y > < K e y > L i n k s \ & l t ; C o l u m n s \ S o m a   d e   M E T A   P Q V & g t ; - & l t ; M e a s u r e s \ M E T A   P Q V & g t ; \ C O L U M N < / K e y > < / D i a g r a m O b j e c t K e y > < D i a g r a m O b j e c t K e y > < K e y > L i n k s \ & l t ; C o l u m n s \ S o m a   d e   M E T A   P Q V & g t ; - & l t ; M e a s u r e s \ M E T A   P Q V & g t ; \ M E A S U R E < / K e y > < / D i a g r a m O b j e c t K e y > < D i a g r a m O b j e c t K e y > < K e y > L i n k s \ & l t ; C o l u m n s \ S o m a   d e   P A R T I C I P A N T E S & g t ; - & l t ; M e a s u r e s \ P A R T I C I P A N T E S & g t ; < / K e y > < / D i a g r a m O b j e c t K e y > < D i a g r a m O b j e c t K e y > < K e y > L i n k s \ & l t ; C o l u m n s \ S o m a   d e   P A R T I C I P A N T E S & g t ; - & l t ; M e a s u r e s \ P A R T I C I P A N T E S & g t ; \ C O L U M N < / K e y > < / D i a g r a m O b j e c t K e y > < D i a g r a m O b j e c t K e y > < K e y > L i n k s \ & l t ; C o l u m n s \ S o m a   d e   P A R T I C I P A N T E S & g t ; - & l t ; M e a s u r e s \ P A R T I C I P A N T E S & g t ; \ M E A S U R E 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 M E T A   P Q V 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 M E T A   P Q V \ T a g I n f o \ F � r m u l a 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 M E T A   P Q V \ T a g I n f o \ V a l o r 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 P A R T I C I P A N T E S 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 P A R T I C I P A N T E S \ T a g I n f o \ F � r m u l a 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 P A R T I C I P A N T E S \ T a g I n f o \ V a l o r 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 C o l u m n s \ M E T A   P Q V 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 C o l u m n s \ P A R T I C I P A N T E S 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 M E T A   P Q V & g t ; - & l t ; M e a s u r e s \ M E T A   P Q V & g t ; 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 M E T A   P Q V & g t ; - & l t ; M e a s u r e s \ M E T A   P Q V & g t ; \ C O L U M N 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 M E T A   P Q V & g t ; - & l t ; M e a s u r e s \ M E T A   P Q V & g t ; \ M E A S U R E 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 P A R T I C I P A N T E S & g t ; - & l t ; M e a s u r e s \ P A R T I C I P A N T E S & g t ; 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 P A R T I C I P A N T E S & g t ; - & l t ; M e a s u r e s \ P A R T I C I P A N T E S & g t ; \ C O L U M N 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 P A R T I C I P A N T E S & g t ; - & l t ; M e a s u r e s \ P A R T I C I P A N T E S & g t ; \ M E A S U R E 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 T a b _ M e s 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 T a b _ M e s 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 C o l u m n s \ M � S < / K e y > < / D i a g r a m O b j e c t K e y > < D i a g r a m O b j e c t K e y > < K e y > C o l u m n s \ C O D 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 T a b _ E x a m e s 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 T a b _ E x a m e s 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 % < / K e y > < / D i a g r a m O b j e c t K e y > < D i a g r a m O b j e c t K e y > < K e y > M e a s u r e s \ S o m a   d e   % \ T a g I n f o \ F � r m u l a < / K e y > < / D i a g r a m O b j e c t K e y > < D i a g r a m O b j e c t K e y > < K e y > M e a s u r e s \ M � d i a   d e   % < / K e y > < / D i a g r a m O b j e c t K e y > < D i a g r a m O b j e c t K e y > < K e y > M e a s u r e s \ M � d i a   d e   % \ T a g I n f o \ F � r m u l a < / K e y > < / D i a g r a m O b j e c t K e y > < D i a g r a m O b j e c t K e y > < K e y > C o l u m n s \ F I L I A L < / K e y > < / D i a g r a m O b j e c t K e y > < D i a g r a m O b j e c t K e y > < K e y > C o l u m n s \ F U N C I O N A R I O < / K e y > < / D i a g r a m O b j e c t K e y > < D i a g r a m O b j e c t K e y > < K e y > C o l u m n s \ C A R G O < / K e y > < / D i a g r a m O b j e c t K e y > < D i a g r a m O b j e c t K e y > < K e y > C o l u m n s \ M A T R I C U L A < / K e y > < / D i a g r a m O b j e c t K e y > < D i a g r a m O b j e c t K e y > < K e y > C o l u m n s \ T I P O   E X A M E < / K e y > < / D i a g r a m O b j e c t K e y > < D i a g r a m O b j e c t K e y > < K e y > C o l u m n s \ D A T A   E M I S S � O     A S O < / K e y > < / D i a g r a m O b j e c t K e y > < D i a g r a m O b j e c t K e y > < K e y > C o l u m n s \ S T A T U S < / K e y > < / D i a g r a m O b j e c t K e y > < D i a g r a m O b j e c t K e y > < K e y > C o l u m n s \ % < / K e y > < / D i a g r a m O b j e c t K e y > < D i a g r a m O b j e c t K e y > < K e y > C o l u m n s \ A n o < / K e y > < / D i a g r a m O b j e c t K e y > < D i a g r a m O b j e c t K e y > < K e y > C o l u m n s \ C o n t . m � s < / K e y > < / D i a g r a m O b j e c t K e y > < D i a g r a m O b j e c t K e y > < K e y > C o l u m n s \ N o m e   d o   M � s < / K e y > < / D i a g r a m O b j e c t K e y > < D i a g r a m O b j e c t K e y > < K e y > C o l u m n s \ P r i m e i r o s   c a r a c t e r e s < / K e y > < / D i a g r a m O b j e c t K e y > < D i a g r a m O b j e c t K e y > < K e y > C o l u m n s \ M � S < / K e y > < / D i a g r a m O b j e c t K e y > < D i a g r a m O b j e c t K e y > < K e y > L i n k s \ & l t ; C o l u m n s \ S o m a   d e   % & g t ; - & l t ; M e a s u r e s \ % & g t ; < / K e y > < / D i a g r a m O b j e c t K e y > < D i a g r a m O b j e c t K e y > < K e y > L i n k s \ & l t ; C o l u m n s \ S o m a   d e   % & g t ; - & l t ; M e a s u r e s \ % & g t ; \ C O L U M N < / K e y > < / D i a g r a m O b j e c t K e y > < D i a g r a m O b j e c t K e y > < K e y > L i n k s \ & l t ; C o l u m n s \ S o m a   d e   % & g t ; - & l t ; M e a s u r e s \ % & g t ; \ M E A S U R E < / K e y > < / D i a g r a m O b j e c t K e y > < D i a g r a m O b j e c t K e y > < K e y > L i n k s \ & l t ; C o l u m n s \ M � d i a   d e   % & g t ; - & l t ; M e a s u r e s \ % & g t ; < / K e y > < / D i a g r a m O b j e c t K e y > < D i a g r a m O b j e c t K e y > < K e y > L i n k s \ & l t ; C o l u m n s \ M � d i a   d e   % & g t ; - & l t ; M e a s u r e s \ % & g t ; \ C O L U M N < / K e y > < / D i a g r a m O b j e c t K e y > < D i a g r a m O b j e c t K e y > < K e y > L i n k s \ & l t ; C o l u m n s \ M � d i a   d e   % & g t ; - & l t ; M e a s u r e s \ % & g t ; \ M E A S U R E 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 % 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 % \ T a g I n f o \ F � r m u l a 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 M e a s u r e s \ M � d i a   d e   % 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 M e a s u r e s \ M � d i a   d e   % \ T a g I n f o \ F � r m u l a 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 E X A M E 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 E M I S S � O     A S O 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 % & g t ; - & l t ; M e a s u r e s \ % & g t ; 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 % & g t ; - & l t ; M e a s u r e s \ % & g t ; \ C O L U M N 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 % & g t ; - & l t ; M e a s u r e s \ % & g t ; \ M E A S U R E 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 L i n k s \ & l t ; C o l u m n s \ M � d i a   d e   % & g t ; - & l t ; M e a s u r e s \ % & g t ; 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 L i n k s \ & l t ; C o l u m n s \ M � d i a   d e   % & g t ; - & l t ; M e a s u r e s \ % & g t ; \ C O L U M N 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 L i n k s \ & l t ; C o l u m n s \ M � d i a   d e   % & g t ; - & l t ; M e a s u r e s \ % & g t ; \ M E A S U R E 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 T a b _ F A P 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 T a b _ F A P 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 M e a s u r e s \ C o n t a g e m   d e   D I A S   A F A S T A M E N T O < / K e y > < / D i a g r a m O b j e c t K e y > < D i a g r a m O b j e c t K e y > < K e y > M e a s u r e s \ C o n t a g e m   d e   D I A S   A F A S T A M E N T O \ T a g I n f o \ F � r m u l a < / K e y > < / D i a g r a m O b j e c t K e y > < D i a g r a m O b j e c t K e y > < K e y > M e a s u r e s \ C o n t a g e m   d e   D I A S   A F A S T A M E N T O \ T a g I n f o \ V a l o r < / K e y > < / D i a g r a m O b j e c t K e y > < D i a g r a m O b j e c t K e y > < K e y > M e a s u r e s \ C o n t a g e m   d e   M O T I V O   A F A S T A M E N T O < / K e y > < / D i a g r a m O b j e c t K e y > < D i a g r a m O b j e c t K e y > < K e y > M e a s u r e s \ C o n t a g e m   d e   M O T I V O   A F A S T A M E N T O \ T a g I n f o \ F � r m u l a < / K e y > < / D i a g r a m O b j e c t K e y > < D i a g r a m O b j e c t K e y > < K e y > M e a s u r e s \ C o n t a g e m   d e   M O T I V O   A F A S T A M E N T O \ T a g I n f o \ V a l o r < / K e y > < / D i a g r a m O b j e c t K e y > < D i a g r a m O b j e c t K e y > < K e y > M e a s u r e s \ S o m a   d e   D I A S   A F A S T A M E N T O < / K e y > < / D i a g r a m O b j e c t K e y > < D i a g r a m O b j e c t K e y > < K e y > M e a s u r e s \ S o m a   d e   D I A S   A F A S T A M E N T O \ T a g I n f o \ F � r m u l a < / K e y > < / D i a g r a m O b j e c t K e y > < D i a g r a m O b j e c t K e y > < K e y > M e a s u r e s \ S o m a   d e   D I A S   A F A S T A M E N T O \ T a g I n f o \ V a l o r < / K e y > < / D i a g r a m O b j e c t K e y > < D i a g r a m O b j e c t K e y > < K e y > M e a s u r e s \ C o n t a g e m   d e   M � S < / K e y > < / D i a g r a m O b j e c t K e y > < D i a g r a m O b j e c t K e y > < K e y > M e a s u r e s \ C o n t a g e m   d e   M � S \ T a g I n f o \ F � r m u l a < / K e y > < / D i a g r a m O b j e c t K e y > < D i a g r a m O b j e c t K e y > < K e y > M e a s u r e s \ C o n t a g e m   d e   M � S \ T a g I n f o \ V a l o r < / K e y > < / D i a g r a m O b j e c t K e y > < D i a g r a m O b j e c t K e y > < K e y > M e a s u r e s \ C o n t a g e m   d e   A f a s t a m e n t o < / K e y > < / D i a g r a m O b j e c t K e y > < D i a g r a m O b j e c t K e y > < K e y > M e a s u r e s \ C o n t a g e m   d e   A f a s t a m e n t o \ T a g I n f o \ F � r m u l a < / K e y > < / D i a g r a m O b j e c t K e y > < D i a g r a m O b j e c t K e y > < K e y > M e a s u r e s \ C o n t a g e m   d e   A f a s t a m e n t o \ T a g I n f o \ V a l o r < / K e y > < / D i a g r a m O b j e c t K e y > < D i a g r a m O b j e c t K e y > < K e y > M e a s u r e s \ S o m a   d e   A f a s t a m e n t o < / K e y > < / D i a g r a m O b j e c t K e y > < D i a g r a m O b j e c t K e y > < K e y > M e a s u r e s \ S o m a   d e   A f a s t a m e n t o \ T a g I n f o \ F � r m u l a < / K e y > < / D i a g r a m O b j e c t K e y > < D i a g r a m O b j e c t K e y > < K e y > M e a s u r e s \ S o m a   d e   A f a s t a m e n t o \ T a g I n f o \ V a l o r < / K e y > < / D i a g r a m O b j e c t K e y > < D i a g r a m O b j e c t K e y > < K e y > C o l u m n s \ D A T A < / K e y > < / D i a g r a m O b j e c t K e y > < D i a g r a m O b j e c t K e y > < K e y > C o l u m n s \ F I L I A L < / K e y > < / D i a g r a m O b j e c t K e y > < D i a g r a m O b j e c t K e y > < K e y > C o l u m n s \ F U N C I O N A R I O < / K e y > < / D i a g r a m O b j e c t K e y > < D i a g r a m O b j e c t K e y > < K e y > C o l u m n s \ C A R G O < / K e y > < / D i a g r a m O b j e c t K e y > < D i a g r a m O b j e c t K e y > < K e y > C o l u m n s \ M A T R I C U L A < / K e y > < / D i a g r a m O b j e c t K e y > < D i a g r a m O b j e c t K e y > < K e y > C o l u m n s \ M O T I V O   A F A S T A M E N T O < / K e y > < / D i a g r a m O b j e c t K e y > < D i a g r a m O b j e c t K e y > < K e y > C o l u m n s \ A f a s t a m e n t o < / K e y > < / D i a g r a m O b j e c t K e y > < D i a g r a m O b j e c t K e y > < K e y > C o l u m n s \ C I D < / K e y > < / D i a g r a m O b j e c t K e y > < D i a g r a m O b j e c t K e y > < K e y > C o l u m n s \ D E S C R I � � O   C I D < / K e y > < / D i a g r a m O b j e c t K e y > < D i a g r a m O b j e c t K e y > < K e y > C o l u m n s \ D I A S   A F A S T A M E N T O < / K e y > < / D i a g r a m O b j e c t K e y > < D i a g r a m O b j e c t K e y > < K e y > C o l u m n s \ A n o < / K e y > < / D i a g r a m O b j e c t K e y > < D i a g r a m O b j e c t K e y > < K e y > C o l u m n s \ C o n t . m � s < / K e y > < / D i a g r a m O b j e c t K e y > < D i a g r a m O b j e c t K e y > < K e y > C o l u m n s \ N o m e   d o   M � s < / K e y > < / D i a g r a m O b j e c t K e y > < D i a g r a m O b j e c t K e y > < K e y > C o l u m n s \ P r i m e i r o s   c a r a c t e r e s < / K e y > < / D i a g r a m O b j e c t K e y > < D i a g r a m O b j e c t K e y > < K e y > C o l u m n s \ M � S < / K e y > < / D i a g r a m O b j e c t K e y > < D i a g r a m O b j e c t K e y > < K e y > L i n k s \ & l t ; C o l u m n s \ C o n t a g e m   d e   D I A S   A F A S T A M E N T O & g t ; - & l t ; M e a s u r e s \ D I A S   A F A S T A M E N T O & g t ; < / K e y > < / D i a g r a m O b j e c t K e y > < D i a g r a m O b j e c t K e y > < K e y > L i n k s \ & l t ; C o l u m n s \ C o n t a g e m   d e   D I A S   A F A S T A M E N T O & g t ; - & l t ; M e a s u r e s \ D I A S   A F A S T A M E N T O & g t ; \ C O L U M N < / K e y > < / D i a g r a m O b j e c t K e y > < D i a g r a m O b j e c t K e y > < K e y > L i n k s \ & l t ; C o l u m n s \ C o n t a g e m   d e   D I A S   A F A S T A M E N T O & g t ; - & l t ; M e a s u r e s \ D I A S   A F A S T A M E N T O & g t ; \ M E A S U R E < / K e y > < / D i a g r a m O b j e c t K e y > < D i a g r a m O b j e c t K e y > < K e y > L i n k s \ & l t ; C o l u m n s \ C o n t a g e m   d e   M O T I V O   A F A S T A M E N T O & g t ; - & l t ; M e a s u r e s \ M O T I V O   A F A S T A M E N T O & g t ; < / K e y > < / D i a g r a m O b j e c t K e y > < D i a g r a m O b j e c t K e y > < K e y > L i n k s \ & l t ; C o l u m n s \ C o n t a g e m   d e   M O T I V O   A F A S T A M E N T O & g t ; - & l t ; M e a s u r e s \ M O T I V O   A F A S T A M E N T O & g t ; \ C O L U M N < / K e y > < / D i a g r a m O b j e c t K e y > < D i a g r a m O b j e c t K e y > < K e y > L i n k s \ & l t ; C o l u m n s \ C o n t a g e m   d e   M O T I V O   A F A S T A M E N T O & g t ; - & l t ; M e a s u r e s \ M O T I V O   A F A S T A M E N T O & g t ; \ M E A S U R E < / K e y > < / D i a g r a m O b j e c t K e y > < D i a g r a m O b j e c t K e y > < K e y > L i n k s \ & l t ; C o l u m n s \ S o m a   d e   D I A S   A F A S T A M E N T O & g t ; - & l t ; M e a s u r e s \ D I A S   A F A S T A M E N T O & g t ; < / K e y > < / D i a g r a m O b j e c t K e y > < D i a g r a m O b j e c t K e y > < K e y > L i n k s \ & l t ; C o l u m n s \ S o m a   d e   D I A S   A F A S T A M E N T O & g t ; - & l t ; M e a s u r e s \ D I A S   A F A S T A M E N T O & g t ; \ C O L U M N < / K e y > < / D i a g r a m O b j e c t K e y > < D i a g r a m O b j e c t K e y > < K e y > L i n k s \ & l t ; C o l u m n s \ S o m a   d e   D I A S   A F A S T A M E N T O & g t ; - & l t ; M e a s u r e s \ D I A S   A F A S T A M E N T O & g t ; \ M E A S U R E < / K e y > < / D i a g r a m O b j e c t K e y > < D i a g r a m O b j e c t K e y > < K e y > L i n k s \ & l t ; C o l u m n s \ C o n t a g e m   d e   M � S & g t ; - & l t ; M e a s u r e s \ M � S & g t ; < / K e y > < / D i a g r a m O b j e c t K e y > < D i a g r a m O b j e c t K e y > < K e y > L i n k s \ & l t ; C o l u m n s \ C o n t a g e m   d e   M � S & g t ; - & l t ; M e a s u r e s \ M � S & g t ; \ C O L U M N < / K e y > < / D i a g r a m O b j e c t K e y > < D i a g r a m O b j e c t K e y > < K e y > L i n k s \ & l t ; C o l u m n s \ C o n t a g e m   d e   M � S & g t ; - & l t ; M e a s u r e s \ M � S & g t ; \ M E A S U R E < / K e y > < / D i a g r a m O b j e c t K e y > < D i a g r a m O b j e c t K e y > < K e y > L i n k s \ & l t ; C o l u m n s \ C o n t a g e m   d e   A f a s t a m e n t o & g t ; - & l t ; M e a s u r e s \ A f a s t a m e n t o & g t ; < / K e y > < / D i a g r a m O b j e c t K e y > < D i a g r a m O b j e c t K e y > < K e y > L i n k s \ & l t ; C o l u m n s \ C o n t a g e m   d e   A f a s t a m e n t o & g t ; - & l t ; M e a s u r e s \ A f a s t a m e n t o & g t ; \ C O L U M N < / K e y > < / D i a g r a m O b j e c t K e y > < D i a g r a m O b j e c t K e y > < K e y > L i n k s \ & l t ; C o l u m n s \ C o n t a g e m   d e   A f a s t a m e n t o & g t ; - & l t ; M e a s u r e s \ A f a s t a m e n t o & g t ; \ M E A S U R E < / K e y > < / D i a g r a m O b j e c t K e y > < D i a g r a m O b j e c t K e y > < K e y > L i n k s \ & l t ; C o l u m n s \ S o m a   d e   A f a s t a m e n t o & g t ; - & l t ; M e a s u r e s \ A f a s t a m e n t o & g t ; < / K e y > < / D i a g r a m O b j e c t K e y > < D i a g r a m O b j e c t K e y > < K e y > L i n k s \ & l t ; C o l u m n s \ S o m a   d e   A f a s t a m e n t o & g t ; - & l t ; M e a s u r e s \ A f a s t a m e n t o & g t ; \ C O L U M N < / K e y > < / D i a g r a m O b j e c t K e y > < D i a g r a m O b j e c t K e y > < K e y > L i n k s \ & l t ; C o l u m n s \ S o m a   d e   A f a s t a m e n t o & g t ; - & l t ; M e a s u r e s \ A f a s t a m e n t o & g t ; \ M E A S U R E 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 M e a s u r e s \ C o n t a g e m   d e   D I A S   A F A S T A M E N T O 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 D I A S   A F A S T A M E N T O \ T a g I n f o \ F � r m u l a 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 D I A S   A F A S T A M E N T O \ T a g I n f o \ V a l o r 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 M O T I V O   A F A S T A M E N T O 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 M O T I V O   A F A S T A M E N T O \ T a g I n f o \ F � r m u l a 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 M O T I V O   A F A S T A M E N T O \ T a g I n f o \ V a l o r 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 D I A S   A F A S T A M E N T O 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 D I A S   A F A S T A M E N T O \ T a g I n f o \ F � r m u l a 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 D I A S   A F A S T A M E N T O \ T a g I n f o \ V a l o r 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 M � S 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 M � S \ T a g I n f o \ F � r m u l a 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 M � S \ T a g I n f o \ V a l o r 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 A f a s t a m e n t o 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 A f a s t a m e n t o \ T a g I n f o \ F � r m u l a 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 A f a s t a m e n t o \ T a g I n f o \ V a l o r 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 A f a s t a m e n t o < / K e y > < / a : K e y > < a : V a l u e   i : t y p e = " M e a s u r e G r i d N o d e V i e w S t a t e " > < C o l u m n > 1 4 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 A f a s t a m e n t o \ T a g I n f o \ F � r m u l a 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 A f a s t a m e n t o \ T a g I n f o \ V a l o r 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 C o l u m n s \ F I L I A L 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 C o l u m n s \ F U N C I O N A R I O 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 C o l u m n s \ M A T R I C U L A 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 C o l u m n s \ M O T I V O   A F A S T A M E N T O 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 C o l u m n s \ A f a s t a m e n t o 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 C o l u m n s \ D E S C R I � � O   C I D 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 C o l u m n s \ D I A S   A F A S T A M E N T O 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 C o l u m n s \ C o n t . m � s 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 C o l u m n s \ N o m e   d o   M � s 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 C o l u m n s \ P r i m e i r o s   c a r a c t e r e s 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 L i n k s \ & l t ; C o l u m n s \ C o n t a g e m   d e   D I A S   A F A S T A M E N T O & g t ; - & l t ; M e a s u r e s \ D I A S   A F A S T A M E N T O & g t ; 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 D I A S   A F A S T A M E N T O & g t ; - & l t ; M e a s u r e s \ D I A S   A F A S T A M E N T O & g t ; \ C O L U M N 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 D I A S   A F A S T A M E N T O & g t ; - & l t ; M e a s u r e s \ D I A S   A F A S T A M E N T O & g t ; \ M E A S U R E 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 M O T I V O   A F A S T A M E N T O & g t ; - & l t ; M e a s u r e s \ M O T I V O   A F A S T A M E N T O & g t ; 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 M O T I V O   A F A S T A M E N T O & g t ; - & l t ; M e a s u r e s \ M O T I V O   A F A S T A M E N T O & g t ; \ C O L U M N 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 M O T I V O   A F A S T A M E N T O & g t ; - & l t ; M e a s u r e s \ M O T I V O   A F A S T A M E N T O & g t ; \ M E A S U R E 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 D I A S   A F A S T A M E N T O & g t ; - & l t ; M e a s u r e s \ D I A S   A F A S T A M E N T O & g t ; 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 D I A S   A F A S T A M E N T O & g t ; - & l t ; M e a s u r e s \ D I A S   A F A S T A M E N T O & g t ; \ C O L U M N 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 D I A S   A F A S T A M E N T O & g t ; - & l t ; M e a s u r e s \ D I A S   A F A S T A M E N T O & g t ; \ M E A S U R E 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 M � S & g t ; - & l t ; M e a s u r e s \ M � S & g t ; 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 M � S & g t ; - & l t ; M e a s u r e s \ M � S & g t ; \ C O L U M N 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 M � S & g t ; - & l t ; M e a s u r e s \ M � S & g t ; \ M E A S U R E 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 A f a s t a m e n t o & g t ; - & l t ; M e a s u r e s \ A f a s t a m e n t o & g t ; 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 A f a s t a m e n t o & g t ; - & l t ; M e a s u r e s \ A f a s t a m e n t o & g t ; \ C O L U M N 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 A f a s t a m e n t o & g t ; - & l t ; M e a s u r e s \ A f a s t a m e n t o & g t ; \ M E A S U R E 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 A f a s t a m e n t o & g t ; - & l t ; M e a s u r e s \ A f a s t a m e n t o & g t ; 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 A f a s t a m e n t o & g t ; - & l t ; M e a s u r e s \ A f a s t a m e n t o & g t ; \ C O L U M N 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 A f a s t a m e n t o & g t ; - & l t ; M e a s u r e s \ A f a s t a m e n t o & g t ; \ M E A S U R E 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_ M e s   1 _ 7 3 8 8 1 0 e 1 - 1 3 4 9 - 4 1 0 9 - 9 8 e c - d c 2 8 b 2 d f 5 c f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 6 8 < / i n t > < / v a l u e > < / i t e m > < i t e m > < k e y > < s t r i n g > A n o < / s t r i n g > < / k e y > < v a l u e > < i n t > 6 1 < / i n t > < / v a l u e > < / i t e m > < i t e m > < k e y > < s t r i n g > C O N T . M � S < / s t r i n g > < / k e y > < v a l u e > < i n t > 1 0 0 < / i n t > < / v a l u e > < / i t e m > < i t e m > < k e y > < s t r i n g > N o m e   d o   M � s < / s t r i n g > < / k e y > < v a l u e > < i n t > 1 2 2 < / i n t > < / v a l u e > < / i t e m > < i t e m > < k e y > < s t r i n g > P r i m e i r o s   c a r a c t e r e s < / s t r i n g > < / k e y > < v a l u e > < i n t > 1 6 2 < / i n t > < / v a l u e > < / i t e m > < i t e m > < k e y > < s t r i n g > M � S < / s t r i n g > < / k e y > < v a l u e > < i n t > 6 2 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 A n o < / s t r i n g > < / k e y > < v a l u e > < i n t > 1 < / i n t > < / v a l u e > < / i t e m > < i t e m > < k e y > < s t r i n g > C O N T . M � S < / s t r i n g > < / k e y > < v a l u e > < i n t > 2 < / i n t > < / v a l u e > < / i t e m > < i t e m > < k e y > < s t r i n g > N o m e   d o   M � s < / s t r i n g > < / k e y > < v a l u e > < i n t > 3 < / i n t > < / v a l u e > < / i t e m > < i t e m > < k e y > < s t r i n g > P r i m e i r o s   c a r a c t e r e s < / s t r i n g > < / k e y > < v a l u e > < i n t > 4 < / i n t > < / v a l u e > < / i t e m > < i t e m > < k e y > < s t r i n g > M � S 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a b _ M e s   1 _ c c f 6 3 9 1 9 - 0 b 0 d - 4 b 8 f - a c 3 6 - b d a e b d 0 7 1 c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 M � S < / s t r i n g > < / k e y > < v a l u e > < i n t > 6 2 < / i n t > < / v a l u e > < / i t e m > < i t e m > < k e y > < s t r i n g > C O D < / s t r i n g > < / k e y > < v a l u e > < i n t > 6 3 < / i n t > < / v a l u e > < / i t e m > < / C o l u m n W i d t h s > < C o l u m n D i s p l a y I n d e x > < i t e m > < k e y > < s t r i n g > M � S < / s t r i n g > < / k e y > < v a l u e > < i n t > 0 < / i n t > < / v a l u e > < / i t e m > < i t e m > < k e y > < s t r i n g > C O D 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6EDE611D-00EE-4EEF-8443-655E2C7FB002}">
  <ds:schemaRefs/>
</ds:datastoreItem>
</file>

<file path=customXml/itemProps10.xml><?xml version="1.0" encoding="utf-8"?>
<ds:datastoreItem xmlns:ds="http://schemas.openxmlformats.org/officeDocument/2006/customXml" ds:itemID="{2506CD09-3826-4230-871B-F92C7E07CB6D}">
  <ds:schemaRefs/>
</ds:datastoreItem>
</file>

<file path=customXml/itemProps11.xml><?xml version="1.0" encoding="utf-8"?>
<ds:datastoreItem xmlns:ds="http://schemas.openxmlformats.org/officeDocument/2006/customXml" ds:itemID="{14DA35CF-B375-4CE9-8A85-366EFC839805}">
  <ds:schemaRefs/>
</ds:datastoreItem>
</file>

<file path=customXml/itemProps12.xml><?xml version="1.0" encoding="utf-8"?>
<ds:datastoreItem xmlns:ds="http://schemas.openxmlformats.org/officeDocument/2006/customXml" ds:itemID="{C613A882-80C9-4096-8CF2-B4A54A0CC6E9}">
  <ds:schemaRefs/>
</ds:datastoreItem>
</file>

<file path=customXml/itemProps13.xml><?xml version="1.0" encoding="utf-8"?>
<ds:datastoreItem xmlns:ds="http://schemas.openxmlformats.org/officeDocument/2006/customXml" ds:itemID="{AE4365E8-B509-4A72-B6EB-250A612AD021}">
  <ds:schemaRefs/>
</ds:datastoreItem>
</file>

<file path=customXml/itemProps14.xml><?xml version="1.0" encoding="utf-8"?>
<ds:datastoreItem xmlns:ds="http://schemas.openxmlformats.org/officeDocument/2006/customXml" ds:itemID="{37B4EF61-031C-4084-A187-B1E5E3F75F91}">
  <ds:schemaRefs/>
</ds:datastoreItem>
</file>

<file path=customXml/itemProps15.xml><?xml version="1.0" encoding="utf-8"?>
<ds:datastoreItem xmlns:ds="http://schemas.openxmlformats.org/officeDocument/2006/customXml" ds:itemID="{E396DDE1-67A8-4ADF-8D57-35836C04610B}">
  <ds:schemaRefs/>
</ds:datastoreItem>
</file>

<file path=customXml/itemProps16.xml><?xml version="1.0" encoding="utf-8"?>
<ds:datastoreItem xmlns:ds="http://schemas.openxmlformats.org/officeDocument/2006/customXml" ds:itemID="{52AEC8AA-17AA-4351-BDDA-5528BA95BD29}">
  <ds:schemaRefs/>
</ds:datastoreItem>
</file>

<file path=customXml/itemProps17.xml><?xml version="1.0" encoding="utf-8"?>
<ds:datastoreItem xmlns:ds="http://schemas.openxmlformats.org/officeDocument/2006/customXml" ds:itemID="{458AFC1C-B446-4B2A-8DBA-8F450047BE8A}">
  <ds:schemaRefs/>
</ds:datastoreItem>
</file>

<file path=customXml/itemProps18.xml><?xml version="1.0" encoding="utf-8"?>
<ds:datastoreItem xmlns:ds="http://schemas.openxmlformats.org/officeDocument/2006/customXml" ds:itemID="{2FD1347B-30A1-408D-B00E-BD70A2C3FE40}">
  <ds:schemaRefs/>
</ds:datastoreItem>
</file>

<file path=customXml/itemProps19.xml><?xml version="1.0" encoding="utf-8"?>
<ds:datastoreItem xmlns:ds="http://schemas.openxmlformats.org/officeDocument/2006/customXml" ds:itemID="{A42030E8-6D4C-457A-BFAA-DC848FD23EB2}">
  <ds:schemaRefs/>
</ds:datastoreItem>
</file>

<file path=customXml/itemProps2.xml><?xml version="1.0" encoding="utf-8"?>
<ds:datastoreItem xmlns:ds="http://schemas.openxmlformats.org/officeDocument/2006/customXml" ds:itemID="{E606EB1E-D76D-439C-AB31-3FC9BCD37C90}">
  <ds:schemaRefs/>
</ds:datastoreItem>
</file>

<file path=customXml/itemProps20.xml><?xml version="1.0" encoding="utf-8"?>
<ds:datastoreItem xmlns:ds="http://schemas.openxmlformats.org/officeDocument/2006/customXml" ds:itemID="{F5621C23-4436-4887-B116-3ECEF694A179}">
  <ds:schemaRefs/>
</ds:datastoreItem>
</file>

<file path=customXml/itemProps21.xml><?xml version="1.0" encoding="utf-8"?>
<ds:datastoreItem xmlns:ds="http://schemas.openxmlformats.org/officeDocument/2006/customXml" ds:itemID="{0903571B-E913-497B-A54B-FDEEF156F719}">
  <ds:schemaRefs/>
</ds:datastoreItem>
</file>

<file path=customXml/itemProps22.xml><?xml version="1.0" encoding="utf-8"?>
<ds:datastoreItem xmlns:ds="http://schemas.openxmlformats.org/officeDocument/2006/customXml" ds:itemID="{E0CD4E84-642A-46CA-AD38-A85D1FF24C55}">
  <ds:schemaRefs/>
</ds:datastoreItem>
</file>

<file path=customXml/itemProps23.xml><?xml version="1.0" encoding="utf-8"?>
<ds:datastoreItem xmlns:ds="http://schemas.openxmlformats.org/officeDocument/2006/customXml" ds:itemID="{CDE3C3E3-FDC2-44DB-9440-53A2D60530DA}">
  <ds:schemaRefs/>
</ds:datastoreItem>
</file>

<file path=customXml/itemProps24.xml><?xml version="1.0" encoding="utf-8"?>
<ds:datastoreItem xmlns:ds="http://schemas.openxmlformats.org/officeDocument/2006/customXml" ds:itemID="{F4B0F80E-08C2-46A6-BC5B-DFA1AD497F04}">
  <ds:schemaRefs/>
</ds:datastoreItem>
</file>

<file path=customXml/itemProps25.xml><?xml version="1.0" encoding="utf-8"?>
<ds:datastoreItem xmlns:ds="http://schemas.openxmlformats.org/officeDocument/2006/customXml" ds:itemID="{3FFC80DA-9C82-4FF8-8E0C-B6736E00534B}">
  <ds:schemaRefs/>
</ds:datastoreItem>
</file>

<file path=customXml/itemProps26.xml><?xml version="1.0" encoding="utf-8"?>
<ds:datastoreItem xmlns:ds="http://schemas.openxmlformats.org/officeDocument/2006/customXml" ds:itemID="{D418760B-8DEF-403F-8435-DBA966EA6C7D}">
  <ds:schemaRefs>
    <ds:schemaRef ds:uri="http://schemas.microsoft.com/DataMashup"/>
  </ds:schemaRefs>
</ds:datastoreItem>
</file>

<file path=customXml/itemProps27.xml><?xml version="1.0" encoding="utf-8"?>
<ds:datastoreItem xmlns:ds="http://schemas.openxmlformats.org/officeDocument/2006/customXml" ds:itemID="{FB20DDFE-8F99-4CE8-BA62-11A52D32CA5B}">
  <ds:schemaRefs/>
</ds:datastoreItem>
</file>

<file path=customXml/itemProps28.xml><?xml version="1.0" encoding="utf-8"?>
<ds:datastoreItem xmlns:ds="http://schemas.openxmlformats.org/officeDocument/2006/customXml" ds:itemID="{FB27BAB2-602C-44EE-8F78-841333BC18C6}">
  <ds:schemaRefs/>
</ds:datastoreItem>
</file>

<file path=customXml/itemProps29.xml><?xml version="1.0" encoding="utf-8"?>
<ds:datastoreItem xmlns:ds="http://schemas.openxmlformats.org/officeDocument/2006/customXml" ds:itemID="{7B6B93C1-EF14-42F1-A209-604FA7568C96}">
  <ds:schemaRefs/>
</ds:datastoreItem>
</file>

<file path=customXml/itemProps3.xml><?xml version="1.0" encoding="utf-8"?>
<ds:datastoreItem xmlns:ds="http://schemas.openxmlformats.org/officeDocument/2006/customXml" ds:itemID="{EAE0CB43-273B-4ADE-A898-07068BE741F2}">
  <ds:schemaRefs/>
</ds:datastoreItem>
</file>

<file path=customXml/itemProps30.xml><?xml version="1.0" encoding="utf-8"?>
<ds:datastoreItem xmlns:ds="http://schemas.openxmlformats.org/officeDocument/2006/customXml" ds:itemID="{BEDE9D37-FE5B-4380-AB25-460F226BCF84}">
  <ds:schemaRefs/>
</ds:datastoreItem>
</file>

<file path=customXml/itemProps31.xml><?xml version="1.0" encoding="utf-8"?>
<ds:datastoreItem xmlns:ds="http://schemas.openxmlformats.org/officeDocument/2006/customXml" ds:itemID="{C11C25B9-2CE7-41E0-BF6B-26876A59FA1A}">
  <ds:schemaRefs/>
</ds:datastoreItem>
</file>

<file path=customXml/itemProps32.xml><?xml version="1.0" encoding="utf-8"?>
<ds:datastoreItem xmlns:ds="http://schemas.openxmlformats.org/officeDocument/2006/customXml" ds:itemID="{34AA67A0-06FC-4A15-8C48-472C951724BE}">
  <ds:schemaRefs/>
</ds:datastoreItem>
</file>

<file path=customXml/itemProps4.xml><?xml version="1.0" encoding="utf-8"?>
<ds:datastoreItem xmlns:ds="http://schemas.openxmlformats.org/officeDocument/2006/customXml" ds:itemID="{E5C49B30-9CAF-4E56-8512-1E5775ED7726}">
  <ds:schemaRefs/>
</ds:datastoreItem>
</file>

<file path=customXml/itemProps5.xml><?xml version="1.0" encoding="utf-8"?>
<ds:datastoreItem xmlns:ds="http://schemas.openxmlformats.org/officeDocument/2006/customXml" ds:itemID="{59A81D85-04C7-44E1-9474-42383241F554}">
  <ds:schemaRefs/>
</ds:datastoreItem>
</file>

<file path=customXml/itemProps6.xml><?xml version="1.0" encoding="utf-8"?>
<ds:datastoreItem xmlns:ds="http://schemas.openxmlformats.org/officeDocument/2006/customXml" ds:itemID="{A2C31BFE-1AD8-423F-AAC7-1FDB43804CE8}">
  <ds:schemaRefs/>
</ds:datastoreItem>
</file>

<file path=customXml/itemProps7.xml><?xml version="1.0" encoding="utf-8"?>
<ds:datastoreItem xmlns:ds="http://schemas.openxmlformats.org/officeDocument/2006/customXml" ds:itemID="{A01DCECF-7983-49CA-AD26-682A049994CE}">
  <ds:schemaRefs/>
</ds:datastoreItem>
</file>

<file path=customXml/itemProps8.xml><?xml version="1.0" encoding="utf-8"?>
<ds:datastoreItem xmlns:ds="http://schemas.openxmlformats.org/officeDocument/2006/customXml" ds:itemID="{F8ED4473-A4D8-43FF-85EC-285D55A2BEF2}">
  <ds:schemaRefs/>
</ds:datastoreItem>
</file>

<file path=customXml/itemProps9.xml><?xml version="1.0" encoding="utf-8"?>
<ds:datastoreItem xmlns:ds="http://schemas.openxmlformats.org/officeDocument/2006/customXml" ds:itemID="{77201C86-F7F5-4AF8-80DD-2BED3D2A5AE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Dashboard</vt:lpstr>
      <vt:lpstr>ANALISES</vt:lpstr>
      <vt:lpstr>Filiais</vt:lpstr>
      <vt:lpstr>Exames</vt:lpstr>
      <vt:lpstr>Absenteismo</vt:lpstr>
      <vt:lpstr>FAP</vt:lpstr>
      <vt:lpstr>PCD</vt:lpstr>
      <vt:lpstr>Projeto QV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Gaby</dc:creator>
  <cp:lastModifiedBy>Paulo Henrique Faria</cp:lastModifiedBy>
  <dcterms:created xsi:type="dcterms:W3CDTF">2020-09-08T23:37:35Z</dcterms:created>
  <dcterms:modified xsi:type="dcterms:W3CDTF">2021-10-23T21:47:15Z</dcterms:modified>
</cp:coreProperties>
</file>