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trole (2)" sheetId="1" r:id="rId4"/>
    <sheet state="visible" name="controle" sheetId="2" r:id="rId5"/>
    <sheet state="visible" name="dashboard" sheetId="3" r:id="rId6"/>
    <sheet state="visible" name="imprimir" sheetId="4" r:id="rId7"/>
    <sheet state="visible" name="info" sheetId="5" r:id="rId8"/>
    <sheet state="visible" name="editar" sheetId="6" r:id="rId9"/>
  </sheets>
  <definedNames/>
  <calcPr/>
</workbook>
</file>

<file path=xl/sharedStrings.xml><?xml version="1.0" encoding="utf-8"?>
<sst xmlns="http://schemas.openxmlformats.org/spreadsheetml/2006/main" count="196" uniqueCount="153">
  <si>
    <t>Núm</t>
  </si>
  <si>
    <t>Local do extintor</t>
  </si>
  <si>
    <t>Nº INMETRO</t>
  </si>
  <si>
    <t>Tipo do extintor</t>
  </si>
  <si>
    <t>Carga (KG)</t>
  </si>
  <si>
    <t>Data da recarga</t>
  </si>
  <si>
    <t>Validade</t>
  </si>
  <si>
    <t>DATA DO ÚLTIMO TESTE HIDROSTÁTICO</t>
  </si>
  <si>
    <t>STATUS</t>
  </si>
  <si>
    <t>DATA DO PRÓXIMO TESTE HIDROSTÁTICO</t>
  </si>
  <si>
    <t>OBSERVAÇÕES</t>
  </si>
  <si>
    <t>LAR</t>
  </si>
  <si>
    <t>Classe K</t>
  </si>
  <si>
    <t>2KG</t>
  </si>
  <si>
    <t>RECEPÇÃO</t>
  </si>
  <si>
    <t>Pó químico ABC</t>
  </si>
  <si>
    <t>1KG</t>
  </si>
  <si>
    <t>###############################################################################</t>
  </si>
  <si>
    <t>LOCAL DO EXTINTOR</t>
  </si>
  <si>
    <t>NÚM</t>
  </si>
  <si>
    <t>ANDAR</t>
  </si>
  <si>
    <t>ALA</t>
  </si>
  <si>
    <t>NºTRT</t>
  </si>
  <si>
    <t>Nº CILINDRO</t>
  </si>
  <si>
    <t>TIPO DO EXTINTOR</t>
  </si>
  <si>
    <t>CARGA</t>
  </si>
  <si>
    <t>DATA DA RECARGA</t>
  </si>
  <si>
    <t>VALIDADE DA RECARGA</t>
  </si>
  <si>
    <t>PRÓXIMA RECARGA</t>
  </si>
  <si>
    <t>STATUS DO TESTE HIDROSTÁTICO</t>
  </si>
  <si>
    <t>CONTROL1</t>
  </si>
  <si>
    <t>CONTROL2</t>
  </si>
  <si>
    <t>DATA VENC REC</t>
  </si>
  <si>
    <t>MÊS VENC REC</t>
  </si>
  <si>
    <t>ANO VENC REC</t>
  </si>
  <si>
    <t>CONTROL6</t>
  </si>
  <si>
    <t>MÊS VENC TH</t>
  </si>
  <si>
    <t>ANO VENC TH</t>
  </si>
  <si>
    <t>MÊS REC</t>
  </si>
  <si>
    <t>ANO RECARGA</t>
  </si>
  <si>
    <t>MÊS TESTE HIDROSTÁTICO</t>
  </si>
  <si>
    <t>ANO TESTE HIDROSTÁTICO</t>
  </si>
  <si>
    <t>recarga</t>
  </si>
  <si>
    <t>15 ANDAR SUB ESTAÇÃO</t>
  </si>
  <si>
    <t>AP 10 LT</t>
  </si>
  <si>
    <t>10 LT</t>
  </si>
  <si>
    <t>DEPÓSITO</t>
  </si>
  <si>
    <t>NORTE</t>
  </si>
  <si>
    <r>
      <rPr>
        <rFont val="Calibri"/>
        <color theme="1"/>
        <sz val="12.0"/>
      </rPr>
      <t>CO</t>
    </r>
    <r>
      <rPr>
        <rFont val="Calibri Light"/>
        <b/>
        <color theme="1"/>
        <sz val="12.0"/>
      </rPr>
      <t>²</t>
    </r>
  </si>
  <si>
    <t>6KG</t>
  </si>
  <si>
    <t>EXTINTORES</t>
  </si>
  <si>
    <t>VÁLIDO</t>
  </si>
  <si>
    <t>VENCIDO</t>
  </si>
  <si>
    <t>A VENCER</t>
  </si>
  <si>
    <t>\\\\</t>
  </si>
  <si>
    <t>TESTE HIDROSTÁTICO</t>
  </si>
  <si>
    <t>VENCIMENTO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</si>
  <si>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</si>
  <si>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</si>
  <si>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</si>
  <si>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</si>
  <si>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</si>
  <si>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</si>
  <si>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</si>
  <si>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</si>
  <si>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</si>
  <si>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</si>
  <si>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</si>
  <si>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</si>
  <si>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RECARGA</t>
  </si>
  <si>
    <t>TOTAL</t>
  </si>
  <si>
    <t>Válidos</t>
  </si>
  <si>
    <t>Vencidos</t>
  </si>
  <si>
    <t>Próximo ao vencimento</t>
  </si>
  <si>
    <t>Control CVEx 2.2</t>
  </si>
  <si>
    <t>techsempre.loja@gmail.com</t>
  </si>
  <si>
    <t>CONTROLE DE VENCIMENTO DE EXTINTORES</t>
  </si>
  <si>
    <t>EMPRESA:</t>
  </si>
  <si>
    <t>TÉCNICO RESP.:</t>
  </si>
  <si>
    <t>Carga</t>
  </si>
  <si>
    <t>ALMOXARIFADO</t>
  </si>
  <si>
    <t>Dióxido de carbono (CO2)</t>
  </si>
  <si>
    <t>Válido</t>
  </si>
  <si>
    <t>TIPOS DE EXTINTORES</t>
  </si>
  <si>
    <t>TIPO DE EXTINTOR</t>
  </si>
  <si>
    <t>INDICAÇÃO</t>
  </si>
  <si>
    <t>Extintor à base de água</t>
  </si>
  <si>
    <t>É adequado para incêndios de classe A. Age em madeiras, tecidos, papéis, borrachas, plásticos e fibras orgânicas.  Seu princípio de extinção do fogo ocorre por resfriamento.</t>
  </si>
  <si>
    <t>Extintor de dióxido de carbono (CO2)</t>
  </si>
  <si>
    <t>É utilizado para incêndio de classe B e C. Age em materiais combustíveis e líquidos inflamáveis e também contra fogo oriundo de equipamentos elétricos. Seu princípio de extinção do fogo ocorre por abafamento e resfriamento.</t>
  </si>
  <si>
    <t>Pó Químico ABC</t>
  </si>
  <si>
    <t>É adequado para incêndios de classe A, B e C. Seu princípio de extinção do fogo é por meio de reações químicas e abafamento.</t>
  </si>
  <si>
    <t>Pó Químico BC</t>
  </si>
  <si>
    <t>É utilizado para incêndios da classe B e C. Seu princípio de extinção do fogo é por meio de reações químicas.</t>
  </si>
  <si>
    <t>Espuma mecânica</t>
  </si>
  <si>
    <t>É recomendado para incêndios da classe A e B e seu uso é proibido para incêndios de classe C. Seu princípio de extinção do fogo é por meio de abafamento e resfriamento.</t>
  </si>
  <si>
    <t>Halogenados</t>
  </si>
  <si>
    <t>É recomendado para incêndios da classe A B C. É mais eficiente que alguns outros extintores, porém agridem o meio ambiente.</t>
  </si>
  <si>
    <t>Extintor de classe D</t>
  </si>
  <si>
    <t>É utilizado para incêndios de classe D.</t>
  </si>
  <si>
    <t>Extintor de classe K</t>
  </si>
  <si>
    <t>É utilizado para incêndios de classe K.</t>
  </si>
  <si>
    <t>CLASSE DE INCÊNDIO</t>
  </si>
  <si>
    <t>DESCRIÇÃO</t>
  </si>
  <si>
    <t>ÍCONE</t>
  </si>
  <si>
    <t>Incêndio classe A</t>
  </si>
  <si>
    <t>Materiais sólidos, tais como madeira, papel, tecido.</t>
  </si>
  <si>
    <t>Incêndio classe B</t>
  </si>
  <si>
    <t>Combustíveis inflamáveis como óleo, gasolina, e outros combustíveis.</t>
  </si>
  <si>
    <t>Incêndio classe C</t>
  </si>
  <si>
    <t>É caracterizado pela queima de equipamentos elétricos energizados.</t>
  </si>
  <si>
    <t>Incêndio classe D</t>
  </si>
  <si>
    <t>Este tipo de incêndio envolve a queima de metais . Como o magnésio, sódio, titânio, lítio, zircônio e alumínio.</t>
  </si>
  <si>
    <t>Incêndio classe K</t>
  </si>
  <si>
    <t>É caracterizado pela queima de óleos e gorduras residenciais ou industriais.</t>
  </si>
  <si>
    <t>Mês</t>
  </si>
  <si>
    <t>CLASSE DO EXTINTOR</t>
  </si>
  <si>
    <t>Janeiro</t>
  </si>
  <si>
    <t>TODOS</t>
  </si>
  <si>
    <t>6 meses</t>
  </si>
  <si>
    <t>Fevereiro</t>
  </si>
  <si>
    <t>CO² 4 KG</t>
  </si>
  <si>
    <t>1 ano</t>
  </si>
  <si>
    <t>Março</t>
  </si>
  <si>
    <t>CO2 6 KG</t>
  </si>
  <si>
    <t>2 anos</t>
  </si>
  <si>
    <t>Abril</t>
  </si>
  <si>
    <t>PQS 4 KG BC</t>
  </si>
  <si>
    <t>Maio</t>
  </si>
  <si>
    <t>PQS 6 KG BC</t>
  </si>
  <si>
    <t>Junho</t>
  </si>
  <si>
    <t>PQS 12 KG BC</t>
  </si>
  <si>
    <t>Julho</t>
  </si>
  <si>
    <t>Classe D</t>
  </si>
  <si>
    <t>Agosto</t>
  </si>
  <si>
    <t>Setembro</t>
  </si>
  <si>
    <t>Outubro</t>
  </si>
  <si>
    <t>Novembro</t>
  </si>
  <si>
    <t>Dezembro</t>
  </si>
  <si>
    <t>NOME DA EMPRESA</t>
  </si>
  <si>
    <t>km</t>
  </si>
  <si>
    <t>TÉCNICO RESPONSÁVEL</t>
  </si>
  <si>
    <t>SIM</t>
  </si>
  <si>
    <t>Filtrar por data da recarga</t>
  </si>
  <si>
    <t>Filtrar por vencimento da recarga</t>
  </si>
  <si>
    <t>Filtrar por data do último teste hidrostático</t>
  </si>
  <si>
    <t>Filtrar por data do vencimento do teste hidrostático</t>
  </si>
  <si>
    <t>Classificar por validade da recarga</t>
  </si>
  <si>
    <t>Classificar por validade do teste hidrostático</t>
  </si>
  <si>
    <t>Classificar por local (A - Z)</t>
  </si>
  <si>
    <t>Classificar por local (Z - A)</t>
  </si>
  <si>
    <t>Classificar por tipo do extintor ( A - Z )</t>
  </si>
  <si>
    <t>Classificar por tipo do extintor ( Z - A 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</si>
</sst>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3">
    <font>
      <sz val="11.0"/>
      <color theme="1"/>
      <name val="Calibri"/>
      <scheme val="minor"/>
    </font>
    <font>
      <b/>
      <sz val="14.0"/>
      <color theme="0"/>
      <name val="Calibri"/>
      <scheme val="minor"/>
    </font>
    <font>
      <sz val="11.0"/>
      <color rgb="FFF2F2F2"/>
      <name val="Calibri"/>
      <scheme val="minor"/>
    </font>
    <font>
      <sz val="12.0"/>
      <color theme="1"/>
      <name val="Calibri"/>
    </font>
    <font>
      <b/>
      <sz val="14.0"/>
      <color rgb="FFD8D8D8"/>
      <name val="Calibri"/>
      <scheme val="minor"/>
    </font>
    <font/>
    <font>
      <b/>
      <sz val="12.0"/>
      <color theme="1"/>
      <name val="Calibri"/>
    </font>
    <font>
      <b/>
      <sz val="12.0"/>
      <color rgb="FFF2F2F2"/>
      <name val="Calibri"/>
    </font>
    <font>
      <b/>
      <sz val="12.0"/>
      <color rgb="FF002060"/>
      <name val="Calibri"/>
    </font>
    <font>
      <sz val="11.0"/>
      <color rgb="FFEE3C32"/>
      <name val="Calibri"/>
      <scheme val="minor"/>
    </font>
    <font>
      <sz val="12.0"/>
      <color rgb="FF262626"/>
      <name val="Calibri"/>
    </font>
    <font>
      <sz val="11.0"/>
      <color rgb="FF262626"/>
      <name val="Calibri"/>
      <scheme val="minor"/>
    </font>
    <font>
      <b/>
      <sz val="11.0"/>
      <color theme="0"/>
      <name val="Calibri"/>
      <scheme val="minor"/>
    </font>
    <font>
      <b/>
      <sz val="15.0"/>
      <color rgb="FF1F497D"/>
      <name val="Calibri"/>
      <scheme val="minor"/>
    </font>
    <font>
      <b/>
      <sz val="12.0"/>
      <color theme="0"/>
      <name val="Calibri"/>
    </font>
    <font>
      <sz val="10.0"/>
      <color theme="1"/>
      <name val="Calibri"/>
    </font>
    <font>
      <b/>
      <sz val="16.0"/>
      <color theme="0"/>
      <name val="Calibri"/>
      <scheme val="minor"/>
    </font>
    <font>
      <sz val="28.0"/>
      <color rgb="FFD6E3BC"/>
      <name val="Verdana"/>
    </font>
    <font>
      <sz val="36.0"/>
      <color rgb="FFD6E3BC"/>
      <name val="Verdana"/>
    </font>
    <font>
      <sz val="48.0"/>
      <color theme="1"/>
      <name val="Verdana"/>
    </font>
    <font>
      <sz val="48.0"/>
      <color rgb="FF006600"/>
      <name val="Verdana"/>
    </font>
    <font>
      <sz val="48.0"/>
      <color rgb="FFC00000"/>
      <name val="Verdana"/>
    </font>
    <font>
      <sz val="48.0"/>
      <color rgb="FFFFC000"/>
      <name val="Verdana"/>
    </font>
    <font>
      <sz val="14.0"/>
      <color theme="1"/>
      <name val="Verdana"/>
    </font>
    <font>
      <sz val="14.0"/>
      <color rgb="FF006600"/>
      <name val="Verdana"/>
    </font>
    <font>
      <sz val="14.0"/>
      <color rgb="FFC00000"/>
      <name val="Verdana"/>
    </font>
    <font>
      <sz val="14.0"/>
      <color rgb="FFFFC000"/>
      <name val="Verdana"/>
    </font>
    <font>
      <u/>
      <sz val="11.0"/>
      <color theme="10"/>
      <name val="Calibri"/>
      <scheme val="minor"/>
    </font>
    <font>
      <sz val="12.0"/>
      <color theme="1"/>
      <name val="Verdana"/>
    </font>
    <font>
      <b/>
      <sz val="12.0"/>
      <color theme="1"/>
      <name val="Verdana"/>
    </font>
    <font>
      <sz val="36.0"/>
      <color rgb="FF92D050"/>
      <name val="Calibri"/>
      <scheme val="minor"/>
    </font>
    <font>
      <sz val="36.0"/>
      <color rgb="FFEE3C32"/>
      <name val="Calibri"/>
      <scheme val="minor"/>
    </font>
    <font>
      <sz val="36.0"/>
      <color rgb="FFFFFF43"/>
      <name val="Calibri"/>
      <scheme val="minor"/>
    </font>
    <font>
      <sz val="14.0"/>
      <color rgb="FF92D050"/>
      <name val="Calibri"/>
      <scheme val="minor"/>
    </font>
    <font>
      <sz val="14.0"/>
      <color rgb="FFEE3C32"/>
      <name val="Calibri"/>
      <scheme val="minor"/>
    </font>
    <font>
      <sz val="14.0"/>
      <color rgb="FFFFFF43"/>
      <name val="Calibri"/>
      <scheme val="minor"/>
    </font>
    <font>
      <b/>
      <sz val="11.0"/>
      <color theme="1"/>
      <name val="Calibri"/>
      <scheme val="minor"/>
    </font>
    <font>
      <u/>
      <sz val="16.0"/>
      <color rgb="FFF2F2F2"/>
      <name val="Calibri"/>
      <scheme val="minor"/>
    </font>
    <font>
      <sz val="8.0"/>
      <color theme="1"/>
      <name val="Calibri"/>
      <scheme val="minor"/>
    </font>
    <font>
      <sz val="11.0"/>
      <color theme="0"/>
      <name val="Verdana"/>
    </font>
    <font>
      <sz val="14.0"/>
      <color rgb="FFF2F2F2"/>
      <name val="Calibri"/>
      <scheme val="minor"/>
    </font>
    <font>
      <sz val="10.0"/>
      <color rgb="FFF2F2F2"/>
      <name val="Verdana"/>
    </font>
    <font>
      <b/>
      <sz val="8.0"/>
      <color rgb="FF262626"/>
      <name val="Verdana"/>
    </font>
    <font>
      <sz val="12.0"/>
      <color rgb="FF262626"/>
      <name val="Calibri"/>
      <scheme val="minor"/>
    </font>
    <font>
      <sz val="11.0"/>
      <color rgb="FFFF0000"/>
      <name val="Calibri"/>
      <scheme val="minor"/>
    </font>
    <font>
      <b/>
      <sz val="12.0"/>
      <color rgb="FFD8D8D8"/>
      <name val="Calibri"/>
      <scheme val="minor"/>
    </font>
    <font>
      <b/>
      <sz val="18.0"/>
      <color rgb="FFD8D8D8"/>
      <name val="Calibri"/>
      <scheme val="minor"/>
    </font>
    <font>
      <sz val="11.0"/>
      <color theme="0"/>
      <name val="Calibri"/>
      <scheme val="minor"/>
    </font>
    <font>
      <b/>
      <sz val="12.0"/>
      <color theme="1"/>
      <name val="Calibri"/>
      <scheme val="minor"/>
    </font>
    <font>
      <b/>
      <sz val="12.0"/>
      <color theme="0"/>
      <name val="Calibri"/>
      <scheme val="minor"/>
    </font>
    <font>
      <b/>
      <u/>
      <sz val="14.0"/>
      <color rgb="FFD8D8D8"/>
      <name val="Calibri"/>
      <scheme val="minor"/>
    </font>
    <font>
      <b/>
      <u/>
      <sz val="12.0"/>
      <color rgb="FFD8D8D8"/>
      <name val="Calibri"/>
      <scheme val="minor"/>
    </font>
    <font>
      <u/>
      <sz val="11.0"/>
      <color rgb="FFD8D8D8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sz val="9.0"/>
      <color theme="1"/>
      <name val="Calibri"/>
    </font>
    <font>
      <b/>
      <sz val="9.0"/>
      <color theme="1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11.0"/>
      <color rgb="FFC00000"/>
      <name val="Calibri"/>
    </font>
    <font>
      <b/>
      <sz val="14.0"/>
      <color theme="1"/>
      <name val="Calibri"/>
    </font>
    <font>
      <sz val="12.0"/>
      <color rgb="FF3F3F76"/>
      <name val="Calibri"/>
    </font>
    <font>
      <color theme="1"/>
      <name val="Calibri"/>
      <scheme val="minor"/>
    </font>
  </fonts>
  <fills count="9">
    <fill>
      <patternFill patternType="none"/>
    </fill>
    <fill>
      <patternFill patternType="lightGray"/>
    </fill>
    <fill>
      <patternFill patternType="solid">
        <fgColor rgb="FF262626"/>
        <bgColor rgb="FF262626"/>
      </patternFill>
    </fill>
    <fill>
      <patternFill patternType="solid">
        <fgColor theme="0"/>
        <bgColor theme="0"/>
      </patternFill>
    </fill>
    <fill>
      <patternFill patternType="solid">
        <fgColor rgb="FF3F3151"/>
        <bgColor rgb="FF3F3151"/>
      </patternFill>
    </fill>
    <fill>
      <patternFill patternType="solid">
        <fgColor rgb="FF205867"/>
        <bgColor rgb="FF205867"/>
      </patternFill>
    </fill>
    <fill>
      <patternFill patternType="solid">
        <fgColor rgb="FFD8D8D8"/>
        <bgColor rgb="FFD8D8D8"/>
      </patternFill>
    </fill>
    <fill>
      <patternFill patternType="solid">
        <fgColor rgb="FFEE3C32"/>
        <bgColor rgb="FFEE3C32"/>
      </patternFill>
    </fill>
    <fill>
      <patternFill patternType="solid">
        <fgColor rgb="FFFFCC99"/>
        <bgColor rgb="FFFFCC99"/>
      </patternFill>
    </fill>
  </fills>
  <borders count="94">
    <border/>
    <border>
      <left/>
      <right/>
      <top/>
      <bottom/>
    </border>
    <border>
      <left/>
      <right/>
      <top/>
    </border>
    <border>
      <left/>
      <right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dotted">
        <color theme="1"/>
      </right>
      <top style="medium">
        <color rgb="FF000000"/>
      </top>
    </border>
    <border>
      <left style="dotted">
        <color theme="1"/>
      </left>
      <right style="dotted">
        <color theme="1"/>
      </right>
      <top style="medium">
        <color rgb="FF000000"/>
      </top>
    </border>
    <border>
      <left style="dotted">
        <color theme="1"/>
      </left>
      <right style="medium">
        <color theme="1"/>
      </right>
      <top style="medium">
        <color rgb="FF000000"/>
      </top>
    </border>
    <border>
      <left style="medium">
        <color rgb="FF000000"/>
      </left>
      <right style="dotted">
        <color rgb="FF000000"/>
      </right>
      <top style="medium">
        <color rgb="FF000000"/>
      </top>
    </border>
    <border>
      <left style="dotted">
        <color rgb="FF000000"/>
      </left>
      <right style="dotted">
        <color rgb="FF000000"/>
      </right>
      <top style="medium">
        <color rgb="FF000000"/>
      </top>
    </border>
    <border>
      <left style="medium">
        <color rgb="FF000000"/>
      </left>
      <right style="dotted">
        <color theme="1"/>
      </right>
      <bottom style="medium">
        <color rgb="FF000000"/>
      </bottom>
    </border>
    <border>
      <left style="dotted">
        <color theme="1"/>
      </left>
      <right style="dotted">
        <color theme="1"/>
      </right>
      <bottom style="medium">
        <color rgb="FF000000"/>
      </bottom>
    </border>
    <border>
      <left style="dotted">
        <color theme="1"/>
      </left>
      <right style="medium">
        <color theme="1"/>
      </right>
      <bottom style="medium">
        <color rgb="FF000000"/>
      </bottom>
    </border>
    <border>
      <left style="medium">
        <color rgb="FF000000"/>
      </left>
      <right style="dotted">
        <color rgb="FF000000"/>
      </right>
      <bottom style="medium">
        <color rgb="FF000000"/>
      </bottom>
    </border>
    <border>
      <left style="dotted">
        <color rgb="FF000000"/>
      </left>
      <right style="dotted">
        <color rgb="FF000000"/>
      </right>
      <bottom style="medium">
        <color rgb="FF000000"/>
      </bottom>
    </border>
    <border>
      <left style="thin">
        <color rgb="FF7F7F7F"/>
      </left>
      <right style="dotted">
        <color theme="1"/>
      </right>
      <top/>
      <bottom style="thin">
        <color rgb="FF7F7F7F"/>
      </bottom>
    </border>
    <border>
      <left/>
      <right/>
      <top/>
      <bottom style="thin">
        <color rgb="FF7F7F7F"/>
      </bottom>
    </border>
    <border>
      <left style="dotted">
        <color theme="1"/>
      </left>
      <right style="dotted">
        <color theme="1"/>
      </right>
      <top/>
      <bottom style="thin">
        <color rgb="FF7F7F7F"/>
      </bottom>
    </border>
    <border>
      <left style="dotted">
        <color theme="1"/>
      </left>
      <right style="medium">
        <color theme="1"/>
      </right>
      <top style="medium">
        <color rgb="FF000000"/>
      </top>
      <bottom style="thin">
        <color rgb="FF7F7F7F"/>
      </bottom>
    </border>
    <border>
      <left style="medium">
        <color rgb="FF000000"/>
      </left>
      <right style="dotted">
        <color rgb="FF000000"/>
      </right>
      <top/>
      <bottom style="thin">
        <color rgb="FF7F7F7F"/>
      </bottom>
    </border>
    <border>
      <left/>
      <right style="dotted">
        <color rgb="FF000000"/>
      </right>
      <top/>
      <bottom style="thin">
        <color rgb="FF7F7F7F"/>
      </bottom>
    </border>
    <border>
      <left style="dotted">
        <color theme="1"/>
      </left>
      <right style="dotted">
        <color theme="1"/>
      </right>
      <top style="thin">
        <color rgb="FF7F7F7F"/>
      </top>
      <bottom style="thin">
        <color rgb="FF7F7F7F"/>
      </bottom>
    </border>
    <border>
      <left style="dotted">
        <color theme="1"/>
      </left>
      <right style="medium">
        <color theme="1"/>
      </right>
      <top style="thin">
        <color rgb="FF7F7F7F"/>
      </top>
      <bottom style="thin">
        <color rgb="FF7F7F7F"/>
      </bottom>
    </border>
    <border>
      <left style="medium">
        <color rgb="FF000000"/>
      </left>
      <right style="dotted">
        <color rgb="FF000000"/>
      </right>
      <top style="thin">
        <color rgb="FF7F7F7F"/>
      </top>
      <bottom style="thin">
        <color rgb="FF7F7F7F"/>
      </bottom>
    </border>
    <border>
      <left/>
      <right style="dotted">
        <color rgb="FF000000"/>
      </right>
      <top style="thin">
        <color rgb="FF7F7F7F"/>
      </top>
      <bottom style="thin">
        <color rgb="FF7F7F7F"/>
      </bottom>
    </border>
    <border>
      <left/>
      <right/>
      <top style="thin">
        <color rgb="FF7F7F7F"/>
      </top>
      <bottom style="thin">
        <color rgb="FF7F7F7F"/>
      </bottom>
    </border>
    <border>
      <left/>
      <right/>
      <top style="thin">
        <color rgb="FF7F7F7F"/>
      </top>
      <bottom style="medium">
        <color rgb="FF000000"/>
      </bottom>
    </border>
    <border>
      <left style="dotted">
        <color theme="1"/>
      </left>
      <right style="dotted">
        <color theme="1"/>
      </right>
      <top style="thin">
        <color rgb="FF7F7F7F"/>
      </top>
      <bottom style="medium">
        <color rgb="FF000000"/>
      </bottom>
    </border>
    <border>
      <left style="dotted">
        <color theme="1"/>
      </left>
      <right style="medium">
        <color theme="1"/>
      </right>
      <top style="thin">
        <color rgb="FF7F7F7F"/>
      </top>
      <bottom style="medium">
        <color rgb="FF000000"/>
      </bottom>
    </border>
    <border>
      <left style="medium">
        <color rgb="FF000000"/>
      </left>
      <right style="dotted">
        <color rgb="FF000000"/>
      </right>
      <top style="thin">
        <color rgb="FF7F7F7F"/>
      </top>
      <bottom style="medium">
        <color rgb="FF000000"/>
      </bottom>
    </border>
    <border>
      <left/>
      <right style="dotted">
        <color rgb="FF000000"/>
      </right>
      <top style="thin">
        <color rgb="FF7F7F7F"/>
      </top>
      <bottom style="medium">
        <color rgb="FF000000"/>
      </bottom>
    </border>
    <border>
      <top style="medium">
        <color rgb="FF000000"/>
      </top>
    </border>
    <border>
      <left style="thick">
        <color theme="0"/>
      </left>
      <right style="thick">
        <color theme="0"/>
      </right>
      <top style="thick">
        <color theme="0"/>
      </top>
      <bottom style="thick">
        <color rgb="FFEE3C32"/>
      </bottom>
    </border>
    <border>
      <left/>
      <top/>
      <bottom style="medium">
        <color rgb="FF000000"/>
      </bottom>
    </border>
    <border>
      <right/>
      <top/>
      <bottom style="medium">
        <color rgb="FF000000"/>
      </bottom>
    </border>
    <border>
      <top/>
      <bottom style="medium">
        <color rgb="FF000000"/>
      </bottom>
    </border>
    <border>
      <right style="dotted">
        <color theme="1"/>
      </right>
      <top style="medium">
        <color rgb="FF000000"/>
      </top>
    </border>
    <border>
      <left style="dotted">
        <color theme="1"/>
      </left>
      <right style="dotted">
        <color theme="1"/>
      </right>
    </border>
    <border>
      <left style="dotted">
        <color theme="1"/>
      </left>
      <right style="dotted">
        <color theme="1"/>
      </right>
      <top style="medium">
        <color rgb="FF000000"/>
      </top>
      <bottom/>
    </border>
    <border>
      <left style="dotted">
        <color rgb="FF000000"/>
      </left>
      <right style="medium">
        <color rgb="FF000000"/>
      </right>
      <top style="medium">
        <color rgb="FF000000"/>
      </top>
    </border>
    <border>
      <left style="thin">
        <color rgb="FF7F7F7F"/>
      </left>
      <right style="dotted">
        <color theme="1"/>
      </right>
      <bottom style="thin">
        <color rgb="FF7F7F7F"/>
      </bottom>
    </border>
    <border>
      <bottom style="thin">
        <color rgb="FF7F7F7F"/>
      </bottom>
    </border>
    <border>
      <left style="dotted">
        <color theme="1"/>
      </left>
      <right style="dotted">
        <color theme="1"/>
      </right>
      <bottom style="thin">
        <color rgb="FF7F7F7F"/>
      </bottom>
    </border>
    <border>
      <left style="dotted">
        <color theme="1"/>
      </left>
      <top style="medium">
        <color rgb="FF000000"/>
      </top>
      <bottom style="thin">
        <color rgb="FF7F7F7F"/>
      </bottom>
    </border>
    <border>
      <left style="dotted">
        <color theme="1"/>
      </left>
      <right style="medium">
        <color theme="1"/>
      </right>
      <bottom style="thin">
        <color rgb="FF7F7F7F"/>
      </bottom>
    </border>
    <border>
      <right style="dotted">
        <color rgb="FF000000"/>
      </right>
      <bottom style="thin">
        <color rgb="FF7F7F7F"/>
      </bottom>
    </border>
    <border>
      <right style="medium">
        <color rgb="FF000000"/>
      </right>
      <bottom style="thin">
        <color rgb="FF7F7F7F"/>
      </bottom>
    </border>
    <border>
      <left style="dotted">
        <color theme="1"/>
      </left>
      <top style="thin">
        <color rgb="FF7F7F7F"/>
      </top>
      <bottom style="thin">
        <color rgb="FF7F7F7F"/>
      </bottom>
    </border>
    <border>
      <right style="dotted">
        <color rgb="FF000000"/>
      </right>
      <top style="thin">
        <color rgb="FF7F7F7F"/>
      </top>
      <bottom style="thin">
        <color rgb="FF7F7F7F"/>
      </bottom>
    </border>
    <border>
      <right style="medium">
        <color rgb="FF000000"/>
      </right>
      <top style="thin">
        <color rgb="FF7F7F7F"/>
      </top>
      <bottom style="thin">
        <color rgb="FF7F7F7F"/>
      </bottom>
    </border>
    <border>
      <top style="thin">
        <color rgb="FF7F7F7F"/>
      </top>
      <bottom style="thin">
        <color rgb="FF7F7F7F"/>
      </bottom>
    </border>
    <border>
      <left style="thin">
        <color rgb="FF7F7F7F"/>
      </left>
      <right style="dotted">
        <color theme="1"/>
      </right>
      <top style="thin">
        <color rgb="FF7F7F7F"/>
      </top>
    </border>
    <border>
      <top style="thin">
        <color rgb="FF7F7F7F"/>
      </top>
    </border>
    <border>
      <left style="dotted">
        <color theme="1"/>
      </left>
      <right style="dotted">
        <color theme="1"/>
      </right>
      <top style="thin">
        <color rgb="FF7F7F7F"/>
      </top>
    </border>
    <border>
      <left style="dotted">
        <color theme="1"/>
      </left>
      <top style="thin">
        <color rgb="FF7F7F7F"/>
      </top>
    </border>
    <border>
      <left style="dotted">
        <color theme="1"/>
      </left>
      <right style="medium">
        <color theme="1"/>
      </right>
      <top style="thin">
        <color rgb="FF7F7F7F"/>
      </top>
    </border>
    <border>
      <right style="dotted">
        <color rgb="FF000000"/>
      </right>
      <top style="thin">
        <color rgb="FF7F7F7F"/>
      </top>
    </border>
    <border>
      <right style="medium">
        <color rgb="FF000000"/>
      </right>
      <top style="thin">
        <color rgb="FF7F7F7F"/>
      </top>
    </border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theme="0"/>
      </left>
      <top/>
    </border>
    <border>
      <right style="medium">
        <color theme="0"/>
      </right>
      <top/>
    </border>
    <border>
      <left style="medium">
        <color theme="0"/>
      </left>
    </border>
    <border>
      <right style="medium">
        <color theme="0"/>
      </right>
    </border>
    <border>
      <left style="medium">
        <color theme="0"/>
      </left>
      <bottom/>
    </border>
    <border>
      <right style="medium">
        <color theme="0"/>
      </right>
      <bottom/>
    </border>
    <border>
      <left/>
      <right/>
      <top/>
      <bottom style="medium">
        <color rgb="FF595959"/>
      </bottom>
    </border>
    <border>
      <bottom style="medium">
        <color rgb="FF595959"/>
      </bottom>
    </border>
    <border>
      <left style="thin">
        <color rgb="FF595959"/>
      </left>
      <right style="thin">
        <color rgb="FF595959"/>
      </right>
      <bottom style="medium">
        <color rgb="FF595959"/>
      </bottom>
    </border>
    <border>
      <left style="thin">
        <color rgb="FF595959"/>
      </left>
      <right style="thin">
        <color rgb="FF595959"/>
      </right>
      <top/>
      <bottom style="thin">
        <color rgb="FF595959"/>
      </bottom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</border>
    <border>
      <left style="thin">
        <color rgb="FF595959"/>
      </left>
      <right style="thin">
        <color rgb="FF595959"/>
      </right>
      <bottom style="thin">
        <color rgb="FF595959"/>
      </bottom>
    </border>
    <border>
      <left/>
      <right style="medium">
        <color rgb="FFEE3C32"/>
      </right>
      <top/>
    </border>
    <border>
      <left style="medium">
        <color rgb="FFEE3C32"/>
      </left>
      <top/>
    </border>
    <border>
      <left/>
      <right style="medium">
        <color rgb="FFEE3C32"/>
      </right>
      <bottom/>
    </border>
    <border>
      <left style="medium">
        <color rgb="FFEE3C32"/>
      </left>
      <bottom/>
    </border>
    <border>
      <left style="dotted">
        <color theme="0"/>
      </left>
    </border>
    <border>
      <bottom style="dotted">
        <color rgb="FF595959"/>
      </bottom>
    </border>
    <border>
      <left style="dotted">
        <color theme="0"/>
      </left>
      <bottom style="dotted">
        <color rgb="FF595959"/>
      </bottom>
    </border>
    <border>
      <top style="dotted">
        <color rgb="FF595959"/>
      </top>
    </border>
    <border>
      <left style="dotted">
        <color theme="0"/>
      </left>
      <top style="dotted">
        <color rgb="FF595959"/>
      </top>
    </border>
    <border>
      <left/>
      <right/>
    </border>
    <border>
      <left/>
      <right/>
      <bottom style="dotted">
        <color rgb="FF595959"/>
      </bottom>
    </border>
    <border>
      <left/>
      <right/>
      <top style="dotted">
        <color rgb="FF595959"/>
      </top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</borders>
  <cellStyleXfs count="1">
    <xf borderId="0" fillId="0" fontId="0" numFmtId="0" applyAlignment="1" applyFont="1"/>
  </cellStyleXfs>
  <cellXfs count="227">
    <xf borderId="0" fillId="0" fontId="0" numFmtId="0" xfId="0" applyAlignment="1" applyFont="1">
      <alignment readingOrder="0" shrinkToFit="0" vertical="bottom" wrapText="0"/>
    </xf>
    <xf borderId="1" fillId="2" fontId="0" numFmtId="0" xfId="0" applyBorder="1" applyFill="1" applyFont="1"/>
    <xf borderId="1" fillId="2" fontId="1" numFmtId="14" xfId="0" applyAlignment="1" applyBorder="1" applyFont="1" applyNumberFormat="1">
      <alignment vertical="center"/>
    </xf>
    <xf borderId="1" fillId="2" fontId="2" numFmtId="0" xfId="0" applyBorder="1" applyFont="1"/>
    <xf borderId="1" fillId="2" fontId="2" numFmtId="0" xfId="0" applyAlignment="1" applyBorder="1" applyFont="1">
      <alignment horizontal="center" vertical="center"/>
    </xf>
    <xf borderId="1" fillId="2" fontId="2" numFmtId="14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vertical="center"/>
    </xf>
    <xf borderId="1" fillId="2" fontId="3" numFmtId="0" xfId="0" applyAlignment="1" applyBorder="1" applyFont="1">
      <alignment horizontal="center"/>
    </xf>
    <xf borderId="1" fillId="2" fontId="3" numFmtId="0" xfId="0" applyBorder="1" applyFont="1"/>
    <xf borderId="2" fillId="2" fontId="4" numFmtId="0" xfId="0" applyAlignment="1" applyBorder="1" applyFont="1">
      <alignment horizontal="center" vertical="center"/>
    </xf>
    <xf borderId="3" fillId="0" fontId="5" numFmtId="0" xfId="0" applyBorder="1" applyFont="1"/>
    <xf borderId="4" fillId="2" fontId="0" numFmtId="0" xfId="0" applyBorder="1" applyFont="1"/>
    <xf borderId="5" fillId="0" fontId="6" numFmtId="0" xfId="0" applyAlignment="1" applyBorder="1" applyFont="1">
      <alignment horizontal="center" shrinkToFit="0" vertical="center" wrapText="1"/>
    </xf>
    <xf borderId="6" fillId="0" fontId="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8" fillId="3" fontId="6" numFmtId="0" xfId="0" applyAlignment="1" applyBorder="1" applyFill="1" applyFont="1">
      <alignment horizontal="center" shrinkToFit="0" vertical="center" wrapText="1"/>
    </xf>
    <xf borderId="9" fillId="3" fontId="6" numFmtId="0" xfId="0" applyAlignment="1" applyBorder="1" applyFont="1">
      <alignment horizontal="center" shrinkToFit="0" vertical="center" wrapText="1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15" fillId="3" fontId="3" numFmtId="0" xfId="0" applyAlignment="1" applyBorder="1" applyFont="1">
      <alignment horizontal="center" vertical="center"/>
    </xf>
    <xf borderId="16" fillId="3" fontId="3" numFmtId="0" xfId="0" applyAlignment="1" applyBorder="1" applyFont="1">
      <alignment horizontal="center" vertical="center"/>
    </xf>
    <xf borderId="17" fillId="3" fontId="3" numFmtId="0" xfId="0" applyAlignment="1" applyBorder="1" applyFont="1">
      <alignment horizontal="center" vertical="center"/>
    </xf>
    <xf borderId="17" fillId="3" fontId="3" numFmtId="14" xfId="0" applyAlignment="1" applyBorder="1" applyFont="1" applyNumberFormat="1">
      <alignment horizontal="center" vertical="center"/>
    </xf>
    <xf borderId="18" fillId="3" fontId="8" numFmtId="0" xfId="0" applyAlignment="1" applyBorder="1" applyFont="1">
      <alignment horizontal="center" vertical="center"/>
    </xf>
    <xf borderId="1" fillId="3" fontId="7" numFmtId="0" xfId="0" applyAlignment="1" applyBorder="1" applyFont="1">
      <alignment horizontal="center" vertical="center"/>
    </xf>
    <xf borderId="19" fillId="3" fontId="3" numFmtId="14" xfId="0" applyAlignment="1" applyBorder="1" applyFont="1" applyNumberFormat="1">
      <alignment horizontal="center"/>
    </xf>
    <xf borderId="20" fillId="3" fontId="3" numFmtId="14" xfId="0" applyBorder="1" applyFont="1" applyNumberFormat="1"/>
    <xf borderId="20" fillId="3" fontId="3" numFmtId="14" xfId="0" applyAlignment="1" applyBorder="1" applyFont="1" applyNumberFormat="1">
      <alignment horizontal="center" vertical="center"/>
    </xf>
    <xf borderId="1" fillId="2" fontId="9" numFmtId="0" xfId="0" applyAlignment="1" applyBorder="1" applyFont="1">
      <alignment horizontal="center" vertical="center"/>
    </xf>
    <xf borderId="21" fillId="3" fontId="3" numFmtId="0" xfId="0" applyAlignment="1" applyBorder="1" applyFont="1">
      <alignment horizontal="center" vertical="center"/>
    </xf>
    <xf borderId="22" fillId="3" fontId="8" numFmtId="0" xfId="0" applyAlignment="1" applyBorder="1" applyFont="1">
      <alignment horizontal="center" vertical="center"/>
    </xf>
    <xf borderId="23" fillId="3" fontId="3" numFmtId="14" xfId="0" applyAlignment="1" applyBorder="1" applyFont="1" applyNumberFormat="1">
      <alignment horizontal="center"/>
    </xf>
    <xf borderId="24" fillId="3" fontId="3" numFmtId="14" xfId="0" applyBorder="1" applyFont="1" applyNumberFormat="1"/>
    <xf borderId="23" fillId="3" fontId="3" numFmtId="0" xfId="0" applyAlignment="1" applyBorder="1" applyFont="1">
      <alignment horizontal="center"/>
    </xf>
    <xf borderId="24" fillId="3" fontId="3" numFmtId="0" xfId="0" applyBorder="1" applyFont="1"/>
    <xf borderId="25" fillId="3" fontId="3" numFmtId="0" xfId="0" applyAlignment="1" applyBorder="1" applyFont="1">
      <alignment horizontal="center" vertical="center"/>
    </xf>
    <xf borderId="21" fillId="3" fontId="3" numFmtId="14" xfId="0" applyAlignment="1" applyBorder="1" applyFont="1" applyNumberFormat="1">
      <alignment horizontal="center" vertical="center"/>
    </xf>
    <xf borderId="26" fillId="3" fontId="3" numFmtId="0" xfId="0" applyAlignment="1" applyBorder="1" applyFont="1">
      <alignment horizontal="center" vertical="center"/>
    </xf>
    <xf borderId="27" fillId="3" fontId="3" numFmtId="0" xfId="0" applyAlignment="1" applyBorder="1" applyFont="1">
      <alignment horizontal="center" vertical="center"/>
    </xf>
    <xf borderId="27" fillId="3" fontId="3" numFmtId="14" xfId="0" applyAlignment="1" applyBorder="1" applyFont="1" applyNumberFormat="1">
      <alignment horizontal="center" vertical="center"/>
    </xf>
    <xf borderId="28" fillId="3" fontId="8" numFmtId="0" xfId="0" applyAlignment="1" applyBorder="1" applyFont="1">
      <alignment horizontal="center" vertical="center"/>
    </xf>
    <xf borderId="29" fillId="3" fontId="3" numFmtId="0" xfId="0" applyAlignment="1" applyBorder="1" applyFont="1">
      <alignment horizontal="center"/>
    </xf>
    <xf borderId="30" fillId="3" fontId="3" numFmtId="0" xfId="0" applyBorder="1" applyFont="1"/>
    <xf borderId="31" fillId="0" fontId="0" numFmtId="0" xfId="0" applyBorder="1" applyFont="1"/>
    <xf borderId="0" fillId="0" fontId="2" numFmtId="0" xfId="0" applyFont="1"/>
    <xf borderId="0" fillId="0" fontId="2" numFmtId="0" xfId="0" applyAlignment="1" applyFont="1">
      <alignment horizontal="center" vertical="center"/>
    </xf>
    <xf borderId="0" fillId="0" fontId="2" numFmtId="14" xfId="0" applyAlignment="1" applyFont="1" applyNumberFormat="1">
      <alignment horizontal="center" vertic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horizontal="center"/>
    </xf>
    <xf borderId="0" fillId="0" fontId="3" numFmtId="0" xfId="0" applyFont="1"/>
    <xf borderId="0" fillId="0" fontId="0" numFmtId="0" xfId="0" applyFont="1"/>
    <xf borderId="1" fillId="2" fontId="0" numFmtId="0" xfId="0" applyAlignment="1" applyBorder="1" applyFont="1">
      <alignment horizontal="center" vertical="center"/>
    </xf>
    <xf borderId="1" fillId="2" fontId="1" numFmtId="14" xfId="0" applyAlignment="1" applyBorder="1" applyFont="1" applyNumberFormat="1">
      <alignment horizontal="center" vertical="center"/>
    </xf>
    <xf borderId="1" fillId="2" fontId="3" numFmtId="0" xfId="0" applyAlignment="1" applyBorder="1" applyFont="1">
      <alignment horizontal="center" vertical="center"/>
    </xf>
    <xf borderId="1" fillId="2" fontId="3" numFmtId="14" xfId="0" applyAlignment="1" applyBorder="1" applyFont="1" applyNumberFormat="1">
      <alignment horizontal="center" vertical="center"/>
    </xf>
    <xf borderId="1" fillId="2" fontId="10" numFmtId="0" xfId="0" applyAlignment="1" applyBorder="1" applyFont="1">
      <alignment horizontal="center" vertical="center"/>
    </xf>
    <xf borderId="1" fillId="2" fontId="0" numFmtId="14" xfId="0" applyAlignment="1" applyBorder="1" applyFont="1" applyNumberFormat="1">
      <alignment horizontal="center" vertical="center"/>
    </xf>
    <xf borderId="1" fillId="2" fontId="11" numFmtId="0" xfId="0" applyBorder="1" applyFont="1"/>
    <xf borderId="1" fillId="2" fontId="11" numFmtId="0" xfId="0" applyAlignment="1" applyBorder="1" applyFont="1">
      <alignment horizontal="center"/>
    </xf>
    <xf borderId="1" fillId="2" fontId="0" numFmtId="0" xfId="0" applyAlignment="1" applyBorder="1" applyFont="1">
      <alignment horizontal="center"/>
    </xf>
    <xf borderId="1" fillId="2" fontId="12" numFmtId="0" xfId="0" applyAlignment="1" applyBorder="1" applyFont="1">
      <alignment horizontal="center" vertical="center"/>
    </xf>
    <xf borderId="32" fillId="3" fontId="13" numFmtId="0" xfId="0" applyAlignment="1" applyBorder="1" applyFont="1">
      <alignment horizontal="center" vertical="center"/>
    </xf>
    <xf borderId="4" fillId="2" fontId="0" numFmtId="0" xfId="0" applyAlignment="1" applyBorder="1" applyFont="1">
      <alignment horizontal="center" vertical="center"/>
    </xf>
    <xf borderId="33" fillId="2" fontId="0" numFmtId="0" xfId="0" applyAlignment="1" applyBorder="1" applyFont="1">
      <alignment horizontal="center" vertical="center"/>
    </xf>
    <xf borderId="34" fillId="0" fontId="5" numFmtId="0" xfId="0" applyBorder="1" applyFont="1"/>
    <xf borderId="4" fillId="2" fontId="3" numFmtId="0" xfId="0" applyAlignment="1" applyBorder="1" applyFont="1">
      <alignment horizontal="center" vertical="center"/>
    </xf>
    <xf borderId="33" fillId="2" fontId="3" numFmtId="0" xfId="0" applyAlignment="1" applyBorder="1" applyFont="1">
      <alignment horizontal="center" vertical="center"/>
    </xf>
    <xf borderId="35" fillId="0" fontId="5" numFmtId="0" xfId="0" applyBorder="1" applyFont="1"/>
    <xf borderId="5" fillId="0" fontId="6" numFmtId="0" xfId="0" applyAlignment="1" applyBorder="1" applyFont="1">
      <alignment horizontal="center" shrinkToFit="0" vertical="center" wrapText="1"/>
    </xf>
    <xf borderId="36" fillId="0" fontId="6" numFmtId="0" xfId="0" applyAlignment="1" applyBorder="1" applyFont="1">
      <alignment horizontal="center" shrinkToFit="0" vertical="center" wrapText="1"/>
    </xf>
    <xf borderId="6" fillId="0" fontId="6" numFmtId="0" xfId="0" applyAlignment="1" applyBorder="1" applyFont="1">
      <alignment horizontal="center" shrinkToFit="0" vertical="center" wrapText="1"/>
    </xf>
    <xf borderId="37" fillId="0" fontId="6" numFmtId="0" xfId="0" applyAlignment="1" applyBorder="1" applyFont="1">
      <alignment horizontal="center" shrinkToFit="0" vertical="center" wrapText="1"/>
    </xf>
    <xf borderId="38" fillId="4" fontId="14" numFmtId="0" xfId="0" applyAlignment="1" applyBorder="1" applyFill="1" applyFont="1">
      <alignment horizontal="center" shrinkToFit="0" vertical="center" wrapText="1"/>
    </xf>
    <xf borderId="38" fillId="5" fontId="14" numFmtId="0" xfId="0" applyAlignment="1" applyBorder="1" applyFill="1" applyFont="1">
      <alignment horizontal="center" shrinkToFit="0" vertical="center" wrapText="1"/>
    </xf>
    <xf borderId="38" fillId="5" fontId="6" numFmtId="0" xfId="0" applyAlignment="1" applyBorder="1" applyFont="1">
      <alignment horizontal="center" shrinkToFit="0" vertical="center" wrapText="1"/>
    </xf>
    <xf borderId="39" fillId="0" fontId="6" numFmtId="0" xfId="0" applyAlignment="1" applyBorder="1" applyFont="1">
      <alignment horizontal="center" shrinkToFit="0" vertical="center" wrapText="1"/>
    </xf>
    <xf borderId="0" fillId="0" fontId="0" numFmtId="0" xfId="0" applyAlignment="1" applyFont="1">
      <alignment horizontal="center" vertical="center"/>
    </xf>
    <xf borderId="0" fillId="0" fontId="0" numFmtId="14" xfId="0" applyAlignment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2" fillId="0" fontId="3" numFmtId="14" xfId="0" applyAlignment="1" applyBorder="1" applyFont="1" applyNumberFormat="1">
      <alignment horizontal="center" vertical="center"/>
    </xf>
    <xf borderId="43" fillId="0" fontId="8" numFmtId="0" xfId="0" applyAlignment="1" applyBorder="1" applyFont="1">
      <alignment horizontal="center" vertical="center"/>
    </xf>
    <xf borderId="44" fillId="0" fontId="3" numFmtId="14" xfId="0" applyAlignment="1" applyBorder="1" applyFont="1" applyNumberFormat="1">
      <alignment horizontal="center" vertical="center"/>
    </xf>
    <xf borderId="45" fillId="0" fontId="3" numFmtId="14" xfId="0" applyAlignment="1" applyBorder="1" applyFont="1" applyNumberFormat="1">
      <alignment horizontal="center" vertical="center"/>
    </xf>
    <xf borderId="45" fillId="0" fontId="6" numFmtId="14" xfId="0" applyAlignment="1" applyBorder="1" applyFont="1" applyNumberFormat="1">
      <alignment horizontal="center" vertical="center"/>
    </xf>
    <xf borderId="46" fillId="0" fontId="3" numFmtId="14" xfId="0" applyAlignment="1" applyBorder="1" applyFont="1" applyNumberFormat="1">
      <alignment horizontal="center" vertical="center"/>
    </xf>
    <xf borderId="21" fillId="0" fontId="3" numFmtId="0" xfId="0" applyAlignment="1" applyBorder="1" applyFont="1">
      <alignment horizontal="center" vertical="center"/>
    </xf>
    <xf borderId="47" fillId="0" fontId="8" numFmtId="0" xfId="0" applyAlignment="1" applyBorder="1" applyFont="1">
      <alignment horizontal="center" vertical="center"/>
    </xf>
    <xf borderId="22" fillId="0" fontId="3" numFmtId="14" xfId="0" applyAlignment="1" applyBorder="1" applyFont="1" applyNumberFormat="1">
      <alignment horizontal="center" vertical="center"/>
    </xf>
    <xf borderId="48" fillId="0" fontId="3" numFmtId="14" xfId="0" applyAlignment="1" applyBorder="1" applyFont="1" applyNumberFormat="1">
      <alignment horizontal="center" vertical="center"/>
    </xf>
    <xf borderId="48" fillId="0" fontId="6" numFmtId="14" xfId="0" applyAlignment="1" applyBorder="1" applyFont="1" applyNumberFormat="1">
      <alignment horizontal="center" vertical="center"/>
    </xf>
    <xf borderId="49" fillId="0" fontId="3" numFmtId="14" xfId="0" applyAlignment="1" applyBorder="1" applyFont="1" applyNumberFormat="1">
      <alignment horizontal="center" vertical="center"/>
    </xf>
    <xf borderId="49" fillId="0" fontId="3" numFmtId="0" xfId="0" applyAlignment="1" applyBorder="1" applyFont="1">
      <alignment horizontal="center" vertical="center"/>
    </xf>
    <xf borderId="49" fillId="0" fontId="15" numFmtId="0" xfId="0" applyAlignment="1" applyBorder="1" applyFont="1">
      <alignment horizontal="center" vertical="center"/>
    </xf>
    <xf borderId="50" fillId="0" fontId="3" numFmtId="0" xfId="0" applyAlignment="1" applyBorder="1" applyFont="1">
      <alignment horizontal="center" vertical="center"/>
    </xf>
    <xf borderId="21" fillId="0" fontId="3" numFmtId="14" xfId="0" applyAlignment="1" applyBorder="1" applyFont="1" applyNumberFormat="1">
      <alignment horizontal="center" vertical="center"/>
    </xf>
    <xf borderId="51" fillId="0" fontId="3" numFmtId="0" xfId="0" applyAlignment="1" applyBorder="1" applyFont="1">
      <alignment horizontal="center" vertical="center"/>
    </xf>
    <xf borderId="52" fillId="0" fontId="3" numFmtId="0" xfId="0" applyAlignment="1" applyBorder="1" applyFont="1">
      <alignment horizontal="center" vertical="center"/>
    </xf>
    <xf borderId="53" fillId="0" fontId="3" numFmtId="0" xfId="0" applyAlignment="1" applyBorder="1" applyFont="1">
      <alignment horizontal="center" vertical="center"/>
    </xf>
    <xf borderId="53" fillId="0" fontId="3" numFmtId="14" xfId="0" applyAlignment="1" applyBorder="1" applyFont="1" applyNumberFormat="1">
      <alignment horizontal="center" vertical="center"/>
    </xf>
    <xf borderId="54" fillId="0" fontId="8" numFmtId="0" xfId="0" applyAlignment="1" applyBorder="1" applyFont="1">
      <alignment horizontal="center" vertical="center"/>
    </xf>
    <xf borderId="55" fillId="0" fontId="3" numFmtId="14" xfId="0" applyAlignment="1" applyBorder="1" applyFont="1" applyNumberFormat="1">
      <alignment horizontal="center" vertical="center"/>
    </xf>
    <xf borderId="56" fillId="0" fontId="3" numFmtId="14" xfId="0" applyAlignment="1" applyBorder="1" applyFont="1" applyNumberFormat="1">
      <alignment horizontal="center" vertical="center"/>
    </xf>
    <xf borderId="56" fillId="0" fontId="6" numFmtId="14" xfId="0" applyAlignment="1" applyBorder="1" applyFont="1" applyNumberFormat="1">
      <alignment horizontal="center" vertical="center"/>
    </xf>
    <xf borderId="57" fillId="0" fontId="3" numFmtId="0" xfId="0" applyAlignment="1" applyBorder="1" applyFont="1">
      <alignment horizontal="center" vertical="center"/>
    </xf>
    <xf borderId="0" fillId="0" fontId="0" numFmtId="0" xfId="0" applyAlignment="1" applyFont="1">
      <alignment horizontal="center" vertical="center"/>
    </xf>
    <xf borderId="0" fillId="0" fontId="3" numFmtId="0" xfId="0" applyAlignment="1" applyFont="1">
      <alignment horizontal="center" vertical="center"/>
    </xf>
    <xf borderId="0" fillId="0" fontId="3" numFmtId="14" xfId="0" applyAlignment="1" applyFont="1" applyNumberFormat="1">
      <alignment horizontal="center" vertical="center"/>
    </xf>
    <xf borderId="0" fillId="0" fontId="0" numFmtId="14" xfId="0" applyAlignment="1" applyFont="1" applyNumberFormat="1">
      <alignment horizontal="center" vertical="center"/>
    </xf>
    <xf borderId="0" fillId="0" fontId="11" numFmtId="0" xfId="0" applyFont="1"/>
    <xf borderId="0" fillId="0" fontId="11" numFmtId="0" xfId="0" applyAlignment="1" applyFont="1">
      <alignment horizontal="center"/>
    </xf>
    <xf borderId="0" fillId="0" fontId="0" numFmtId="0" xfId="0" applyAlignment="1" applyFont="1">
      <alignment horizontal="center"/>
    </xf>
    <xf borderId="58" fillId="2" fontId="16" numFmtId="14" xfId="0" applyAlignment="1" applyBorder="1" applyFont="1" applyNumberFormat="1">
      <alignment horizontal="center" vertical="center"/>
    </xf>
    <xf borderId="59" fillId="0" fontId="5" numFmtId="0" xfId="0" applyBorder="1" applyFont="1"/>
    <xf borderId="60" fillId="0" fontId="5" numFmtId="0" xfId="0" applyBorder="1" applyFont="1"/>
    <xf borderId="1" fillId="2" fontId="16" numFmtId="0" xfId="0" applyAlignment="1" applyBorder="1" applyFont="1">
      <alignment vertical="center"/>
    </xf>
    <xf borderId="1" fillId="6" fontId="0" numFmtId="0" xfId="0" applyBorder="1" applyFill="1" applyFont="1"/>
    <xf borderId="1" fillId="2" fontId="17" numFmtId="0" xfId="0" applyAlignment="1" applyBorder="1" applyFont="1">
      <alignment vertical="center"/>
    </xf>
    <xf borderId="1" fillId="2" fontId="18" numFmtId="0" xfId="0" applyAlignment="1" applyBorder="1" applyFont="1">
      <alignment vertical="center"/>
    </xf>
    <xf borderId="61" fillId="0" fontId="5" numFmtId="0" xfId="0" applyBorder="1" applyFont="1"/>
    <xf borderId="62" fillId="0" fontId="5" numFmtId="0" xfId="0" applyBorder="1" applyFont="1"/>
    <xf borderId="63" fillId="0" fontId="5" numFmtId="0" xfId="0" applyBorder="1" applyFont="1"/>
    <xf borderId="64" fillId="0" fontId="5" numFmtId="0" xfId="0" applyBorder="1" applyFont="1"/>
    <xf borderId="65" fillId="0" fontId="5" numFmtId="0" xfId="0" applyBorder="1" applyFont="1"/>
    <xf borderId="1" fillId="3" fontId="0" numFmtId="0" xfId="0" applyBorder="1" applyFont="1"/>
    <xf borderId="58" fillId="3" fontId="19" numFmtId="0" xfId="0" applyAlignment="1" applyBorder="1" applyFont="1">
      <alignment horizontal="center" vertical="center"/>
    </xf>
    <xf borderId="58" fillId="3" fontId="20" numFmtId="0" xfId="0" applyAlignment="1" applyBorder="1" applyFont="1">
      <alignment horizontal="center" vertical="center"/>
    </xf>
    <xf borderId="58" fillId="3" fontId="21" numFmtId="0" xfId="0" applyAlignment="1" applyBorder="1" applyFont="1">
      <alignment horizontal="center" vertical="center"/>
    </xf>
    <xf borderId="58" fillId="3" fontId="22" numFmtId="0" xfId="0" applyAlignment="1" applyBorder="1" applyFont="1">
      <alignment horizontal="center" vertical="center"/>
    </xf>
    <xf borderId="58" fillId="3" fontId="23" numFmtId="0" xfId="0" applyAlignment="1" applyBorder="1" applyFont="1">
      <alignment horizontal="center" vertical="center"/>
    </xf>
    <xf borderId="58" fillId="3" fontId="24" numFmtId="0" xfId="0" applyAlignment="1" applyBorder="1" applyFont="1">
      <alignment horizontal="center" vertical="center"/>
    </xf>
    <xf borderId="58" fillId="3" fontId="25" numFmtId="0" xfId="0" applyAlignment="1" applyBorder="1" applyFont="1">
      <alignment horizontal="center" vertical="center"/>
    </xf>
    <xf borderId="58" fillId="3" fontId="26" numFmtId="0" xfId="0" applyAlignment="1" applyBorder="1" applyFont="1">
      <alignment horizontal="center" vertical="center"/>
    </xf>
    <xf borderId="1" fillId="3" fontId="27" numFmtId="0" xfId="0" applyBorder="1" applyFont="1"/>
    <xf borderId="1" fillId="2" fontId="28" numFmtId="0" xfId="0" applyAlignment="1" applyBorder="1" applyFont="1">
      <alignment vertical="center"/>
    </xf>
    <xf borderId="58" fillId="3" fontId="28" numFmtId="0" xfId="0" applyAlignment="1" applyBorder="1" applyFont="1">
      <alignment horizontal="center" vertical="center"/>
    </xf>
    <xf borderId="58" fillId="3" fontId="29" numFmtId="0" xfId="0" applyAlignment="1" applyBorder="1" applyFont="1">
      <alignment horizontal="center" vertical="center"/>
    </xf>
    <xf borderId="1" fillId="3" fontId="28" numFmtId="0" xfId="0" applyAlignment="1" applyBorder="1" applyFont="1">
      <alignment vertical="center"/>
    </xf>
    <xf borderId="58" fillId="2" fontId="30" numFmtId="0" xfId="0" applyAlignment="1" applyBorder="1" applyFont="1">
      <alignment horizontal="center" vertical="center"/>
    </xf>
    <xf borderId="58" fillId="2" fontId="31" numFmtId="0" xfId="0" applyAlignment="1" applyBorder="1" applyFont="1">
      <alignment horizontal="center" vertical="center"/>
    </xf>
    <xf borderId="58" fillId="2" fontId="32" numFmtId="0" xfId="0" applyAlignment="1" applyBorder="1" applyFont="1">
      <alignment horizontal="center" vertical="center"/>
    </xf>
    <xf borderId="1" fillId="2" fontId="29" numFmtId="0" xfId="0" applyAlignment="1" applyBorder="1" applyFont="1">
      <alignment vertical="center"/>
    </xf>
    <xf borderId="58" fillId="2" fontId="33" numFmtId="0" xfId="0" applyAlignment="1" applyBorder="1" applyFont="1">
      <alignment horizontal="center" vertical="top"/>
    </xf>
    <xf borderId="58" fillId="2" fontId="34" numFmtId="0" xfId="0" applyAlignment="1" applyBorder="1" applyFont="1">
      <alignment horizontal="center" vertical="top"/>
    </xf>
    <xf borderId="58" fillId="2" fontId="35" numFmtId="0" xfId="0" applyAlignment="1" applyBorder="1" applyFont="1">
      <alignment horizontal="center" vertical="top"/>
    </xf>
    <xf borderId="1" fillId="2" fontId="36" numFmtId="0" xfId="0" applyBorder="1" applyFont="1"/>
    <xf borderId="58" fillId="2" fontId="0" numFmtId="0" xfId="0" applyAlignment="1" applyBorder="1" applyFont="1">
      <alignment horizontal="center"/>
    </xf>
    <xf borderId="58" fillId="2" fontId="37" numFmtId="0" xfId="0" applyAlignment="1" applyBorder="1" applyFont="1">
      <alignment horizontal="center"/>
    </xf>
    <xf borderId="66" fillId="2" fontId="0" numFmtId="0" xfId="0" applyAlignment="1" applyBorder="1" applyFont="1">
      <alignment horizontal="center"/>
    </xf>
    <xf borderId="67" fillId="0" fontId="5" numFmtId="0" xfId="0" applyBorder="1" applyFont="1"/>
    <xf borderId="68" fillId="0" fontId="5" numFmtId="0" xfId="0" applyBorder="1" applyFont="1"/>
    <xf borderId="66" fillId="2" fontId="38" numFmtId="14" xfId="0" applyAlignment="1" applyBorder="1" applyFont="1" applyNumberFormat="1">
      <alignment horizontal="center"/>
    </xf>
    <xf borderId="66" fillId="2" fontId="11" numFmtId="14" xfId="0" applyAlignment="1" applyBorder="1" applyFont="1" applyNumberFormat="1">
      <alignment horizontal="right"/>
    </xf>
    <xf borderId="58" fillId="2" fontId="39" numFmtId="0" xfId="0" applyAlignment="1" applyBorder="1" applyFont="1">
      <alignment horizontal="right" vertical="center"/>
    </xf>
    <xf borderId="1" fillId="2" fontId="40" numFmtId="0" xfId="0" applyBorder="1" applyFont="1"/>
    <xf borderId="58" fillId="2" fontId="41" numFmtId="0" xfId="0" applyAlignment="1" applyBorder="1" applyFont="1">
      <alignment horizontal="right" vertical="top"/>
    </xf>
    <xf borderId="58" fillId="3" fontId="42" numFmtId="0" xfId="0" applyAlignment="1" applyBorder="1" applyFont="1">
      <alignment horizontal="center" vertical="center"/>
    </xf>
    <xf borderId="1" fillId="3" fontId="43" numFmtId="0" xfId="0" applyAlignment="1" applyBorder="1" applyFont="1">
      <alignment vertical="center"/>
    </xf>
    <xf borderId="1" fillId="6" fontId="44" numFmtId="0" xfId="0" applyBorder="1" applyFont="1"/>
    <xf borderId="58" fillId="4" fontId="45" numFmtId="0" xfId="0" applyAlignment="1" applyBorder="1" applyFont="1">
      <alignment horizontal="center" vertical="center"/>
    </xf>
    <xf borderId="69" fillId="4" fontId="46" numFmtId="0" xfId="0" applyAlignment="1" applyBorder="1" applyFont="1">
      <alignment horizontal="center" vertical="center"/>
    </xf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  <xf borderId="74" fillId="0" fontId="5" numFmtId="0" xfId="0" applyBorder="1" applyFont="1"/>
    <xf borderId="1" fillId="2" fontId="47" numFmtId="0" xfId="0" applyBorder="1" applyFont="1"/>
    <xf borderId="1" fillId="3" fontId="48" numFmtId="0" xfId="0" applyAlignment="1" applyBorder="1" applyFont="1">
      <alignment vertical="center"/>
    </xf>
    <xf borderId="1" fillId="3" fontId="46" numFmtId="0" xfId="0" applyAlignment="1" applyBorder="1" applyFont="1">
      <alignment horizontal="center" vertical="center"/>
    </xf>
    <xf borderId="58" fillId="5" fontId="45" numFmtId="0" xfId="0" applyAlignment="1" applyBorder="1" applyFont="1">
      <alignment horizontal="center" vertical="center"/>
    </xf>
    <xf borderId="69" fillId="5" fontId="46" numFmtId="0" xfId="0" applyAlignment="1" applyBorder="1" applyFont="1">
      <alignment horizontal="center" vertical="center"/>
    </xf>
    <xf borderId="58" fillId="2" fontId="11" numFmtId="0" xfId="0" applyAlignment="1" applyBorder="1" applyFont="1">
      <alignment horizontal="center" vertical="center"/>
    </xf>
    <xf borderId="58" fillId="2" fontId="45" numFmtId="0" xfId="0" applyAlignment="1" applyBorder="1" applyFont="1">
      <alignment horizontal="center" vertical="center"/>
    </xf>
    <xf borderId="69" fillId="2" fontId="46" numFmtId="0" xfId="0" applyAlignment="1" applyBorder="1" applyFont="1">
      <alignment horizontal="center" vertical="center"/>
    </xf>
    <xf borderId="1" fillId="2" fontId="11" numFmtId="0" xfId="0" applyAlignment="1" applyBorder="1" applyFont="1">
      <alignment horizontal="right"/>
    </xf>
    <xf borderId="58" fillId="2" fontId="49" numFmtId="0" xfId="0" applyAlignment="1" applyBorder="1" applyFont="1">
      <alignment horizontal="center"/>
    </xf>
    <xf borderId="1" fillId="2" fontId="50" numFmtId="0" xfId="0" applyAlignment="1" applyBorder="1" applyFont="1">
      <alignment vertical="top"/>
    </xf>
    <xf borderId="58" fillId="2" fontId="49" numFmtId="0" xfId="0" applyAlignment="1" applyBorder="1" applyFont="1">
      <alignment horizontal="center" vertical="top"/>
    </xf>
    <xf borderId="58" fillId="2" fontId="51" numFmtId="0" xfId="0" applyAlignment="1" applyBorder="1" applyFont="1">
      <alignment horizontal="center" vertical="top"/>
    </xf>
    <xf borderId="1" fillId="2" fontId="52" numFmtId="0" xfId="0" applyAlignment="1" applyBorder="1" applyFont="1">
      <alignment vertical="center"/>
    </xf>
    <xf borderId="58" fillId="2" fontId="11" numFmtId="0" xfId="0" applyAlignment="1" applyBorder="1" applyFont="1">
      <alignment horizontal="center"/>
    </xf>
    <xf borderId="66" fillId="3" fontId="6" numFmtId="0" xfId="0" applyAlignment="1" applyBorder="1" applyFont="1">
      <alignment horizontal="center" vertical="center"/>
    </xf>
    <xf borderId="1" fillId="3" fontId="53" numFmtId="0" xfId="0" applyAlignment="1" applyBorder="1" applyFont="1">
      <alignment horizontal="right" vertical="center"/>
    </xf>
    <xf borderId="66" fillId="3" fontId="54" numFmtId="0" xfId="0" applyAlignment="1" applyBorder="1" applyFont="1">
      <alignment horizontal="left" vertical="center"/>
    </xf>
    <xf borderId="75" fillId="3" fontId="0" numFmtId="0" xfId="0" applyBorder="1" applyFont="1"/>
    <xf borderId="76" fillId="0" fontId="0" numFmtId="0" xfId="0" applyAlignment="1" applyBorder="1" applyFont="1">
      <alignment vertical="top"/>
    </xf>
    <xf borderId="76" fillId="0" fontId="53" numFmtId="0" xfId="0" applyAlignment="1" applyBorder="1" applyFont="1">
      <alignment horizontal="right" vertical="top"/>
    </xf>
    <xf borderId="76" fillId="0" fontId="54" numFmtId="0" xfId="0" applyAlignment="1" applyBorder="1" applyFont="1">
      <alignment horizontal="left" vertical="top"/>
    </xf>
    <xf borderId="76" fillId="0" fontId="5" numFmtId="0" xfId="0" applyBorder="1" applyFont="1"/>
    <xf borderId="77" fillId="0" fontId="53" numFmtId="0" xfId="0" applyAlignment="1" applyBorder="1" applyFont="1">
      <alignment horizontal="center" shrinkToFit="0" vertical="center" wrapText="1"/>
    </xf>
    <xf borderId="78" fillId="3" fontId="55" numFmtId="0" xfId="0" applyAlignment="1" applyBorder="1" applyFont="1">
      <alignment horizontal="center" vertical="center"/>
    </xf>
    <xf borderId="78" fillId="3" fontId="55" numFmtId="14" xfId="0" applyAlignment="1" applyBorder="1" applyFont="1" applyNumberFormat="1">
      <alignment horizontal="center" vertical="center"/>
    </xf>
    <xf borderId="78" fillId="3" fontId="56" numFmtId="14" xfId="0" applyAlignment="1" applyBorder="1" applyFont="1" applyNumberFormat="1">
      <alignment horizontal="center" vertical="center"/>
    </xf>
    <xf borderId="79" fillId="0" fontId="55" numFmtId="0" xfId="0" applyAlignment="1" applyBorder="1" applyFont="1">
      <alignment horizontal="center"/>
    </xf>
    <xf borderId="79" fillId="0" fontId="55" numFmtId="14" xfId="0" applyAlignment="1" applyBorder="1" applyFont="1" applyNumberFormat="1">
      <alignment horizontal="center"/>
    </xf>
    <xf borderId="80" fillId="0" fontId="55" numFmtId="14" xfId="0" applyAlignment="1" applyBorder="1" applyFont="1" applyNumberFormat="1">
      <alignment horizontal="center"/>
    </xf>
    <xf borderId="0" fillId="0" fontId="36" numFmtId="0" xfId="0" applyFont="1"/>
    <xf borderId="66" fillId="2" fontId="57" numFmtId="0" xfId="0" applyAlignment="1" applyBorder="1" applyFont="1">
      <alignment horizontal="center" vertical="center"/>
    </xf>
    <xf borderId="81" fillId="7" fontId="58" numFmtId="0" xfId="0" applyAlignment="1" applyBorder="1" applyFill="1" applyFont="1">
      <alignment horizontal="center" shrinkToFit="0" vertical="center" wrapText="1"/>
    </xf>
    <xf borderId="82" fillId="7" fontId="58" numFmtId="0" xfId="0" applyAlignment="1" applyBorder="1" applyFont="1">
      <alignment horizontal="center" vertical="center"/>
    </xf>
    <xf borderId="83" fillId="0" fontId="5" numFmtId="0" xfId="0" applyBorder="1" applyFont="1"/>
    <xf borderId="84" fillId="0" fontId="5" numFmtId="0" xfId="0" applyBorder="1" applyFont="1"/>
    <xf borderId="0" fillId="0" fontId="59" numFmtId="0" xfId="0" applyAlignment="1" applyFont="1">
      <alignment horizontal="center" shrinkToFit="0" vertical="center" wrapText="1"/>
    </xf>
    <xf borderId="85" fillId="0" fontId="54" numFmtId="0" xfId="0" applyAlignment="1" applyBorder="1" applyFont="1">
      <alignment horizontal="center" shrinkToFit="0" vertical="center" wrapText="1"/>
    </xf>
    <xf borderId="85" fillId="0" fontId="5" numFmtId="0" xfId="0" applyBorder="1" applyFont="1"/>
    <xf borderId="86" fillId="0" fontId="5" numFmtId="0" xfId="0" applyBorder="1" applyFont="1"/>
    <xf borderId="87" fillId="0" fontId="5" numFmtId="0" xfId="0" applyBorder="1" applyFont="1"/>
    <xf borderId="88" fillId="0" fontId="59" numFmtId="0" xfId="0" applyAlignment="1" applyBorder="1" applyFont="1">
      <alignment horizontal="center" shrinkToFit="0" vertical="center" wrapText="1"/>
    </xf>
    <xf borderId="89" fillId="0" fontId="54" numFmtId="0" xfId="0" applyAlignment="1" applyBorder="1" applyFont="1">
      <alignment horizontal="center" shrinkToFit="0" vertical="center" wrapText="1"/>
    </xf>
    <xf borderId="88" fillId="0" fontId="5" numFmtId="0" xfId="0" applyBorder="1" applyFont="1"/>
    <xf borderId="2" fillId="7" fontId="58" numFmtId="0" xfId="0" applyAlignment="1" applyBorder="1" applyFont="1">
      <alignment horizontal="center" shrinkToFit="0" vertical="center" wrapText="1"/>
    </xf>
    <xf borderId="2" fillId="7" fontId="58" numFmtId="0" xfId="0" applyAlignment="1" applyBorder="1" applyFont="1">
      <alignment horizontal="center" vertical="center"/>
    </xf>
    <xf borderId="2" fillId="3" fontId="59" numFmtId="0" xfId="0" applyAlignment="1" applyBorder="1" applyFont="1">
      <alignment horizontal="center" shrinkToFit="0" vertical="center" wrapText="1"/>
    </xf>
    <xf borderId="2" fillId="3" fontId="54" numFmtId="0" xfId="0" applyAlignment="1" applyBorder="1" applyFont="1">
      <alignment horizontal="center" shrinkToFit="0" vertical="center" wrapText="1"/>
    </xf>
    <xf borderId="90" fillId="0" fontId="5" numFmtId="0" xfId="0" applyBorder="1" applyFont="1"/>
    <xf borderId="91" fillId="0" fontId="5" numFmtId="0" xfId="0" applyBorder="1" applyFont="1"/>
    <xf borderId="92" fillId="3" fontId="59" numFmtId="0" xfId="0" applyAlignment="1" applyBorder="1" applyFont="1">
      <alignment horizontal="center" shrinkToFit="0" vertical="center" wrapText="1"/>
    </xf>
    <xf borderId="92" fillId="3" fontId="54" numFmtId="0" xfId="0" applyAlignment="1" applyBorder="1" applyFont="1">
      <alignment horizontal="center" shrinkToFit="0" vertical="center" wrapText="1"/>
    </xf>
    <xf borderId="0" fillId="0" fontId="0" numFmtId="14" xfId="0" applyAlignment="1" applyFont="1" applyNumberFormat="1">
      <alignment horizontal="center"/>
    </xf>
    <xf borderId="0" fillId="0" fontId="60" numFmtId="0" xfId="0" applyAlignment="1" applyFont="1">
      <alignment horizontal="center" vertical="center"/>
    </xf>
    <xf borderId="93" fillId="8" fontId="61" numFmtId="0" xfId="0" applyAlignment="1" applyBorder="1" applyFill="1" applyFont="1">
      <alignment horizontal="center" vertical="center"/>
    </xf>
    <xf borderId="0" fillId="0" fontId="62" numFmtId="0" xfId="0" applyFont="1"/>
  </cellXfs>
  <cellStyles count="1">
    <cellStyle xfId="0" name="Normal" builtinId="0"/>
  </cellStyles>
  <dxfs count="12">
    <dxf>
      <font/>
      <fill>
        <patternFill patternType="solid">
          <fgColor theme="0"/>
          <bgColor theme="0"/>
        </patternFill>
      </fill>
      <border/>
    </dxf>
    <dxf>
      <font>
        <color rgb="FF938953"/>
      </font>
      <fill>
        <patternFill patternType="solid">
          <fgColor theme="1"/>
          <bgColor theme="1"/>
        </patternFill>
      </fill>
      <border/>
    </dxf>
    <dxf>
      <font>
        <b/>
        <color rgb="FFC00000"/>
      </font>
      <fill>
        <patternFill patternType="solid">
          <fgColor rgb="FFE5B8B7"/>
          <bgColor rgb="FFE5B8B7"/>
        </patternFill>
      </fill>
      <border/>
    </dxf>
    <dxf>
      <font>
        <color rgb="FF006600"/>
      </font>
      <fill>
        <patternFill patternType="solid">
          <fgColor rgb="FFA6F98F"/>
          <bgColor rgb="FFA6F98F"/>
        </patternFill>
      </fill>
      <border/>
    </dxf>
    <dxf>
      <font>
        <color rgb="FF0033CC"/>
      </font>
      <fill>
        <patternFill patternType="solid">
          <fgColor rgb="FFFFFF4F"/>
          <bgColor rgb="FFFFFF4F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theme="5"/>
          <bgColor theme="5"/>
        </patternFill>
      </fill>
      <border/>
    </dxf>
    <dxf>
      <font/>
      <fill>
        <patternFill patternType="solid">
          <fgColor rgb="FFE5B8B7"/>
          <bgColor rgb="FFE5B8B7"/>
        </patternFill>
      </fill>
      <border/>
    </dxf>
    <dxf>
      <font/>
      <fill>
        <patternFill patternType="solid">
          <fgColor rgb="FFF2DBDB"/>
          <bgColor rgb="FFF2DBDB"/>
        </patternFill>
      </fill>
      <border/>
    </dxf>
    <dxf>
      <font>
        <color rgb="FF0033CC"/>
      </font>
      <fill>
        <patternFill patternType="solid">
          <fgColor rgb="FFFFEB9C"/>
          <bgColor rgb="FFFFEB9C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>
        <color rgb="FF006100"/>
      </font>
      <fill>
        <patternFill patternType="solid">
          <fgColor rgb="FFC6EFCE"/>
          <bgColor rgb="FFC6EFCE"/>
        </patternFill>
      </fill>
      <border/>
    </dxf>
  </dxfs>
  <tableStyles count="1">
    <tableStyle count="3" pivot="0" name="controle-style">
      <tableStyleElement dxfId="6" type="headerRow"/>
      <tableStyleElement dxfId="7" type="firstRowStripe"/>
      <tableStyleElement dxfId="8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06600"/>
              </a:solidFill>
            </c:spPr>
          </c:dPt>
          <c:dPt>
            <c:idx val="1"/>
            <c:spPr>
              <a:solidFill>
                <a:srgbClr val="CC0000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dashboard!$DA$78:$DA$80</c:f>
            </c:strRef>
          </c:cat>
          <c:val>
            <c:numRef>
              <c:f>dashboard!$DB$78:$DB$80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8"/>
      </c:doughnutChart>
    </c:plotArea>
    <c:legend>
      <c:legendPos val="r"/>
      <c:overlay val="0"/>
      <c:txPr>
        <a:bodyPr/>
        <a:lstStyle/>
        <a:p>
          <a:pPr lvl="0">
            <a:defRPr b="0" i="0" sz="1100">
              <a:solidFill>
                <a:schemeClr val="dk1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0070C0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rgbClr val="006600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rgbClr val="CC0000"/>
              </a:solidFill>
              <a:ln cmpd="sng">
                <a:solidFill>
                  <a:srgbClr val="000000"/>
                </a:solidFill>
              </a:ln>
            </c:spPr>
          </c:dPt>
          <c:dPt>
            <c:idx val="4"/>
            <c:spPr>
              <a:solidFill>
                <a:srgbClr val="FFC000"/>
              </a:solidFill>
              <a:ln cmpd="sng">
                <a:solidFill>
                  <a:srgbClr val="000000"/>
                </a:solidFill>
              </a:ln>
            </c:spPr>
          </c:dPt>
          <c:dPt>
            <c:idx val="6"/>
            <c:spPr>
              <a:solidFill>
                <a:srgbClr val="7030A0"/>
              </a:solidFill>
              <a:ln cmpd="sng">
                <a:solidFill>
                  <a:srgbClr val="000000"/>
                </a:solidFill>
              </a:ln>
            </c:spPr>
          </c:dPt>
          <c:dPt>
            <c:idx val="7"/>
            <c:spPr>
              <a:solidFill>
                <a:srgbClr val="008080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dashboard!$DA$86:$DA$93</c:f>
            </c:strRef>
          </c:cat>
          <c:val>
            <c:numRef>
              <c:f>dashboard!$DB$86:$DB$93</c:f>
              <c:numCache/>
            </c:numRef>
          </c:val>
        </c:ser>
        <c:axId val="206162476"/>
        <c:axId val="40529836"/>
      </c:barChart>
      <c:catAx>
        <c:axId val="2061624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0529836"/>
      </c:catAx>
      <c:valAx>
        <c:axId val="405298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6162476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>
                <a:solidFill>
                  <a:schemeClr val="dk1"/>
                </a:solidFill>
                <a:latin typeface="+mn-lt"/>
              </a:defRPr>
            </a:pPr>
            <a:r>
              <a:rPr b="0" i="0">
                <a:solidFill>
                  <a:schemeClr val="dk1"/>
                </a:solidFill>
                <a:latin typeface="+mn-lt"/>
              </a:rPr>
              <a:t>MÊS DE VENCIMENTO DA RECARGA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000">
                    <a:solidFill>
                      <a:srgbClr val="FFFFFF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editar!$G$2:$G$13</c:f>
            </c:strRef>
          </c:cat>
          <c:val>
            <c:numRef>
              <c:f>editar!$H$2:$H$13</c:f>
              <c:numCache/>
            </c:numRef>
          </c:val>
        </c:ser>
        <c:axId val="253287269"/>
        <c:axId val="519179484"/>
      </c:barChart>
      <c:catAx>
        <c:axId val="2532872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chemeClr val="dk1"/>
                </a:solidFill>
                <a:latin typeface="+mn-lt"/>
              </a:defRPr>
            </a:pPr>
          </a:p>
        </c:txPr>
        <c:crossAx val="519179484"/>
      </c:catAx>
      <c:valAx>
        <c:axId val="5191794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53287269"/>
      </c:valAx>
    </c:plotArea>
    <c:plotVisOnly val="1"/>
  </c:chart>
  <c:spPr>
    <a:solidFill>
      <a:schemeClr val="lt1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06600"/>
              </a:solidFill>
            </c:spPr>
          </c:dPt>
          <c:dPt>
            <c:idx val="1"/>
            <c:spPr>
              <a:solidFill>
                <a:srgbClr val="CC0000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dashboard!$DA$98:$DA$100</c:f>
            </c:strRef>
          </c:cat>
          <c:val>
            <c:numRef>
              <c:f>dashboard!$DB$98:$DB$100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8"/>
      </c:doughnutChart>
    </c:plotArea>
    <c:legend>
      <c:legendPos val="r"/>
      <c:layout>
        <c:manualLayout>
          <c:xMode val="edge"/>
          <c:yMode val="edge"/>
          <c:x val="0.5225033877055661"/>
          <c:y val="0.09387700235681065"/>
        </c:manualLayout>
      </c:layout>
      <c:overlay val="0"/>
      <c:txPr>
        <a:bodyPr/>
        <a:lstStyle/>
        <a:p>
          <a:pPr lvl="0">
            <a:defRPr b="0" i="0" sz="1100">
              <a:solidFill>
                <a:schemeClr val="dk1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>
                <a:solidFill>
                  <a:schemeClr val="dk1"/>
                </a:solidFill>
                <a:latin typeface="+mn-lt"/>
              </a:defRPr>
            </a:pPr>
            <a:r>
              <a:rPr b="0" i="0">
                <a:solidFill>
                  <a:schemeClr val="dk1"/>
                </a:solidFill>
                <a:latin typeface="+mn-lt"/>
              </a:rPr>
              <a:t>MÊS DE VENCIMENTO DO TESTE HIDROSTÁTICO</a:t>
            </a:r>
          </a:p>
        </c:rich>
      </c:tx>
      <c:layout>
        <c:manualLayout>
          <c:xMode val="edge"/>
          <c:yMode val="edge"/>
          <c:x val="0.06031270733447676"/>
          <c:y val="0.02952029520295203"/>
        </c:manualLayout>
      </c:layout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000">
                    <a:solidFill>
                      <a:srgbClr val="FFFFFF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editar!$G$2:$G$13</c:f>
            </c:strRef>
          </c:cat>
          <c:val>
            <c:numRef>
              <c:f>editar!$I$2:$I$13</c:f>
              <c:numCache/>
            </c:numRef>
          </c:val>
        </c:ser>
        <c:axId val="1914856834"/>
        <c:axId val="421491862"/>
      </c:barChart>
      <c:catAx>
        <c:axId val="19148568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chemeClr val="dk1"/>
                </a:solidFill>
                <a:latin typeface="+mn-lt"/>
              </a:defRPr>
            </a:pPr>
          </a:p>
        </c:txPr>
        <c:crossAx val="421491862"/>
      </c:catAx>
      <c:valAx>
        <c:axId val="42149186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14856834"/>
      </c:valAx>
    </c:plotArea>
    <c:plotVisOnly val="1"/>
  </c:chart>
  <c:spPr>
    <a:solidFill>
      <a:schemeClr val="lt1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2.png"/><Relationship Id="rId3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2.png"/><Relationship Id="rId3" Type="http://schemas.openxmlformats.org/officeDocument/2006/relationships/image" Target="../media/image9.png"/><Relationship Id="rId4" Type="http://schemas.openxmlformats.org/officeDocument/2006/relationships/image" Target="../media/image7.png"/><Relationship Id="rId10" Type="http://schemas.openxmlformats.org/officeDocument/2006/relationships/image" Target="../media/image5.png"/><Relationship Id="rId9" Type="http://schemas.openxmlformats.org/officeDocument/2006/relationships/image" Target="../media/image10.png"/><Relationship Id="rId5" Type="http://schemas.openxmlformats.org/officeDocument/2006/relationships/image" Target="../media/image3.png"/><Relationship Id="rId6" Type="http://schemas.openxmlformats.org/officeDocument/2006/relationships/image" Target="../media/image4.png"/><Relationship Id="rId7" Type="http://schemas.openxmlformats.org/officeDocument/2006/relationships/image" Target="../media/image8.png"/><Relationship Id="rId8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1" Type="http://schemas.openxmlformats.org/officeDocument/2006/relationships/image" Target="../media/image16.png"/><Relationship Id="rId10" Type="http://schemas.openxmlformats.org/officeDocument/2006/relationships/image" Target="../media/image14.png"/><Relationship Id="rId9" Type="http://schemas.openxmlformats.org/officeDocument/2006/relationships/image" Target="../media/image13.png"/><Relationship Id="rId5" Type="http://schemas.openxmlformats.org/officeDocument/2006/relationships/chart" Target="../charts/chart5.xml"/><Relationship Id="rId6" Type="http://schemas.openxmlformats.org/officeDocument/2006/relationships/image" Target="../media/image15.png"/><Relationship Id="rId7" Type="http://schemas.openxmlformats.org/officeDocument/2006/relationships/image" Target="../media/image2.png"/><Relationship Id="rId8" Type="http://schemas.openxmlformats.org/officeDocument/2006/relationships/image" Target="../media/image1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20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4.png"/><Relationship Id="rId3" Type="http://schemas.openxmlformats.org/officeDocument/2006/relationships/image" Target="../media/image23.png"/><Relationship Id="rId4" Type="http://schemas.openxmlformats.org/officeDocument/2006/relationships/image" Target="../media/image19.png"/><Relationship Id="rId11" Type="http://schemas.openxmlformats.org/officeDocument/2006/relationships/image" Target="../media/image27.jpg"/><Relationship Id="rId10" Type="http://schemas.openxmlformats.org/officeDocument/2006/relationships/image" Target="../media/image20.png"/><Relationship Id="rId12" Type="http://schemas.openxmlformats.org/officeDocument/2006/relationships/image" Target="../media/image26.png"/><Relationship Id="rId9" Type="http://schemas.openxmlformats.org/officeDocument/2006/relationships/image" Target="../media/image28.png"/><Relationship Id="rId5" Type="http://schemas.openxmlformats.org/officeDocument/2006/relationships/image" Target="../media/image29.png"/><Relationship Id="rId6" Type="http://schemas.openxmlformats.org/officeDocument/2006/relationships/image" Target="../media/image18.png"/><Relationship Id="rId7" Type="http://schemas.openxmlformats.org/officeDocument/2006/relationships/image" Target="../media/image21.png"/><Relationship Id="rId8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485775</xdr:colOff>
      <xdr:row>3</xdr:row>
      <xdr:rowOff>123825</xdr:rowOff>
    </xdr:from>
    <xdr:ext cx="1152525" cy="257175"/>
    <xdr:sp>
      <xdr:nvSpPr>
        <xdr:cNvPr id="3" name="Shape 3"/>
        <xdr:cNvSpPr/>
      </xdr:nvSpPr>
      <xdr:spPr>
        <a:xfrm>
          <a:off x="4774500" y="3656175"/>
          <a:ext cx="1143000" cy="247650"/>
        </a:xfrm>
        <a:prstGeom prst="rect">
          <a:avLst/>
        </a:prstGeom>
        <a:gradFill>
          <a:gsLst>
            <a:gs pos="0">
              <a:srgbClr val="E5B8B7"/>
            </a:gs>
            <a:gs pos="50000">
              <a:srgbClr val="D99593"/>
            </a:gs>
            <a:gs pos="100000">
              <a:srgbClr val="D99593"/>
            </a:gs>
          </a:gsLst>
          <a:path path="circle">
            <a:fillToRect b="50%" l="50%" r="50%" t="50%"/>
          </a:path>
          <a:tileRect/>
        </a:gra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Por </a:t>
          </a:r>
          <a:r>
            <a:rPr b="1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VALIDADE</a:t>
          </a:r>
          <a:endParaRPr sz="1400"/>
        </a:p>
      </xdr:txBody>
    </xdr:sp>
    <xdr:clientData fLocksWithSheet="0"/>
  </xdr:oneCellAnchor>
  <xdr:oneCellAnchor>
    <xdr:from>
      <xdr:col>3</xdr:col>
      <xdr:colOff>1114425</xdr:colOff>
      <xdr:row>3</xdr:row>
      <xdr:rowOff>123825</xdr:rowOff>
    </xdr:from>
    <xdr:ext cx="1162050" cy="247650"/>
    <xdr:sp>
      <xdr:nvSpPr>
        <xdr:cNvPr id="4" name="Shape 4"/>
        <xdr:cNvSpPr/>
      </xdr:nvSpPr>
      <xdr:spPr>
        <a:xfrm>
          <a:off x="4769738" y="3660938"/>
          <a:ext cx="1152525" cy="238125"/>
        </a:xfrm>
        <a:prstGeom prst="rect">
          <a:avLst/>
        </a:prstGeom>
        <a:gradFill>
          <a:gsLst>
            <a:gs pos="0">
              <a:srgbClr val="E5B8B7"/>
            </a:gs>
            <a:gs pos="50000">
              <a:srgbClr val="D99593"/>
            </a:gs>
            <a:gs pos="100000">
              <a:srgbClr val="D99593"/>
            </a:gs>
          </a:gsLst>
          <a:path path="circle">
            <a:fillToRect b="50%" l="50%" r="50%" t="50%"/>
          </a:path>
          <a:tileRect/>
        </a:gra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Por </a:t>
          </a:r>
          <a:r>
            <a:rPr b="1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NÚMERO</a:t>
          </a:r>
          <a:endParaRPr sz="1400"/>
        </a:p>
      </xdr:txBody>
    </xdr:sp>
    <xdr:clientData fLocksWithSheet="0"/>
  </xdr:oneCellAnchor>
  <xdr:oneCellAnchor>
    <xdr:from>
      <xdr:col>5</xdr:col>
      <xdr:colOff>695325</xdr:colOff>
      <xdr:row>3</xdr:row>
      <xdr:rowOff>123825</xdr:rowOff>
    </xdr:from>
    <xdr:ext cx="1171575" cy="247650"/>
    <xdr:sp>
      <xdr:nvSpPr>
        <xdr:cNvPr id="5" name="Shape 5"/>
        <xdr:cNvSpPr/>
      </xdr:nvSpPr>
      <xdr:spPr>
        <a:xfrm>
          <a:off x="4764975" y="3660938"/>
          <a:ext cx="1162050" cy="238125"/>
        </a:xfrm>
        <a:prstGeom prst="rect">
          <a:avLst/>
        </a:prstGeom>
        <a:gradFill>
          <a:gsLst>
            <a:gs pos="0">
              <a:srgbClr val="E5B8B7"/>
            </a:gs>
            <a:gs pos="50000">
              <a:srgbClr val="D99593"/>
            </a:gs>
            <a:gs pos="100000">
              <a:srgbClr val="D99593"/>
            </a:gs>
          </a:gsLst>
          <a:path path="circle">
            <a:fillToRect b="50%" l="50%" r="50%" t="50%"/>
          </a:path>
          <a:tileRect/>
        </a:gra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Por</a:t>
          </a:r>
          <a:r>
            <a:rPr b="1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 TIPO</a:t>
          </a:r>
          <a:endParaRPr sz="1400"/>
        </a:p>
      </xdr:txBody>
    </xdr:sp>
    <xdr:clientData fLocksWithSheet="0"/>
  </xdr:oneCellAnchor>
  <xdr:oneCellAnchor>
    <xdr:from>
      <xdr:col>4</xdr:col>
      <xdr:colOff>466725</xdr:colOff>
      <xdr:row>3</xdr:row>
      <xdr:rowOff>123825</xdr:rowOff>
    </xdr:from>
    <xdr:ext cx="1152525" cy="247650"/>
    <xdr:sp>
      <xdr:nvSpPr>
        <xdr:cNvPr id="6" name="Shape 6"/>
        <xdr:cNvSpPr/>
      </xdr:nvSpPr>
      <xdr:spPr>
        <a:xfrm>
          <a:off x="4774500" y="3660938"/>
          <a:ext cx="1143000" cy="238125"/>
        </a:xfrm>
        <a:prstGeom prst="rect">
          <a:avLst/>
        </a:prstGeom>
        <a:gradFill>
          <a:gsLst>
            <a:gs pos="0">
              <a:srgbClr val="E5B8B7"/>
            </a:gs>
            <a:gs pos="50000">
              <a:srgbClr val="D99593"/>
            </a:gs>
            <a:gs pos="100000">
              <a:srgbClr val="D99593"/>
            </a:gs>
          </a:gsLst>
          <a:path path="circle">
            <a:fillToRect b="50%" l="50%" r="50%" t="50%"/>
          </a:path>
          <a:tileRect/>
        </a:gra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Por </a:t>
          </a:r>
          <a:r>
            <a:rPr b="1" lang="en-US" sz="1050">
              <a:solidFill>
                <a:srgbClr val="632423"/>
              </a:solidFill>
              <a:latin typeface="Calibri"/>
              <a:ea typeface="Calibri"/>
              <a:cs typeface="Calibri"/>
              <a:sym typeface="Calibri"/>
            </a:rPr>
            <a:t>LOCAL</a:t>
          </a:r>
          <a:endParaRPr sz="1400"/>
        </a:p>
      </xdr:txBody>
    </xdr:sp>
    <xdr:clientData fLocksWithSheet="0"/>
  </xdr:oneCellAnchor>
  <xdr:oneCellAnchor>
    <xdr:from>
      <xdr:col>4</xdr:col>
      <xdr:colOff>828675</xdr:colOff>
      <xdr:row>0</xdr:row>
      <xdr:rowOff>28575</xdr:rowOff>
    </xdr:from>
    <xdr:ext cx="1590675" cy="342900"/>
    <xdr:sp>
      <xdr:nvSpPr>
        <xdr:cNvPr id="7" name="Shape 7"/>
        <xdr:cNvSpPr txBox="1"/>
      </xdr:nvSpPr>
      <xdr:spPr>
        <a:xfrm>
          <a:off x="4555425" y="3608550"/>
          <a:ext cx="1581150" cy="34290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CLASSIFICAR</a:t>
          </a:r>
          <a:endParaRPr sz="1400"/>
        </a:p>
      </xdr:txBody>
    </xdr:sp>
    <xdr:clientData fLocksWithSheet="0"/>
  </xdr:oneCellAnchor>
  <xdr:oneCellAnchor>
    <xdr:from>
      <xdr:col>1</xdr:col>
      <xdr:colOff>1362075</xdr:colOff>
      <xdr:row>2</xdr:row>
      <xdr:rowOff>9525</xdr:rowOff>
    </xdr:from>
    <xdr:ext cx="1752600" cy="37147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2</xdr:row>
      <xdr:rowOff>9525</xdr:rowOff>
    </xdr:from>
    <xdr:ext cx="1743075" cy="3714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9525</xdr:rowOff>
    </xdr:from>
    <xdr:ext cx="1524000" cy="6953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1085850</xdr:colOff>
      <xdr:row>2</xdr:row>
      <xdr:rowOff>123825</xdr:rowOff>
    </xdr:from>
    <xdr:ext cx="457200" cy="247650"/>
    <xdr:sp>
      <xdr:nvSpPr>
        <xdr:cNvPr id="8" name="Shape 8"/>
        <xdr:cNvSpPr txBox="1"/>
      </xdr:nvSpPr>
      <xdr:spPr>
        <a:xfrm>
          <a:off x="5117400" y="3660938"/>
          <a:ext cx="457200" cy="23812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MÊS</a:t>
          </a:r>
          <a:endParaRPr sz="1400"/>
        </a:p>
      </xdr:txBody>
    </xdr:sp>
    <xdr:clientData fLocksWithSheet="0"/>
  </xdr:oneCellAnchor>
  <xdr:oneCellAnchor>
    <xdr:from>
      <xdr:col>3</xdr:col>
      <xdr:colOff>2752725</xdr:colOff>
      <xdr:row>2</xdr:row>
      <xdr:rowOff>114300</xdr:rowOff>
    </xdr:from>
    <xdr:ext cx="466725" cy="247650"/>
    <xdr:sp>
      <xdr:nvSpPr>
        <xdr:cNvPr id="9" name="Shape 9"/>
        <xdr:cNvSpPr txBox="1"/>
      </xdr:nvSpPr>
      <xdr:spPr>
        <a:xfrm>
          <a:off x="5117400" y="3660938"/>
          <a:ext cx="457200" cy="23812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ANO</a:t>
          </a:r>
          <a:endParaRPr sz="1400"/>
        </a:p>
      </xdr:txBody>
    </xdr:sp>
    <xdr:clientData fLocksWithSheet="0"/>
  </xdr:oneCellAnchor>
  <xdr:oneCellAnchor>
    <xdr:from>
      <xdr:col>2</xdr:col>
      <xdr:colOff>400050</xdr:colOff>
      <xdr:row>0</xdr:row>
      <xdr:rowOff>47625</xdr:rowOff>
    </xdr:from>
    <xdr:ext cx="28575" cy="1143000"/>
    <xdr:grpSp>
      <xdr:nvGrpSpPr>
        <xdr:cNvPr id="2" name="Shape 2"/>
        <xdr:cNvGrpSpPr/>
      </xdr:nvGrpSpPr>
      <xdr:grpSpPr>
        <a:xfrm>
          <a:off x="5341238" y="3208500"/>
          <a:ext cx="9525" cy="1143000"/>
          <a:chOff x="5341238" y="3208500"/>
          <a:chExt cx="9525" cy="1143000"/>
        </a:xfrm>
      </xdr:grpSpPr>
      <xdr:cxnSp>
        <xdr:nvCxnSpPr>
          <xdr:cNvPr id="10" name="Shape 10"/>
          <xdr:cNvCxnSpPr/>
        </xdr:nvCxnSpPr>
        <xdr:spPr>
          <a:xfrm>
            <a:off x="5341238" y="3208500"/>
            <a:ext cx="9525" cy="1143000"/>
          </a:xfrm>
          <a:prstGeom prst="straightConnector1">
            <a:avLst/>
          </a:prstGeom>
          <a:noFill/>
          <a:ln cap="flat" cmpd="sng" w="28575">
            <a:solidFill>
              <a:schemeClr val="lt1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6</xdr:col>
      <xdr:colOff>533400</xdr:colOff>
      <xdr:row>1</xdr:row>
      <xdr:rowOff>76200</xdr:rowOff>
    </xdr:from>
    <xdr:ext cx="1743075" cy="37147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533400</xdr:colOff>
      <xdr:row>2</xdr:row>
      <xdr:rowOff>381000</xdr:rowOff>
    </xdr:from>
    <xdr:ext cx="1743075" cy="38100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3</xdr:row>
      <xdr:rowOff>190500</xdr:rowOff>
    </xdr:from>
    <xdr:ext cx="409575" cy="333375"/>
    <xdr:pic>
      <xdr:nvPicPr>
        <xdr:cNvPr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2</xdr:row>
      <xdr:rowOff>95250</xdr:rowOff>
    </xdr:from>
    <xdr:ext cx="1143000" cy="24765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4</xdr:row>
      <xdr:rowOff>9525</xdr:rowOff>
    </xdr:from>
    <xdr:ext cx="1143000" cy="238125"/>
    <xdr:pic>
      <xdr:nvPicPr>
        <xdr:cNvPr id="0" name="image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</xdr:row>
      <xdr:rowOff>85725</xdr:rowOff>
    </xdr:from>
    <xdr:ext cx="1152525" cy="285750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</xdr:row>
      <xdr:rowOff>190500</xdr:rowOff>
    </xdr:from>
    <xdr:ext cx="361950" cy="333375"/>
    <xdr:pic>
      <xdr:nvPicPr>
        <xdr:cNvPr id="0" name="image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4981575</xdr:colOff>
      <xdr:row>4</xdr:row>
      <xdr:rowOff>28575</xdr:rowOff>
    </xdr:from>
    <xdr:ext cx="11734800" cy="266700"/>
    <xdr:pic>
      <xdr:nvPicPr>
        <xdr:cNvPr id="0" name="image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</xdr:row>
      <xdr:rowOff>0</xdr:rowOff>
    </xdr:from>
    <xdr:ext cx="2228850" cy="838200"/>
    <xdr:pic>
      <xdr:nvPicPr>
        <xdr:cNvPr id="0" name="image1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0</xdr:rowOff>
    </xdr:from>
    <xdr:ext cx="1247775" cy="266700"/>
    <xdr:pic>
      <xdr:nvPicPr>
        <xdr:cNvPr id="0" name="image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65</xdr:col>
      <xdr:colOff>28575</xdr:colOff>
      <xdr:row>7</xdr:row>
      <xdr:rowOff>9525</xdr:rowOff>
    </xdr:from>
    <xdr:ext cx="3600450" cy="1428750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33</xdr:col>
      <xdr:colOff>19050</xdr:colOff>
      <xdr:row>20</xdr:row>
      <xdr:rowOff>19050</xdr:rowOff>
    </xdr:from>
    <xdr:ext cx="4057650" cy="2381250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133350</xdr:colOff>
      <xdr:row>44</xdr:row>
      <xdr:rowOff>85725</xdr:rowOff>
    </xdr:from>
    <xdr:ext cx="6019800" cy="2581275"/>
    <xdr:graphicFrame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65</xdr:col>
      <xdr:colOff>123825</xdr:colOff>
      <xdr:row>32</xdr:row>
      <xdr:rowOff>57150</xdr:rowOff>
    </xdr:from>
    <xdr:ext cx="3533775" cy="1057275"/>
    <xdr:graphicFrame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47</xdr:col>
      <xdr:colOff>123825</xdr:colOff>
      <xdr:row>44</xdr:row>
      <xdr:rowOff>85725</xdr:rowOff>
    </xdr:from>
    <xdr:ext cx="5991225" cy="2581275"/>
    <xdr:graphicFrame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95250</xdr:colOff>
      <xdr:row>0</xdr:row>
      <xdr:rowOff>85725</xdr:rowOff>
    </xdr:from>
    <xdr:ext cx="1743075" cy="762000"/>
    <xdr:pic>
      <xdr:nvPicPr>
        <xdr:cNvPr id="0" name="image1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1</xdr:row>
      <xdr:rowOff>0</xdr:rowOff>
    </xdr:from>
    <xdr:ext cx="1743075" cy="752475"/>
    <xdr:pic>
      <xdr:nvPicPr>
        <xdr:cNvPr id="0" name="image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1</xdr:row>
      <xdr:rowOff>0</xdr:rowOff>
    </xdr:from>
    <xdr:ext cx="1743075" cy="762000"/>
    <xdr:pic>
      <xdr:nvPicPr>
        <xdr:cNvPr id="0" name="image1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42</xdr:col>
      <xdr:colOff>95250</xdr:colOff>
      <xdr:row>1</xdr:row>
      <xdr:rowOff>0</xdr:rowOff>
    </xdr:from>
    <xdr:ext cx="1743075" cy="762000"/>
    <xdr:pic>
      <xdr:nvPicPr>
        <xdr:cNvPr id="0" name="image1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78</xdr:col>
      <xdr:colOff>85725</xdr:colOff>
      <xdr:row>0</xdr:row>
      <xdr:rowOff>66675</xdr:rowOff>
    </xdr:from>
    <xdr:ext cx="2066925" cy="923925"/>
    <xdr:pic>
      <xdr:nvPicPr>
        <xdr:cNvPr id="0" name="image1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85725</xdr:colOff>
      <xdr:row>85</xdr:row>
      <xdr:rowOff>123825</xdr:rowOff>
    </xdr:from>
    <xdr:ext cx="1533525" cy="590550"/>
    <xdr:pic>
      <xdr:nvPicPr>
        <xdr:cNvPr id="0" name="image1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276225</xdr:colOff>
      <xdr:row>0</xdr:row>
      <xdr:rowOff>57150</xdr:rowOff>
    </xdr:from>
    <xdr:ext cx="1162050" cy="457200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</xdr:colOff>
      <xdr:row>0</xdr:row>
      <xdr:rowOff>38100</xdr:rowOff>
    </xdr:from>
    <xdr:ext cx="1676400" cy="390525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95250</xdr:colOff>
      <xdr:row>30</xdr:row>
      <xdr:rowOff>19050</xdr:rowOff>
    </xdr:from>
    <xdr:ext cx="504825" cy="523875"/>
    <xdr:pic>
      <xdr:nvPicPr>
        <xdr:cNvPr id="0" name="image2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33</xdr:row>
      <xdr:rowOff>47625</xdr:rowOff>
    </xdr:from>
    <xdr:ext cx="428625" cy="438150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36</xdr:row>
      <xdr:rowOff>9525</xdr:rowOff>
    </xdr:from>
    <xdr:ext cx="533400" cy="552450"/>
    <xdr:pic>
      <xdr:nvPicPr>
        <xdr:cNvPr id="0" name="image2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39</xdr:row>
      <xdr:rowOff>57150</xdr:rowOff>
    </xdr:from>
    <xdr:ext cx="438150" cy="457200"/>
    <xdr:pic>
      <xdr:nvPicPr>
        <xdr:cNvPr id="0" name="image1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42</xdr:row>
      <xdr:rowOff>104775</xdr:rowOff>
    </xdr:from>
    <xdr:ext cx="390525" cy="409575"/>
    <xdr:pic>
      <xdr:nvPicPr>
        <xdr:cNvPr id="0" name="image2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30</xdr:row>
      <xdr:rowOff>152400</xdr:rowOff>
    </xdr:from>
    <xdr:ext cx="285750" cy="314325"/>
    <xdr:pic>
      <xdr:nvPicPr>
        <xdr:cNvPr id="0" name="image1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34</xdr:row>
      <xdr:rowOff>57150</xdr:rowOff>
    </xdr:from>
    <xdr:ext cx="285750" cy="295275"/>
    <xdr:pic>
      <xdr:nvPicPr>
        <xdr:cNvPr id="0" name="image1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37</xdr:row>
      <xdr:rowOff>28575</xdr:rowOff>
    </xdr:from>
    <xdr:ext cx="285750" cy="295275"/>
    <xdr:pic>
      <xdr:nvPicPr>
        <xdr:cNvPr id="0" name="image1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6334125</xdr:colOff>
      <xdr:row>40</xdr:row>
      <xdr:rowOff>38100</xdr:rowOff>
    </xdr:from>
    <xdr:ext cx="295275" cy="295275"/>
    <xdr:pic>
      <xdr:nvPicPr>
        <xdr:cNvPr id="0" name="image1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43</xdr:row>
      <xdr:rowOff>47625</xdr:rowOff>
    </xdr:from>
    <xdr:ext cx="285750" cy="295275"/>
    <xdr:pic>
      <xdr:nvPicPr>
        <xdr:cNvPr id="0" name="image1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3838575</xdr:colOff>
      <xdr:row>0</xdr:row>
      <xdr:rowOff>57150</xdr:rowOff>
    </xdr:from>
    <xdr:ext cx="400050" cy="400050"/>
    <xdr:pic>
      <xdr:nvPicPr>
        <xdr:cNvPr id="0" name="image2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3838575</xdr:colOff>
      <xdr:row>27</xdr:row>
      <xdr:rowOff>66675</xdr:rowOff>
    </xdr:from>
    <xdr:ext cx="314325" cy="314325"/>
    <xdr:pic>
      <xdr:nvPicPr>
        <xdr:cNvPr id="0" name="image2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1524000</xdr:colOff>
      <xdr:row>0</xdr:row>
      <xdr:rowOff>57150</xdr:rowOff>
    </xdr:from>
    <xdr:ext cx="400050" cy="400050"/>
    <xdr:pic>
      <xdr:nvPicPr>
        <xdr:cNvPr id="0" name="image2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1676400</xdr:colOff>
      <xdr:row>27</xdr:row>
      <xdr:rowOff>85725</xdr:rowOff>
    </xdr:from>
    <xdr:ext cx="314325" cy="314325"/>
    <xdr:pic>
      <xdr:nvPicPr>
        <xdr:cNvPr id="0" name="image2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5295900</xdr:colOff>
      <xdr:row>0</xdr:row>
      <xdr:rowOff>85725</xdr:rowOff>
    </xdr:from>
    <xdr:ext cx="1743075" cy="381000"/>
    <xdr:pic>
      <xdr:nvPicPr>
        <xdr:cNvPr id="0" name="image2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85725</xdr:rowOff>
    </xdr:from>
    <xdr:ext cx="1752600" cy="381000"/>
    <xdr:pic>
      <xdr:nvPicPr>
        <xdr:cNvPr id="0" name="image2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371475</xdr:colOff>
      <xdr:row>1</xdr:row>
      <xdr:rowOff>0</xdr:rowOff>
    </xdr:from>
    <xdr:ext cx="2647950" cy="1600200"/>
    <xdr:pic>
      <xdr:nvPicPr>
        <xdr:cNvPr id="0" name="image2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361950</xdr:colOff>
      <xdr:row>9</xdr:row>
      <xdr:rowOff>9525</xdr:rowOff>
    </xdr:from>
    <xdr:ext cx="2647950" cy="1609725"/>
    <xdr:pic>
      <xdr:nvPicPr>
        <xdr:cNvPr id="0" name="image2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7:AA1007" displayName="Table_1" id="1">
  <tableColumns count="27">
    <tableColumn name="NÚM" id="1"/>
    <tableColumn name="ANDAR" id="2"/>
    <tableColumn name="ALA" id="3"/>
    <tableColumn name="LOCAL DO EXTINTOR" id="4"/>
    <tableColumn name="NºTRT" id="5"/>
    <tableColumn name="Nº CILINDRO" id="6"/>
    <tableColumn name="TIPO DO EXTINTOR" id="7"/>
    <tableColumn name="CARGA" id="8"/>
    <tableColumn name="DATA DA RECARGA" id="9"/>
    <tableColumn name="VALIDADE DA RECARGA" id="10"/>
    <tableColumn name="PRÓXIMA RECARGA" id="11"/>
    <tableColumn name="DATA DO ÚLTIMO TESTE HIDROSTÁTICO" id="12"/>
    <tableColumn name="STATUS DO TESTE HIDROSTÁTICO" id="13"/>
    <tableColumn name="DATA DO PRÓXIMO TESTE HIDROSTÁTICO" id="14"/>
    <tableColumn name="OBSERVAÇÕES" id="15"/>
    <tableColumn name="CONTROL1" id="16"/>
    <tableColumn name="CONTROL2" id="17"/>
    <tableColumn name="DATA VENC REC" id="18"/>
    <tableColumn name="MÊS VENC REC" id="19"/>
    <tableColumn name="ANO VENC REC" id="20"/>
    <tableColumn name="CONTROL6" id="21"/>
    <tableColumn name="MÊS VENC TH" id="22"/>
    <tableColumn name="ANO VENC TH" id="23"/>
    <tableColumn name="MÊS REC" id="24"/>
    <tableColumn name="ANO RECARGA" id="25"/>
    <tableColumn name="MÊS TESTE HIDROSTÁTICO" id="26"/>
    <tableColumn name="ANO TESTE HIDROSTÁTICO" id="27"/>
  </tableColumns>
  <tableStyleInfo name="controle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57"/>
    <col customWidth="1" min="2" max="2" width="41.71"/>
    <col customWidth="1" min="3" max="3" width="18.86"/>
    <col customWidth="1" min="4" max="4" width="26.86"/>
    <col customWidth="1" min="5" max="5" width="13.86"/>
    <col customWidth="1" min="6" max="6" width="20.57"/>
    <col customWidth="1" min="7" max="7" width="24.29"/>
    <col customWidth="1" min="8" max="8" width="4.71"/>
    <col customWidth="1" min="9" max="9" width="23.29"/>
    <col customWidth="1" min="10" max="10" width="13.29"/>
    <col customWidth="1" min="11" max="11" width="14.43"/>
    <col customWidth="1" min="12" max="12" width="11.0"/>
    <col customWidth="1" min="13" max="13" width="0.86"/>
    <col customWidth="1" min="14" max="14" width="25.0"/>
    <col customWidth="1" min="15" max="15" width="10.29"/>
    <col customWidth="1" min="16" max="16" width="25.0"/>
    <col customWidth="1" min="17" max="17" width="72.71"/>
    <col customWidth="1" min="18" max="18" width="3.71"/>
    <col customWidth="1" min="19" max="38" width="8.71"/>
  </cols>
  <sheetData>
    <row r="1" ht="9.0" customHeight="1">
      <c r="A1" s="1"/>
      <c r="B1" s="1"/>
      <c r="C1" s="1"/>
      <c r="D1" s="1"/>
      <c r="E1" s="2"/>
      <c r="F1" s="2"/>
      <c r="G1" s="1"/>
      <c r="H1" s="3"/>
      <c r="I1" s="4"/>
      <c r="J1" s="5"/>
      <c r="K1" s="6"/>
      <c r="L1" s="4"/>
      <c r="M1" s="4"/>
      <c r="N1" s="7"/>
      <c r="O1" s="8"/>
      <c r="P1" s="8"/>
      <c r="Q1" s="8"/>
      <c r="R1" s="1"/>
      <c r="S1" s="1"/>
      <c r="T1" s="1"/>
      <c r="U1" s="1"/>
    </row>
    <row r="2" ht="9.0" hidden="1" customHeight="1">
      <c r="A2" s="1"/>
      <c r="B2" s="1"/>
      <c r="C2" s="1"/>
      <c r="D2" s="1"/>
      <c r="E2" s="2"/>
      <c r="F2" s="2"/>
      <c r="G2" s="1"/>
      <c r="H2" s="3"/>
      <c r="I2" s="4"/>
      <c r="J2" s="5"/>
      <c r="K2" s="6"/>
      <c r="L2" s="4"/>
      <c r="M2" s="4"/>
      <c r="N2" s="7"/>
      <c r="O2" s="8"/>
      <c r="P2" s="8"/>
      <c r="Q2" s="8"/>
      <c r="R2" s="1"/>
      <c r="S2" s="1"/>
      <c r="T2" s="1"/>
      <c r="U2" s="1"/>
    </row>
    <row r="3" ht="5.25" customHeight="1">
      <c r="A3" s="1"/>
      <c r="B3" s="1"/>
      <c r="C3" s="1"/>
      <c r="D3" s="1"/>
      <c r="E3" s="1"/>
      <c r="F3" s="9"/>
      <c r="G3" s="1"/>
      <c r="H3" s="3"/>
      <c r="I3" s="4"/>
      <c r="J3" s="5"/>
      <c r="K3" s="6"/>
      <c r="L3" s="4"/>
      <c r="M3" s="4"/>
      <c r="N3" s="7"/>
      <c r="O3" s="8"/>
      <c r="P3" s="8"/>
      <c r="Q3" s="8"/>
      <c r="R3" s="1"/>
      <c r="S3" s="1"/>
      <c r="T3" s="1"/>
      <c r="U3" s="1"/>
    </row>
    <row r="4" ht="17.25" customHeight="1">
      <c r="A4" s="1"/>
      <c r="B4" s="1"/>
      <c r="C4" s="1"/>
      <c r="D4" s="1"/>
      <c r="E4" s="1"/>
      <c r="F4" s="10"/>
      <c r="G4" s="1"/>
      <c r="H4" s="3"/>
      <c r="I4" s="4"/>
      <c r="J4" s="5"/>
      <c r="K4" s="6"/>
      <c r="L4" s="4"/>
      <c r="M4" s="4"/>
      <c r="N4" s="7"/>
      <c r="O4" s="8"/>
      <c r="P4" s="8"/>
      <c r="Q4" s="8"/>
      <c r="R4" s="1"/>
      <c r="S4" s="1"/>
      <c r="T4" s="1"/>
      <c r="U4" s="1"/>
    </row>
    <row r="5" ht="15.75" customHeight="1">
      <c r="A5" s="1"/>
      <c r="B5" s="1"/>
      <c r="C5" s="1"/>
      <c r="D5" s="1"/>
      <c r="E5" s="1"/>
      <c r="F5" s="1"/>
      <c r="G5" s="11"/>
      <c r="H5" s="3"/>
      <c r="I5" s="4"/>
      <c r="J5" s="5"/>
      <c r="K5" s="6"/>
      <c r="L5" s="4"/>
      <c r="M5" s="4"/>
      <c r="N5" s="7"/>
      <c r="O5" s="8"/>
      <c r="P5" s="8"/>
      <c r="Q5" s="8"/>
      <c r="R5" s="1"/>
      <c r="S5" s="1"/>
      <c r="T5" s="1"/>
      <c r="U5" s="1"/>
    </row>
    <row r="6" ht="19.5" customHeight="1">
      <c r="A6" s="12" t="s">
        <v>0</v>
      </c>
      <c r="B6" s="13" t="s">
        <v>1</v>
      </c>
      <c r="C6" s="13" t="s">
        <v>2</v>
      </c>
      <c r="D6" s="13" t="s">
        <v>3</v>
      </c>
      <c r="E6" s="13" t="s">
        <v>4</v>
      </c>
      <c r="F6" s="13" t="s">
        <v>5</v>
      </c>
      <c r="G6" s="14" t="s">
        <v>6</v>
      </c>
      <c r="H6" s="15"/>
      <c r="I6" s="4"/>
      <c r="J6" s="5"/>
      <c r="K6" s="6"/>
      <c r="L6" s="4"/>
      <c r="M6" s="4"/>
      <c r="N6" s="16" t="s">
        <v>7</v>
      </c>
      <c r="O6" s="17" t="s">
        <v>8</v>
      </c>
      <c r="P6" s="17" t="s">
        <v>9</v>
      </c>
      <c r="Q6" s="17" t="s">
        <v>10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ht="19.5" customHeight="1">
      <c r="A7" s="18"/>
      <c r="B7" s="19"/>
      <c r="C7" s="19"/>
      <c r="D7" s="19"/>
      <c r="E7" s="19"/>
      <c r="F7" s="19"/>
      <c r="G7" s="20"/>
      <c r="H7" s="15"/>
      <c r="I7" s="4"/>
      <c r="J7" s="5"/>
      <c r="K7" s="6"/>
      <c r="L7" s="4"/>
      <c r="M7" s="4"/>
      <c r="N7" s="21"/>
      <c r="O7" s="22"/>
      <c r="P7" s="22"/>
      <c r="Q7" s="2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19.5" customHeight="1">
      <c r="A8" s="23">
        <f>IF(B8="","",R8)</f>
        <v>1</v>
      </c>
      <c r="B8" s="24" t="s">
        <v>11</v>
      </c>
      <c r="C8" s="25"/>
      <c r="D8" s="24" t="s">
        <v>12</v>
      </c>
      <c r="E8" s="25" t="s">
        <v>13</v>
      </c>
      <c r="F8" s="26">
        <v>43159.0</v>
      </c>
      <c r="G8" s="27" t="str">
        <f t="shared" ref="G8:G80" si="1">IFERROR(IF((F8&gt;0),IF((DAYS360(TODAY(),(F8+365))&lt;1),"Vencido",IF((DAYS360(TODAY(),(F8+365))&lt;31),(DAYS360(TODAY(),(F8+365))&amp;" Dias para vencer"),"Válido")),""),"Inválido")</f>
        <v>Vencido</v>
      </c>
      <c r="H8" s="28">
        <v>1.0</v>
      </c>
      <c r="I8" s="4" t="str">
        <f t="shared" ref="I8:I999" si="2">IF(G8="","",IF(G8="Vencido","Vencido",IF(G8="Válido","Válido","Próximo ao vencimento")))</f>
        <v>Vencido</v>
      </c>
      <c r="J8" s="5">
        <f>IF(F8="","",F8+editar!$C$9)</f>
        <v>43524</v>
      </c>
      <c r="K8" s="4" t="str">
        <f>IF(J8="","",VLOOKUP(MONTH(J8),editar!$F$2:$G$13,2,0))</f>
        <v>Fevereiro</v>
      </c>
      <c r="L8" s="4">
        <f t="shared" ref="L8:L999" si="3">IF(J8="","",YEAR(J8))</f>
        <v>2019</v>
      </c>
      <c r="M8" s="4"/>
      <c r="N8" s="29">
        <v>44006.0</v>
      </c>
      <c r="O8" s="30"/>
      <c r="P8" s="31">
        <f>N8+1825</f>
        <v>45831</v>
      </c>
      <c r="Q8" s="30"/>
      <c r="R8" s="32">
        <v>1.0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9.5" customHeight="1">
      <c r="A9" s="23">
        <f t="shared" ref="A9:A999" si="4">IF(B9="","",H9)</f>
        <v>2</v>
      </c>
      <c r="B9" s="24" t="s">
        <v>14</v>
      </c>
      <c r="C9" s="25"/>
      <c r="D9" s="24" t="s">
        <v>15</v>
      </c>
      <c r="E9" s="33" t="s">
        <v>16</v>
      </c>
      <c r="F9" s="26">
        <v>44006.0</v>
      </c>
      <c r="G9" s="34" t="str">
        <f t="shared" si="1"/>
        <v>Vencido</v>
      </c>
      <c r="H9" s="28">
        <v>2.0</v>
      </c>
      <c r="I9" s="4" t="str">
        <f t="shared" si="2"/>
        <v>Vencido</v>
      </c>
      <c r="J9" s="5">
        <f>IF(F9="","",F9+editar!$C$9)</f>
        <v>44371</v>
      </c>
      <c r="K9" s="4" t="str">
        <f>IF(J9="","",VLOOKUP(MONTH(J9),editar!$F$2:$G$13,2,0))</f>
        <v>Junho</v>
      </c>
      <c r="L9" s="4">
        <f t="shared" si="3"/>
        <v>2021</v>
      </c>
      <c r="M9" s="4"/>
      <c r="N9" s="35">
        <v>42480.0</v>
      </c>
      <c r="O9" s="36"/>
      <c r="P9" s="36"/>
      <c r="Q9" s="36"/>
      <c r="R9" s="32">
        <v>2.0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ht="19.5" customHeight="1">
      <c r="A10" s="23" t="str">
        <f t="shared" si="4"/>
        <v/>
      </c>
      <c r="B10" s="24"/>
      <c r="C10" s="25"/>
      <c r="D10" s="24"/>
      <c r="E10" s="33"/>
      <c r="F10" s="26"/>
      <c r="G10" s="34" t="str">
        <f t="shared" si="1"/>
        <v/>
      </c>
      <c r="H10" s="28">
        <v>3.0</v>
      </c>
      <c r="I10" s="4" t="str">
        <f t="shared" si="2"/>
        <v/>
      </c>
      <c r="J10" s="5" t="str">
        <f>IF(F10="","",F10+editar!$C$9)</f>
        <v/>
      </c>
      <c r="K10" s="4" t="str">
        <f>IF(J10="","",VLOOKUP(MONTH(J10),editar!$F$2:$G$13,2,0))</f>
        <v/>
      </c>
      <c r="L10" s="4" t="str">
        <f t="shared" si="3"/>
        <v/>
      </c>
      <c r="M10" s="4"/>
      <c r="N10" s="37"/>
      <c r="O10" s="38"/>
      <c r="P10" s="38"/>
      <c r="Q10" s="38"/>
      <c r="R10" s="32">
        <v>3.0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ht="19.5" customHeight="1">
      <c r="A11" s="23" t="str">
        <f t="shared" si="4"/>
        <v/>
      </c>
      <c r="B11" s="24"/>
      <c r="C11" s="25"/>
      <c r="D11" s="24"/>
      <c r="E11" s="33"/>
      <c r="F11" s="26"/>
      <c r="G11" s="34" t="str">
        <f t="shared" si="1"/>
        <v/>
      </c>
      <c r="H11" s="28">
        <v>4.0</v>
      </c>
      <c r="I11" s="4" t="str">
        <f t="shared" si="2"/>
        <v/>
      </c>
      <c r="J11" s="5" t="str">
        <f>IF(F11="","",F11+editar!$C$9)</f>
        <v/>
      </c>
      <c r="K11" s="4" t="str">
        <f>IF(J11="","",VLOOKUP(MONTH(J11),editar!$F$2:$G$13,2,0))</f>
        <v/>
      </c>
      <c r="L11" s="4" t="str">
        <f t="shared" si="3"/>
        <v/>
      </c>
      <c r="M11" s="4"/>
      <c r="N11" s="37"/>
      <c r="O11" s="38"/>
      <c r="P11" s="38"/>
      <c r="Q11" s="38"/>
      <c r="R11" s="32">
        <v>4.0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ht="19.5" customHeight="1">
      <c r="A12" s="23" t="str">
        <f t="shared" si="4"/>
        <v/>
      </c>
      <c r="B12" s="24"/>
      <c r="C12" s="25"/>
      <c r="D12" s="24"/>
      <c r="E12" s="33"/>
      <c r="F12" s="26"/>
      <c r="G12" s="34" t="str">
        <f t="shared" si="1"/>
        <v/>
      </c>
      <c r="H12" s="28">
        <v>5.0</v>
      </c>
      <c r="I12" s="4" t="str">
        <f t="shared" si="2"/>
        <v/>
      </c>
      <c r="J12" s="5" t="str">
        <f>IF(F12="","",F12+editar!$C$9)</f>
        <v/>
      </c>
      <c r="K12" s="4" t="str">
        <f>IF(J12="","",VLOOKUP(MONTH(J12),editar!$F$2:$G$13,2,0))</f>
        <v/>
      </c>
      <c r="L12" s="4" t="str">
        <f t="shared" si="3"/>
        <v/>
      </c>
      <c r="M12" s="4"/>
      <c r="N12" s="37"/>
      <c r="O12" s="38"/>
      <c r="P12" s="38"/>
      <c r="Q12" s="38"/>
      <c r="R12" s="32">
        <v>5.0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ht="19.5" customHeight="1">
      <c r="A13" s="23" t="str">
        <f t="shared" si="4"/>
        <v/>
      </c>
      <c r="B13" s="24"/>
      <c r="C13" s="25"/>
      <c r="D13" s="24"/>
      <c r="E13" s="33"/>
      <c r="F13" s="26"/>
      <c r="G13" s="34" t="str">
        <f t="shared" si="1"/>
        <v/>
      </c>
      <c r="H13" s="28">
        <v>6.0</v>
      </c>
      <c r="I13" s="4" t="str">
        <f t="shared" si="2"/>
        <v/>
      </c>
      <c r="J13" s="5" t="str">
        <f>IF(F13="","",F13+editar!$C$9)</f>
        <v/>
      </c>
      <c r="K13" s="4" t="str">
        <f>IF(J13="","",VLOOKUP(MONTH(J13),editar!$F$2:$G$13,2,0))</f>
        <v/>
      </c>
      <c r="L13" s="4" t="str">
        <f t="shared" si="3"/>
        <v/>
      </c>
      <c r="M13" s="4"/>
      <c r="N13" s="37"/>
      <c r="O13" s="38"/>
      <c r="P13" s="38"/>
      <c r="Q13" s="38"/>
      <c r="R13" s="32">
        <v>6.0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ht="19.5" customHeight="1">
      <c r="A14" s="23" t="str">
        <f t="shared" si="4"/>
        <v/>
      </c>
      <c r="B14" s="24"/>
      <c r="C14" s="25"/>
      <c r="D14" s="24"/>
      <c r="E14" s="33"/>
      <c r="F14" s="26"/>
      <c r="G14" s="34" t="str">
        <f t="shared" si="1"/>
        <v/>
      </c>
      <c r="H14" s="28">
        <v>7.0</v>
      </c>
      <c r="I14" s="4" t="str">
        <f t="shared" si="2"/>
        <v/>
      </c>
      <c r="J14" s="5" t="str">
        <f>IF(F14="","",F14+editar!$C$9)</f>
        <v/>
      </c>
      <c r="K14" s="4" t="str">
        <f>IF(J14="","",VLOOKUP(MONTH(J14),editar!$F$2:$G$13,2,0))</f>
        <v/>
      </c>
      <c r="L14" s="4" t="str">
        <f t="shared" si="3"/>
        <v/>
      </c>
      <c r="M14" s="4"/>
      <c r="N14" s="37"/>
      <c r="O14" s="38"/>
      <c r="P14" s="38"/>
      <c r="Q14" s="38"/>
      <c r="R14" s="32">
        <v>7.0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ht="19.5" customHeight="1">
      <c r="A15" s="23" t="str">
        <f t="shared" si="4"/>
        <v/>
      </c>
      <c r="B15" s="24"/>
      <c r="C15" s="25"/>
      <c r="D15" s="24"/>
      <c r="E15" s="33"/>
      <c r="F15" s="26"/>
      <c r="G15" s="34" t="str">
        <f t="shared" si="1"/>
        <v/>
      </c>
      <c r="H15" s="28">
        <v>8.0</v>
      </c>
      <c r="I15" s="4" t="str">
        <f t="shared" si="2"/>
        <v/>
      </c>
      <c r="J15" s="5" t="str">
        <f>IF(F15="","",F15+editar!$C$9)</f>
        <v/>
      </c>
      <c r="K15" s="4" t="str">
        <f>IF(J15="","",VLOOKUP(MONTH(J15),editar!$F$2:$G$13,2,0))</f>
        <v/>
      </c>
      <c r="L15" s="4" t="str">
        <f t="shared" si="3"/>
        <v/>
      </c>
      <c r="M15" s="4"/>
      <c r="N15" s="37"/>
      <c r="O15" s="38"/>
      <c r="P15" s="38"/>
      <c r="Q15" s="38"/>
      <c r="R15" s="32">
        <v>8.0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ht="19.5" customHeight="1">
      <c r="A16" s="23" t="str">
        <f t="shared" si="4"/>
        <v/>
      </c>
      <c r="B16" s="24"/>
      <c r="C16" s="25"/>
      <c r="D16" s="24"/>
      <c r="E16" s="33"/>
      <c r="F16" s="26"/>
      <c r="G16" s="34" t="str">
        <f t="shared" si="1"/>
        <v/>
      </c>
      <c r="H16" s="28">
        <v>9.0</v>
      </c>
      <c r="I16" s="4" t="str">
        <f t="shared" si="2"/>
        <v/>
      </c>
      <c r="J16" s="5" t="str">
        <f>IF(F16="","",F16+editar!$C$9)</f>
        <v/>
      </c>
      <c r="K16" s="4" t="str">
        <f>IF(J16="","",VLOOKUP(MONTH(J16),editar!$F$2:$G$13,2,0))</f>
        <v/>
      </c>
      <c r="L16" s="4" t="str">
        <f t="shared" si="3"/>
        <v/>
      </c>
      <c r="M16" s="4"/>
      <c r="N16" s="37"/>
      <c r="O16" s="38"/>
      <c r="P16" s="38"/>
      <c r="Q16" s="38"/>
      <c r="R16" s="32">
        <v>9.0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ht="19.5" customHeight="1">
      <c r="A17" s="23" t="str">
        <f t="shared" si="4"/>
        <v/>
      </c>
      <c r="B17" s="24"/>
      <c r="C17" s="25"/>
      <c r="D17" s="24"/>
      <c r="E17" s="33"/>
      <c r="F17" s="26"/>
      <c r="G17" s="34" t="str">
        <f t="shared" si="1"/>
        <v/>
      </c>
      <c r="H17" s="28">
        <v>10.0</v>
      </c>
      <c r="I17" s="4" t="str">
        <f t="shared" si="2"/>
        <v/>
      </c>
      <c r="J17" s="5" t="str">
        <f>IF(F17="","",F17+editar!$C$9)</f>
        <v/>
      </c>
      <c r="K17" s="4" t="str">
        <f>IF(J17="","",VLOOKUP(MONTH(J17),editar!$F$2:$G$13,2,0))</f>
        <v/>
      </c>
      <c r="L17" s="4" t="str">
        <f t="shared" si="3"/>
        <v/>
      </c>
      <c r="M17" s="4"/>
      <c r="N17" s="37"/>
      <c r="O17" s="38"/>
      <c r="P17" s="38"/>
      <c r="Q17" s="38"/>
      <c r="R17" s="32">
        <v>10.0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ht="19.5" customHeight="1">
      <c r="A18" s="23" t="str">
        <f t="shared" si="4"/>
        <v/>
      </c>
      <c r="B18" s="24"/>
      <c r="C18" s="25"/>
      <c r="D18" s="24"/>
      <c r="E18" s="33"/>
      <c r="F18" s="26"/>
      <c r="G18" s="34" t="str">
        <f t="shared" si="1"/>
        <v/>
      </c>
      <c r="H18" s="28">
        <v>11.0</v>
      </c>
      <c r="I18" s="4" t="str">
        <f t="shared" si="2"/>
        <v/>
      </c>
      <c r="J18" s="5" t="str">
        <f>IF(F18="","",F18+editar!$C$9)</f>
        <v/>
      </c>
      <c r="K18" s="4" t="str">
        <f>IF(J18="","",VLOOKUP(MONTH(J18),editar!$F$2:$G$13,2,0))</f>
        <v/>
      </c>
      <c r="L18" s="4" t="str">
        <f t="shared" si="3"/>
        <v/>
      </c>
      <c r="M18" s="4"/>
      <c r="N18" s="37"/>
      <c r="O18" s="38"/>
      <c r="P18" s="38"/>
      <c r="Q18" s="38"/>
      <c r="R18" s="32">
        <v>11.0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9.5" customHeight="1">
      <c r="A19" s="23" t="str">
        <f t="shared" si="4"/>
        <v/>
      </c>
      <c r="B19" s="24"/>
      <c r="C19" s="25"/>
      <c r="D19" s="24"/>
      <c r="E19" s="33"/>
      <c r="F19" s="26"/>
      <c r="G19" s="34" t="str">
        <f t="shared" si="1"/>
        <v/>
      </c>
      <c r="H19" s="28">
        <v>12.0</v>
      </c>
      <c r="I19" s="4" t="str">
        <f t="shared" si="2"/>
        <v/>
      </c>
      <c r="J19" s="5" t="str">
        <f>IF(F19="","",F19+editar!$C$9)</f>
        <v/>
      </c>
      <c r="K19" s="4" t="str">
        <f>IF(J19="","",VLOOKUP(MONTH(J19),editar!$F$2:$G$13,2,0))</f>
        <v/>
      </c>
      <c r="L19" s="4" t="str">
        <f t="shared" si="3"/>
        <v/>
      </c>
      <c r="M19" s="4"/>
      <c r="N19" s="37"/>
      <c r="O19" s="38"/>
      <c r="P19" s="38"/>
      <c r="Q19" s="38"/>
      <c r="R19" s="32">
        <v>12.0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ht="19.5" customHeight="1">
      <c r="A20" s="23" t="str">
        <f t="shared" si="4"/>
        <v/>
      </c>
      <c r="B20" s="24"/>
      <c r="C20" s="33"/>
      <c r="D20" s="39"/>
      <c r="E20" s="33"/>
      <c r="F20" s="40"/>
      <c r="G20" s="34" t="str">
        <f t="shared" si="1"/>
        <v/>
      </c>
      <c r="H20" s="28">
        <v>13.0</v>
      </c>
      <c r="I20" s="4" t="str">
        <f t="shared" si="2"/>
        <v/>
      </c>
      <c r="J20" s="5" t="str">
        <f>IF(F20="","",F20+editar!$C$9)</f>
        <v/>
      </c>
      <c r="K20" s="4" t="str">
        <f>IF(J20="","",VLOOKUP(MONTH(J20),editar!$F$2:$G$13,2,0))</f>
        <v/>
      </c>
      <c r="L20" s="4" t="str">
        <f t="shared" si="3"/>
        <v/>
      </c>
      <c r="M20" s="4"/>
      <c r="N20" s="37"/>
      <c r="O20" s="38"/>
      <c r="P20" s="38"/>
      <c r="Q20" s="38"/>
      <c r="R20" s="32">
        <v>13.0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ht="19.5" customHeight="1">
      <c r="A21" s="23" t="str">
        <f t="shared" si="4"/>
        <v/>
      </c>
      <c r="B21" s="24"/>
      <c r="C21" s="33"/>
      <c r="D21" s="39"/>
      <c r="E21" s="33"/>
      <c r="F21" s="40"/>
      <c r="G21" s="34" t="str">
        <f t="shared" si="1"/>
        <v/>
      </c>
      <c r="H21" s="28">
        <v>14.0</v>
      </c>
      <c r="I21" s="4" t="str">
        <f t="shared" si="2"/>
        <v/>
      </c>
      <c r="J21" s="5" t="str">
        <f>IF(F21="","",F21+editar!$C$9)</f>
        <v/>
      </c>
      <c r="K21" s="4" t="str">
        <f>IF(J21="","",VLOOKUP(MONTH(J21),editar!$F$2:$G$13,2,0))</f>
        <v/>
      </c>
      <c r="L21" s="4" t="str">
        <f t="shared" si="3"/>
        <v/>
      </c>
      <c r="M21" s="4"/>
      <c r="N21" s="37"/>
      <c r="O21" s="38"/>
      <c r="P21" s="38"/>
      <c r="Q21" s="38"/>
      <c r="R21" s="32">
        <v>14.0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ht="19.5" customHeight="1">
      <c r="A22" s="23" t="str">
        <f t="shared" si="4"/>
        <v/>
      </c>
      <c r="B22" s="24"/>
      <c r="C22" s="33"/>
      <c r="D22" s="39"/>
      <c r="E22" s="33"/>
      <c r="F22" s="40"/>
      <c r="G22" s="34" t="str">
        <f t="shared" si="1"/>
        <v/>
      </c>
      <c r="H22" s="28">
        <v>15.0</v>
      </c>
      <c r="I22" s="4" t="str">
        <f t="shared" si="2"/>
        <v/>
      </c>
      <c r="J22" s="5" t="str">
        <f>IF(F22="","",F22+editar!$C$9)</f>
        <v/>
      </c>
      <c r="K22" s="4" t="str">
        <f>IF(J22="","",VLOOKUP(MONTH(J22),editar!$F$2:$G$13,2,0))</f>
        <v/>
      </c>
      <c r="L22" s="4" t="str">
        <f t="shared" si="3"/>
        <v/>
      </c>
      <c r="M22" s="4"/>
      <c r="N22" s="37"/>
      <c r="O22" s="38"/>
      <c r="P22" s="38"/>
      <c r="Q22" s="38"/>
      <c r="R22" s="32">
        <v>15.0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ht="19.5" customHeight="1">
      <c r="A23" s="23" t="str">
        <f t="shared" si="4"/>
        <v/>
      </c>
      <c r="B23" s="24"/>
      <c r="C23" s="33"/>
      <c r="D23" s="39"/>
      <c r="E23" s="33"/>
      <c r="F23" s="40"/>
      <c r="G23" s="34" t="str">
        <f t="shared" si="1"/>
        <v/>
      </c>
      <c r="H23" s="28">
        <v>16.0</v>
      </c>
      <c r="I23" s="4" t="str">
        <f t="shared" si="2"/>
        <v/>
      </c>
      <c r="J23" s="5" t="str">
        <f>IF(F23="","",F23+editar!$C$9)</f>
        <v/>
      </c>
      <c r="K23" s="4" t="str">
        <f>IF(J23="","",VLOOKUP(MONTH(J23),editar!$F$2:$G$13,2,0))</f>
        <v/>
      </c>
      <c r="L23" s="4" t="str">
        <f t="shared" si="3"/>
        <v/>
      </c>
      <c r="M23" s="4"/>
      <c r="N23" s="37"/>
      <c r="O23" s="38"/>
      <c r="P23" s="38"/>
      <c r="Q23" s="38"/>
      <c r="R23" s="32">
        <v>16.0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ht="19.5" customHeight="1">
      <c r="A24" s="23" t="str">
        <f t="shared" si="4"/>
        <v/>
      </c>
      <c r="B24" s="24"/>
      <c r="C24" s="33"/>
      <c r="D24" s="39"/>
      <c r="E24" s="33"/>
      <c r="F24" s="40"/>
      <c r="G24" s="34" t="str">
        <f t="shared" si="1"/>
        <v/>
      </c>
      <c r="H24" s="28">
        <v>17.0</v>
      </c>
      <c r="I24" s="4" t="str">
        <f t="shared" si="2"/>
        <v/>
      </c>
      <c r="J24" s="5" t="str">
        <f>IF(F24="","",F24+editar!$C$9)</f>
        <v/>
      </c>
      <c r="K24" s="4" t="str">
        <f>IF(J24="","",VLOOKUP(MONTH(J24),editar!$F$2:$G$13,2,0))</f>
        <v/>
      </c>
      <c r="L24" s="4" t="str">
        <f t="shared" si="3"/>
        <v/>
      </c>
      <c r="M24" s="4"/>
      <c r="N24" s="37"/>
      <c r="O24" s="38"/>
      <c r="P24" s="38"/>
      <c r="Q24" s="38"/>
      <c r="R24" s="32">
        <v>17.0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ht="19.5" customHeight="1">
      <c r="A25" s="23" t="str">
        <f t="shared" si="4"/>
        <v/>
      </c>
      <c r="B25" s="24"/>
      <c r="C25" s="33"/>
      <c r="D25" s="39"/>
      <c r="E25" s="33"/>
      <c r="F25" s="40"/>
      <c r="G25" s="34" t="str">
        <f t="shared" si="1"/>
        <v/>
      </c>
      <c r="H25" s="28">
        <v>18.0</v>
      </c>
      <c r="I25" s="4" t="str">
        <f t="shared" si="2"/>
        <v/>
      </c>
      <c r="J25" s="5" t="str">
        <f>IF(F25="","",F25+editar!$C$9)</f>
        <v/>
      </c>
      <c r="K25" s="4" t="str">
        <f>IF(J25="","",VLOOKUP(MONTH(J25),editar!$F$2:$G$13,2,0))</f>
        <v/>
      </c>
      <c r="L25" s="4" t="str">
        <f t="shared" si="3"/>
        <v/>
      </c>
      <c r="M25" s="4"/>
      <c r="N25" s="37"/>
      <c r="O25" s="38"/>
      <c r="P25" s="38"/>
      <c r="Q25" s="38"/>
      <c r="R25" s="32">
        <v>18.0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23" t="str">
        <f t="shared" si="4"/>
        <v/>
      </c>
      <c r="B26" s="24"/>
      <c r="C26" s="33"/>
      <c r="D26" s="39"/>
      <c r="E26" s="33"/>
      <c r="F26" s="40"/>
      <c r="G26" s="34" t="str">
        <f t="shared" si="1"/>
        <v/>
      </c>
      <c r="H26" s="28">
        <v>19.0</v>
      </c>
      <c r="I26" s="4" t="str">
        <f t="shared" si="2"/>
        <v/>
      </c>
      <c r="J26" s="5" t="str">
        <f>IF(F26="","",F26+editar!$C$9)</f>
        <v/>
      </c>
      <c r="K26" s="4" t="str">
        <f>IF(J26="","",VLOOKUP(MONTH(J26),editar!$F$2:$G$13,2,0))</f>
        <v/>
      </c>
      <c r="L26" s="4" t="str">
        <f t="shared" si="3"/>
        <v/>
      </c>
      <c r="M26" s="4"/>
      <c r="N26" s="37"/>
      <c r="O26" s="38"/>
      <c r="P26" s="38"/>
      <c r="Q26" s="38"/>
      <c r="R26" s="32">
        <v>19.0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ht="19.5" customHeight="1">
      <c r="A27" s="23" t="str">
        <f t="shared" si="4"/>
        <v/>
      </c>
      <c r="B27" s="24"/>
      <c r="C27" s="33"/>
      <c r="D27" s="39"/>
      <c r="E27" s="33"/>
      <c r="F27" s="40"/>
      <c r="G27" s="34" t="str">
        <f t="shared" si="1"/>
        <v/>
      </c>
      <c r="H27" s="28">
        <v>20.0</v>
      </c>
      <c r="I27" s="4" t="str">
        <f t="shared" si="2"/>
        <v/>
      </c>
      <c r="J27" s="5" t="str">
        <f>IF(F27="","",F27+editar!$C$9)</f>
        <v/>
      </c>
      <c r="K27" s="4" t="str">
        <f>IF(J27="","",VLOOKUP(MONTH(J27),editar!$F$2:$G$13,2,0))</f>
        <v/>
      </c>
      <c r="L27" s="4" t="str">
        <f t="shared" si="3"/>
        <v/>
      </c>
      <c r="M27" s="4"/>
      <c r="N27" s="37"/>
      <c r="O27" s="38"/>
      <c r="P27" s="38"/>
      <c r="Q27" s="38"/>
      <c r="R27" s="32">
        <v>20.0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ht="15.75" customHeight="1">
      <c r="A28" s="23" t="str">
        <f t="shared" si="4"/>
        <v/>
      </c>
      <c r="B28" s="24"/>
      <c r="C28" s="33"/>
      <c r="D28" s="39"/>
      <c r="E28" s="33"/>
      <c r="F28" s="40"/>
      <c r="G28" s="34" t="str">
        <f t="shared" si="1"/>
        <v/>
      </c>
      <c r="H28" s="28">
        <v>21.0</v>
      </c>
      <c r="I28" s="4" t="str">
        <f t="shared" si="2"/>
        <v/>
      </c>
      <c r="J28" s="5" t="str">
        <f>IF(F28="","",F28+editar!$C$9)</f>
        <v/>
      </c>
      <c r="K28" s="4" t="str">
        <f>IF(J28="","",VLOOKUP(MONTH(J28),editar!$F$2:$G$13,2,0))</f>
        <v/>
      </c>
      <c r="L28" s="4" t="str">
        <f t="shared" si="3"/>
        <v/>
      </c>
      <c r="M28" s="4"/>
      <c r="N28" s="37"/>
      <c r="O28" s="38"/>
      <c r="P28" s="38"/>
      <c r="Q28" s="38"/>
      <c r="R28" s="32">
        <v>21.0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ht="15.75" customHeight="1">
      <c r="A29" s="23" t="str">
        <f t="shared" si="4"/>
        <v/>
      </c>
      <c r="B29" s="24"/>
      <c r="C29" s="33"/>
      <c r="D29" s="39"/>
      <c r="E29" s="33"/>
      <c r="F29" s="40"/>
      <c r="G29" s="34" t="str">
        <f t="shared" si="1"/>
        <v/>
      </c>
      <c r="H29" s="28">
        <v>22.0</v>
      </c>
      <c r="I29" s="4" t="str">
        <f t="shared" si="2"/>
        <v/>
      </c>
      <c r="J29" s="5" t="str">
        <f>IF(F29="","",F29+editar!$C$9)</f>
        <v/>
      </c>
      <c r="K29" s="4" t="str">
        <f>IF(J29="","",VLOOKUP(MONTH(J29),editar!$F$2:$G$13,2,0))</f>
        <v/>
      </c>
      <c r="L29" s="4" t="str">
        <f t="shared" si="3"/>
        <v/>
      </c>
      <c r="M29" s="4"/>
      <c r="N29" s="37"/>
      <c r="O29" s="38"/>
      <c r="P29" s="38"/>
      <c r="Q29" s="38"/>
      <c r="R29" s="32">
        <v>22.0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ht="15.75" customHeight="1">
      <c r="A30" s="23" t="str">
        <f t="shared" si="4"/>
        <v/>
      </c>
      <c r="B30" s="24"/>
      <c r="C30" s="33"/>
      <c r="D30" s="39"/>
      <c r="E30" s="33"/>
      <c r="F30" s="40"/>
      <c r="G30" s="34" t="str">
        <f t="shared" si="1"/>
        <v/>
      </c>
      <c r="H30" s="28">
        <v>23.0</v>
      </c>
      <c r="I30" s="4" t="str">
        <f t="shared" si="2"/>
        <v/>
      </c>
      <c r="J30" s="5" t="str">
        <f>IF(F30="","",F30+editar!$C$9)</f>
        <v/>
      </c>
      <c r="K30" s="4" t="str">
        <f>IF(J30="","",VLOOKUP(MONTH(J30),editar!$F$2:$G$13,2,0))</f>
        <v/>
      </c>
      <c r="L30" s="4" t="str">
        <f t="shared" si="3"/>
        <v/>
      </c>
      <c r="M30" s="4"/>
      <c r="N30" s="37"/>
      <c r="O30" s="38"/>
      <c r="P30" s="38"/>
      <c r="Q30" s="38"/>
      <c r="R30" s="32">
        <v>23.0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ht="15.75" customHeight="1">
      <c r="A31" s="23" t="str">
        <f t="shared" si="4"/>
        <v/>
      </c>
      <c r="B31" s="24"/>
      <c r="C31" s="33"/>
      <c r="D31" s="39"/>
      <c r="E31" s="33"/>
      <c r="F31" s="40"/>
      <c r="G31" s="34" t="str">
        <f t="shared" si="1"/>
        <v/>
      </c>
      <c r="H31" s="28">
        <v>24.0</v>
      </c>
      <c r="I31" s="4" t="str">
        <f t="shared" si="2"/>
        <v/>
      </c>
      <c r="J31" s="5" t="str">
        <f>IF(F31="","",F31+editar!$C$9)</f>
        <v/>
      </c>
      <c r="K31" s="4" t="str">
        <f>IF(J31="","",VLOOKUP(MONTH(J31),editar!$F$2:$G$13,2,0))</f>
        <v/>
      </c>
      <c r="L31" s="4" t="str">
        <f t="shared" si="3"/>
        <v/>
      </c>
      <c r="M31" s="4"/>
      <c r="N31" s="37"/>
      <c r="O31" s="38"/>
      <c r="P31" s="38"/>
      <c r="Q31" s="38"/>
      <c r="R31" s="32">
        <v>24.0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ht="15.75" customHeight="1">
      <c r="A32" s="23" t="str">
        <f t="shared" si="4"/>
        <v/>
      </c>
      <c r="B32" s="24"/>
      <c r="C32" s="33"/>
      <c r="D32" s="39"/>
      <c r="E32" s="33"/>
      <c r="F32" s="40"/>
      <c r="G32" s="34" t="str">
        <f t="shared" si="1"/>
        <v/>
      </c>
      <c r="H32" s="28">
        <v>25.0</v>
      </c>
      <c r="I32" s="4" t="str">
        <f t="shared" si="2"/>
        <v/>
      </c>
      <c r="J32" s="5" t="str">
        <f>IF(F32="","",F32+editar!$C$9)</f>
        <v/>
      </c>
      <c r="K32" s="4" t="str">
        <f>IF(J32="","",VLOOKUP(MONTH(J32),editar!$F$2:$G$13,2,0))</f>
        <v/>
      </c>
      <c r="L32" s="4" t="str">
        <f t="shared" si="3"/>
        <v/>
      </c>
      <c r="M32" s="4"/>
      <c r="N32" s="37"/>
      <c r="O32" s="38"/>
      <c r="P32" s="38"/>
      <c r="Q32" s="38"/>
      <c r="R32" s="32">
        <v>25.0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5.75" customHeight="1">
      <c r="A33" s="23" t="str">
        <f t="shared" si="4"/>
        <v/>
      </c>
      <c r="B33" s="24"/>
      <c r="C33" s="33"/>
      <c r="D33" s="39"/>
      <c r="E33" s="33"/>
      <c r="F33" s="40"/>
      <c r="G33" s="34" t="str">
        <f t="shared" si="1"/>
        <v/>
      </c>
      <c r="H33" s="28">
        <v>26.0</v>
      </c>
      <c r="I33" s="4" t="str">
        <f t="shared" si="2"/>
        <v/>
      </c>
      <c r="J33" s="5" t="str">
        <f>IF(F33="","",F33+editar!$C$9)</f>
        <v/>
      </c>
      <c r="K33" s="4" t="str">
        <f>IF(J33="","",VLOOKUP(MONTH(J33),editar!$F$2:$G$13,2,0))</f>
        <v/>
      </c>
      <c r="L33" s="4" t="str">
        <f t="shared" si="3"/>
        <v/>
      </c>
      <c r="M33" s="4"/>
      <c r="N33" s="37"/>
      <c r="O33" s="38"/>
      <c r="P33" s="38"/>
      <c r="Q33" s="38"/>
      <c r="R33" s="32">
        <v>26.0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ht="15.75" customHeight="1">
      <c r="A34" s="23" t="str">
        <f t="shared" si="4"/>
        <v/>
      </c>
      <c r="B34" s="24"/>
      <c r="C34" s="33"/>
      <c r="D34" s="39"/>
      <c r="E34" s="33"/>
      <c r="F34" s="40"/>
      <c r="G34" s="34" t="str">
        <f t="shared" si="1"/>
        <v/>
      </c>
      <c r="H34" s="28">
        <v>27.0</v>
      </c>
      <c r="I34" s="4" t="str">
        <f t="shared" si="2"/>
        <v/>
      </c>
      <c r="J34" s="5" t="str">
        <f>IF(F34="","",F34+editar!$C$9)</f>
        <v/>
      </c>
      <c r="K34" s="4" t="str">
        <f>IF(J34="","",VLOOKUP(MONTH(J34),editar!$F$2:$G$13,2,0))</f>
        <v/>
      </c>
      <c r="L34" s="4" t="str">
        <f t="shared" si="3"/>
        <v/>
      </c>
      <c r="M34" s="4"/>
      <c r="N34" s="37"/>
      <c r="O34" s="38"/>
      <c r="P34" s="38"/>
      <c r="Q34" s="38"/>
      <c r="R34" s="32">
        <v>27.0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ht="15.75" customHeight="1">
      <c r="A35" s="23" t="str">
        <f t="shared" si="4"/>
        <v/>
      </c>
      <c r="B35" s="24"/>
      <c r="C35" s="33"/>
      <c r="D35" s="39"/>
      <c r="E35" s="33"/>
      <c r="F35" s="40"/>
      <c r="G35" s="34" t="str">
        <f t="shared" si="1"/>
        <v/>
      </c>
      <c r="H35" s="28">
        <v>28.0</v>
      </c>
      <c r="I35" s="4" t="str">
        <f t="shared" si="2"/>
        <v/>
      </c>
      <c r="J35" s="5" t="str">
        <f>IF(F35="","",F35+editar!$C$9)</f>
        <v/>
      </c>
      <c r="K35" s="4" t="str">
        <f>IF(J35="","",VLOOKUP(MONTH(J35),editar!$F$2:$G$13,2,0))</f>
        <v/>
      </c>
      <c r="L35" s="4" t="str">
        <f t="shared" si="3"/>
        <v/>
      </c>
      <c r="M35" s="4"/>
      <c r="N35" s="37"/>
      <c r="O35" s="38"/>
      <c r="P35" s="38"/>
      <c r="Q35" s="38"/>
      <c r="R35" s="32">
        <v>28.0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ht="15.75" customHeight="1">
      <c r="A36" s="23" t="str">
        <f t="shared" si="4"/>
        <v/>
      </c>
      <c r="B36" s="24"/>
      <c r="C36" s="33"/>
      <c r="D36" s="39"/>
      <c r="E36" s="33"/>
      <c r="F36" s="40"/>
      <c r="G36" s="34" t="str">
        <f t="shared" si="1"/>
        <v/>
      </c>
      <c r="H36" s="28">
        <v>29.0</v>
      </c>
      <c r="I36" s="4" t="str">
        <f t="shared" si="2"/>
        <v/>
      </c>
      <c r="J36" s="5" t="str">
        <f>IF(F36="","",F36+editar!$C$9)</f>
        <v/>
      </c>
      <c r="K36" s="4" t="str">
        <f>IF(J36="","",VLOOKUP(MONTH(J36),editar!$F$2:$G$13,2,0))</f>
        <v/>
      </c>
      <c r="L36" s="4" t="str">
        <f t="shared" si="3"/>
        <v/>
      </c>
      <c r="M36" s="4"/>
      <c r="N36" s="37"/>
      <c r="O36" s="38"/>
      <c r="P36" s="38"/>
      <c r="Q36" s="38"/>
      <c r="R36" s="32">
        <v>29.0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ht="15.75" customHeight="1">
      <c r="A37" s="23" t="str">
        <f t="shared" si="4"/>
        <v/>
      </c>
      <c r="B37" s="24"/>
      <c r="C37" s="33"/>
      <c r="D37" s="39"/>
      <c r="E37" s="33"/>
      <c r="F37" s="40"/>
      <c r="G37" s="34" t="str">
        <f t="shared" si="1"/>
        <v/>
      </c>
      <c r="H37" s="28">
        <v>30.0</v>
      </c>
      <c r="I37" s="4" t="str">
        <f t="shared" si="2"/>
        <v/>
      </c>
      <c r="J37" s="5" t="str">
        <f>IF(F37="","",F37+editar!$C$9)</f>
        <v/>
      </c>
      <c r="K37" s="4" t="str">
        <f>IF(J37="","",VLOOKUP(MONTH(J37),editar!$F$2:$G$13,2,0))</f>
        <v/>
      </c>
      <c r="L37" s="4" t="str">
        <f t="shared" si="3"/>
        <v/>
      </c>
      <c r="M37" s="4"/>
      <c r="N37" s="37"/>
      <c r="O37" s="38"/>
      <c r="P37" s="38"/>
      <c r="Q37" s="38"/>
      <c r="R37" s="32">
        <v>30.0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ht="15.75" customHeight="1">
      <c r="A38" s="23" t="str">
        <f t="shared" si="4"/>
        <v/>
      </c>
      <c r="B38" s="24"/>
      <c r="C38" s="33"/>
      <c r="D38" s="39"/>
      <c r="E38" s="33"/>
      <c r="F38" s="40"/>
      <c r="G38" s="34" t="str">
        <f t="shared" si="1"/>
        <v/>
      </c>
      <c r="H38" s="28">
        <v>31.0</v>
      </c>
      <c r="I38" s="4" t="str">
        <f t="shared" si="2"/>
        <v/>
      </c>
      <c r="J38" s="5" t="str">
        <f>IF(F38="","",F38+editar!$C$9)</f>
        <v/>
      </c>
      <c r="K38" s="4" t="str">
        <f>IF(J38="","",VLOOKUP(MONTH(J38),editar!$F$2:$G$13,2,0))</f>
        <v/>
      </c>
      <c r="L38" s="4" t="str">
        <f t="shared" si="3"/>
        <v/>
      </c>
      <c r="M38" s="4"/>
      <c r="N38" s="37"/>
      <c r="O38" s="38"/>
      <c r="P38" s="38"/>
      <c r="Q38" s="38"/>
      <c r="R38" s="32">
        <v>31.0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ht="15.75" customHeight="1">
      <c r="A39" s="23" t="str">
        <f t="shared" si="4"/>
        <v/>
      </c>
      <c r="B39" s="24"/>
      <c r="C39" s="33"/>
      <c r="D39" s="39"/>
      <c r="E39" s="33"/>
      <c r="F39" s="40"/>
      <c r="G39" s="34" t="str">
        <f t="shared" si="1"/>
        <v/>
      </c>
      <c r="H39" s="28">
        <v>32.0</v>
      </c>
      <c r="I39" s="4" t="str">
        <f t="shared" si="2"/>
        <v/>
      </c>
      <c r="J39" s="5" t="str">
        <f>IF(F39="","",F39+editar!$C$9)</f>
        <v/>
      </c>
      <c r="K39" s="4" t="str">
        <f>IF(J39="","",VLOOKUP(MONTH(J39),editar!$F$2:$G$13,2,0))</f>
        <v/>
      </c>
      <c r="L39" s="4" t="str">
        <f t="shared" si="3"/>
        <v/>
      </c>
      <c r="M39" s="4"/>
      <c r="N39" s="37"/>
      <c r="O39" s="38"/>
      <c r="P39" s="38"/>
      <c r="Q39" s="38"/>
      <c r="R39" s="32">
        <v>32.0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ht="15.75" customHeight="1">
      <c r="A40" s="23" t="str">
        <f t="shared" si="4"/>
        <v/>
      </c>
      <c r="B40" s="24"/>
      <c r="C40" s="33"/>
      <c r="D40" s="39"/>
      <c r="E40" s="33"/>
      <c r="F40" s="40"/>
      <c r="G40" s="34" t="str">
        <f t="shared" si="1"/>
        <v/>
      </c>
      <c r="H40" s="28">
        <v>33.0</v>
      </c>
      <c r="I40" s="4" t="str">
        <f t="shared" si="2"/>
        <v/>
      </c>
      <c r="J40" s="5" t="str">
        <f>IF(F40="","",F40+editar!$C$9)</f>
        <v/>
      </c>
      <c r="K40" s="4" t="str">
        <f>IF(J40="","",VLOOKUP(MONTH(J40),editar!$F$2:$G$13,2,0))</f>
        <v/>
      </c>
      <c r="L40" s="4" t="str">
        <f t="shared" si="3"/>
        <v/>
      </c>
      <c r="M40" s="4"/>
      <c r="N40" s="37"/>
      <c r="O40" s="38"/>
      <c r="P40" s="38"/>
      <c r="Q40" s="38"/>
      <c r="R40" s="32">
        <v>33.0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ht="15.75" customHeight="1">
      <c r="A41" s="23" t="str">
        <f t="shared" si="4"/>
        <v/>
      </c>
      <c r="B41" s="24"/>
      <c r="C41" s="33"/>
      <c r="D41" s="39"/>
      <c r="E41" s="33"/>
      <c r="F41" s="40"/>
      <c r="G41" s="34" t="str">
        <f t="shared" si="1"/>
        <v/>
      </c>
      <c r="H41" s="28">
        <v>34.0</v>
      </c>
      <c r="I41" s="4" t="str">
        <f t="shared" si="2"/>
        <v/>
      </c>
      <c r="J41" s="5" t="str">
        <f>IF(F41="","",F41+editar!$C$9)</f>
        <v/>
      </c>
      <c r="K41" s="4" t="str">
        <f>IF(J41="","",VLOOKUP(MONTH(J41),editar!$F$2:$G$13,2,0))</f>
        <v/>
      </c>
      <c r="L41" s="4" t="str">
        <f t="shared" si="3"/>
        <v/>
      </c>
      <c r="M41" s="4"/>
      <c r="N41" s="37"/>
      <c r="O41" s="38"/>
      <c r="P41" s="38"/>
      <c r="Q41" s="38"/>
      <c r="R41" s="32">
        <v>34.0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ht="15.75" customHeight="1">
      <c r="A42" s="23" t="str">
        <f t="shared" si="4"/>
        <v/>
      </c>
      <c r="B42" s="24"/>
      <c r="C42" s="33"/>
      <c r="D42" s="39"/>
      <c r="E42" s="33"/>
      <c r="F42" s="40"/>
      <c r="G42" s="34" t="str">
        <f t="shared" si="1"/>
        <v/>
      </c>
      <c r="H42" s="28">
        <v>35.0</v>
      </c>
      <c r="I42" s="4" t="str">
        <f t="shared" si="2"/>
        <v/>
      </c>
      <c r="J42" s="5" t="str">
        <f>IF(F42="","",F42+editar!$C$9)</f>
        <v/>
      </c>
      <c r="K42" s="4" t="str">
        <f>IF(J42="","",VLOOKUP(MONTH(J42),editar!$F$2:$G$13,2,0))</f>
        <v/>
      </c>
      <c r="L42" s="4" t="str">
        <f t="shared" si="3"/>
        <v/>
      </c>
      <c r="M42" s="4"/>
      <c r="N42" s="37"/>
      <c r="O42" s="38"/>
      <c r="P42" s="38"/>
      <c r="Q42" s="38"/>
      <c r="R42" s="32">
        <v>35.0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ht="15.75" customHeight="1">
      <c r="A43" s="23" t="str">
        <f t="shared" si="4"/>
        <v/>
      </c>
      <c r="B43" s="24"/>
      <c r="C43" s="33"/>
      <c r="D43" s="39"/>
      <c r="E43" s="33"/>
      <c r="F43" s="40"/>
      <c r="G43" s="34" t="str">
        <f t="shared" si="1"/>
        <v/>
      </c>
      <c r="H43" s="28">
        <v>36.0</v>
      </c>
      <c r="I43" s="4" t="str">
        <f t="shared" si="2"/>
        <v/>
      </c>
      <c r="J43" s="5" t="str">
        <f>IF(F43="","",F43+editar!$C$9)</f>
        <v/>
      </c>
      <c r="K43" s="4" t="str">
        <f>IF(J43="","",VLOOKUP(MONTH(J43),editar!$F$2:$G$13,2,0))</f>
        <v/>
      </c>
      <c r="L43" s="4" t="str">
        <f t="shared" si="3"/>
        <v/>
      </c>
      <c r="M43" s="4"/>
      <c r="N43" s="37"/>
      <c r="O43" s="38"/>
      <c r="P43" s="38"/>
      <c r="Q43" s="38"/>
      <c r="R43" s="32">
        <v>36.0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ht="15.75" customHeight="1">
      <c r="A44" s="23" t="str">
        <f t="shared" si="4"/>
        <v/>
      </c>
      <c r="B44" s="24"/>
      <c r="C44" s="33"/>
      <c r="D44" s="39"/>
      <c r="E44" s="33"/>
      <c r="F44" s="40"/>
      <c r="G44" s="34" t="str">
        <f t="shared" si="1"/>
        <v/>
      </c>
      <c r="H44" s="28">
        <v>37.0</v>
      </c>
      <c r="I44" s="4" t="str">
        <f t="shared" si="2"/>
        <v/>
      </c>
      <c r="J44" s="5" t="str">
        <f>IF(F44="","",F44+editar!$C$9)</f>
        <v/>
      </c>
      <c r="K44" s="4" t="str">
        <f>IF(J44="","",VLOOKUP(MONTH(J44),editar!$F$2:$G$13,2,0))</f>
        <v/>
      </c>
      <c r="L44" s="4" t="str">
        <f t="shared" si="3"/>
        <v/>
      </c>
      <c r="M44" s="4"/>
      <c r="N44" s="37"/>
      <c r="O44" s="38"/>
      <c r="P44" s="38"/>
      <c r="Q44" s="38"/>
      <c r="R44" s="32">
        <v>37.0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ht="15.75" customHeight="1">
      <c r="A45" s="23" t="str">
        <f t="shared" si="4"/>
        <v/>
      </c>
      <c r="B45" s="24"/>
      <c r="C45" s="33"/>
      <c r="D45" s="39"/>
      <c r="E45" s="33"/>
      <c r="F45" s="40"/>
      <c r="G45" s="34" t="str">
        <f t="shared" si="1"/>
        <v/>
      </c>
      <c r="H45" s="28">
        <v>38.0</v>
      </c>
      <c r="I45" s="4" t="str">
        <f t="shared" si="2"/>
        <v/>
      </c>
      <c r="J45" s="5" t="str">
        <f>IF(F45="","",F45+editar!$C$9)</f>
        <v/>
      </c>
      <c r="K45" s="4" t="str">
        <f>IF(J45="","",VLOOKUP(MONTH(J45),editar!$F$2:$G$13,2,0))</f>
        <v/>
      </c>
      <c r="L45" s="4" t="str">
        <f t="shared" si="3"/>
        <v/>
      </c>
      <c r="M45" s="4"/>
      <c r="N45" s="37"/>
      <c r="O45" s="38"/>
      <c r="P45" s="38"/>
      <c r="Q45" s="38"/>
      <c r="R45" s="32">
        <v>38.0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ht="15.75" customHeight="1">
      <c r="A46" s="23" t="str">
        <f t="shared" si="4"/>
        <v/>
      </c>
      <c r="B46" s="24"/>
      <c r="C46" s="33"/>
      <c r="D46" s="39"/>
      <c r="E46" s="33"/>
      <c r="F46" s="40"/>
      <c r="G46" s="34" t="str">
        <f t="shared" si="1"/>
        <v/>
      </c>
      <c r="H46" s="28">
        <v>39.0</v>
      </c>
      <c r="I46" s="4" t="str">
        <f t="shared" si="2"/>
        <v/>
      </c>
      <c r="J46" s="5" t="str">
        <f>IF(F46="","",F46+editar!$C$9)</f>
        <v/>
      </c>
      <c r="K46" s="4" t="str">
        <f>IF(J46="","",VLOOKUP(MONTH(J46),editar!$F$2:$G$13,2,0))</f>
        <v/>
      </c>
      <c r="L46" s="4" t="str">
        <f t="shared" si="3"/>
        <v/>
      </c>
      <c r="M46" s="4"/>
      <c r="N46" s="37"/>
      <c r="O46" s="38"/>
      <c r="P46" s="38"/>
      <c r="Q46" s="38"/>
      <c r="R46" s="32">
        <v>39.0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23" t="str">
        <f t="shared" si="4"/>
        <v/>
      </c>
      <c r="B47" s="24"/>
      <c r="C47" s="33"/>
      <c r="D47" s="39"/>
      <c r="E47" s="33"/>
      <c r="F47" s="40"/>
      <c r="G47" s="34" t="str">
        <f t="shared" si="1"/>
        <v/>
      </c>
      <c r="H47" s="28">
        <v>40.0</v>
      </c>
      <c r="I47" s="4" t="str">
        <f t="shared" si="2"/>
        <v/>
      </c>
      <c r="J47" s="5" t="str">
        <f>IF(F47="","",F47+editar!$C$9)</f>
        <v/>
      </c>
      <c r="K47" s="4" t="str">
        <f>IF(J47="","",VLOOKUP(MONTH(J47),editar!$F$2:$G$13,2,0))</f>
        <v/>
      </c>
      <c r="L47" s="4" t="str">
        <f t="shared" si="3"/>
        <v/>
      </c>
      <c r="M47" s="4"/>
      <c r="N47" s="37"/>
      <c r="O47" s="38"/>
      <c r="P47" s="38"/>
      <c r="Q47" s="38"/>
      <c r="R47" s="32">
        <v>40.0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23" t="str">
        <f t="shared" si="4"/>
        <v/>
      </c>
      <c r="B48" s="24"/>
      <c r="C48" s="33"/>
      <c r="D48" s="39"/>
      <c r="E48" s="33"/>
      <c r="F48" s="40"/>
      <c r="G48" s="34" t="str">
        <f t="shared" si="1"/>
        <v/>
      </c>
      <c r="H48" s="28">
        <v>41.0</v>
      </c>
      <c r="I48" s="4" t="str">
        <f t="shared" si="2"/>
        <v/>
      </c>
      <c r="J48" s="5" t="str">
        <f>IF(F48="","",F48+editar!$C$9)</f>
        <v/>
      </c>
      <c r="K48" s="4" t="str">
        <f>IF(J48="","",VLOOKUP(MONTH(J48),editar!$F$2:$G$13,2,0))</f>
        <v/>
      </c>
      <c r="L48" s="4" t="str">
        <f t="shared" si="3"/>
        <v/>
      </c>
      <c r="M48" s="4"/>
      <c r="N48" s="37"/>
      <c r="O48" s="38"/>
      <c r="P48" s="38"/>
      <c r="Q48" s="38"/>
      <c r="R48" s="32">
        <v>41.0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23" t="str">
        <f t="shared" si="4"/>
        <v/>
      </c>
      <c r="B49" s="24"/>
      <c r="C49" s="33"/>
      <c r="D49" s="39"/>
      <c r="E49" s="33"/>
      <c r="F49" s="40"/>
      <c r="G49" s="34" t="str">
        <f t="shared" si="1"/>
        <v/>
      </c>
      <c r="H49" s="28">
        <v>42.0</v>
      </c>
      <c r="I49" s="4" t="str">
        <f t="shared" si="2"/>
        <v/>
      </c>
      <c r="J49" s="5" t="str">
        <f>IF(F49="","",F49+editar!$C$9)</f>
        <v/>
      </c>
      <c r="K49" s="4" t="str">
        <f>IF(J49="","",VLOOKUP(MONTH(J49),editar!$F$2:$G$13,2,0))</f>
        <v/>
      </c>
      <c r="L49" s="4" t="str">
        <f t="shared" si="3"/>
        <v/>
      </c>
      <c r="M49" s="4"/>
      <c r="N49" s="37"/>
      <c r="O49" s="38"/>
      <c r="P49" s="38"/>
      <c r="Q49" s="38"/>
      <c r="R49" s="32">
        <v>42.0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23" t="str">
        <f t="shared" si="4"/>
        <v/>
      </c>
      <c r="B50" s="24"/>
      <c r="C50" s="33"/>
      <c r="D50" s="39"/>
      <c r="E50" s="33"/>
      <c r="F50" s="40"/>
      <c r="G50" s="34" t="str">
        <f t="shared" si="1"/>
        <v/>
      </c>
      <c r="H50" s="28">
        <v>43.0</v>
      </c>
      <c r="I50" s="4" t="str">
        <f t="shared" si="2"/>
        <v/>
      </c>
      <c r="J50" s="5" t="str">
        <f>IF(F50="","",F50+editar!$C$9)</f>
        <v/>
      </c>
      <c r="K50" s="4" t="str">
        <f>IF(J50="","",VLOOKUP(MONTH(J50),editar!$F$2:$G$13,2,0))</f>
        <v/>
      </c>
      <c r="L50" s="4" t="str">
        <f t="shared" si="3"/>
        <v/>
      </c>
      <c r="M50" s="4"/>
      <c r="N50" s="37"/>
      <c r="O50" s="38"/>
      <c r="P50" s="38"/>
      <c r="Q50" s="38"/>
      <c r="R50" s="32">
        <v>43.0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23" t="str">
        <f t="shared" si="4"/>
        <v/>
      </c>
      <c r="B51" s="24"/>
      <c r="C51" s="33"/>
      <c r="D51" s="39"/>
      <c r="E51" s="33"/>
      <c r="F51" s="40"/>
      <c r="G51" s="34" t="str">
        <f t="shared" si="1"/>
        <v/>
      </c>
      <c r="H51" s="28">
        <v>44.0</v>
      </c>
      <c r="I51" s="4" t="str">
        <f t="shared" si="2"/>
        <v/>
      </c>
      <c r="J51" s="5" t="str">
        <f>IF(F51="","",F51+editar!$C$9)</f>
        <v/>
      </c>
      <c r="K51" s="4" t="str">
        <f>IF(J51="","",VLOOKUP(MONTH(J51),editar!$F$2:$G$13,2,0))</f>
        <v/>
      </c>
      <c r="L51" s="4" t="str">
        <f t="shared" si="3"/>
        <v/>
      </c>
      <c r="M51" s="4"/>
      <c r="N51" s="37"/>
      <c r="O51" s="38"/>
      <c r="P51" s="38"/>
      <c r="Q51" s="38"/>
      <c r="R51" s="32">
        <v>44.0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23" t="str">
        <f t="shared" si="4"/>
        <v/>
      </c>
      <c r="B52" s="24"/>
      <c r="C52" s="33"/>
      <c r="D52" s="39"/>
      <c r="E52" s="33"/>
      <c r="F52" s="40"/>
      <c r="G52" s="34" t="str">
        <f t="shared" si="1"/>
        <v/>
      </c>
      <c r="H52" s="28">
        <v>45.0</v>
      </c>
      <c r="I52" s="4" t="str">
        <f t="shared" si="2"/>
        <v/>
      </c>
      <c r="J52" s="5" t="str">
        <f>IF(F52="","",F52+editar!$C$9)</f>
        <v/>
      </c>
      <c r="K52" s="4" t="str">
        <f>IF(J52="","",VLOOKUP(MONTH(J52),editar!$F$2:$G$13,2,0))</f>
        <v/>
      </c>
      <c r="L52" s="4" t="str">
        <f t="shared" si="3"/>
        <v/>
      </c>
      <c r="M52" s="4"/>
      <c r="N52" s="37"/>
      <c r="O52" s="38"/>
      <c r="P52" s="38"/>
      <c r="Q52" s="38"/>
      <c r="R52" s="32">
        <v>45.0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23" t="str">
        <f t="shared" si="4"/>
        <v/>
      </c>
      <c r="B53" s="24"/>
      <c r="C53" s="33"/>
      <c r="D53" s="39"/>
      <c r="E53" s="33"/>
      <c r="F53" s="40"/>
      <c r="G53" s="34" t="str">
        <f t="shared" si="1"/>
        <v/>
      </c>
      <c r="H53" s="28">
        <v>46.0</v>
      </c>
      <c r="I53" s="4" t="str">
        <f t="shared" si="2"/>
        <v/>
      </c>
      <c r="J53" s="5" t="str">
        <f>IF(F53="","",F53+editar!$C$9)</f>
        <v/>
      </c>
      <c r="K53" s="4" t="str">
        <f>IF(J53="","",VLOOKUP(MONTH(J53),editar!$F$2:$G$13,2,0))</f>
        <v/>
      </c>
      <c r="L53" s="4" t="str">
        <f t="shared" si="3"/>
        <v/>
      </c>
      <c r="M53" s="4"/>
      <c r="N53" s="37"/>
      <c r="O53" s="38"/>
      <c r="P53" s="38"/>
      <c r="Q53" s="38"/>
      <c r="R53" s="32">
        <v>46.0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23" t="str">
        <f t="shared" si="4"/>
        <v/>
      </c>
      <c r="B54" s="24"/>
      <c r="C54" s="33"/>
      <c r="D54" s="39"/>
      <c r="E54" s="33"/>
      <c r="F54" s="40"/>
      <c r="G54" s="34" t="str">
        <f t="shared" si="1"/>
        <v/>
      </c>
      <c r="H54" s="28">
        <v>47.0</v>
      </c>
      <c r="I54" s="4" t="str">
        <f t="shared" si="2"/>
        <v/>
      </c>
      <c r="J54" s="5" t="str">
        <f>IF(F54="","",F54+editar!$C$9)</f>
        <v/>
      </c>
      <c r="K54" s="4" t="str">
        <f>IF(J54="","",VLOOKUP(MONTH(J54),editar!$F$2:$G$13,2,0))</f>
        <v/>
      </c>
      <c r="L54" s="4" t="str">
        <f t="shared" si="3"/>
        <v/>
      </c>
      <c r="M54" s="4"/>
      <c r="N54" s="37"/>
      <c r="O54" s="38"/>
      <c r="P54" s="38"/>
      <c r="Q54" s="38"/>
      <c r="R54" s="32">
        <v>47.0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23" t="str">
        <f t="shared" si="4"/>
        <v/>
      </c>
      <c r="B55" s="24"/>
      <c r="C55" s="33"/>
      <c r="D55" s="39"/>
      <c r="E55" s="33"/>
      <c r="F55" s="40"/>
      <c r="G55" s="34" t="str">
        <f t="shared" si="1"/>
        <v/>
      </c>
      <c r="H55" s="28">
        <v>48.0</v>
      </c>
      <c r="I55" s="4" t="str">
        <f t="shared" si="2"/>
        <v/>
      </c>
      <c r="J55" s="5" t="str">
        <f>IF(F55="","",F55+editar!$C$9)</f>
        <v/>
      </c>
      <c r="K55" s="4" t="str">
        <f>IF(J55="","",VLOOKUP(MONTH(J55),editar!$F$2:$G$13,2,0))</f>
        <v/>
      </c>
      <c r="L55" s="4" t="str">
        <f t="shared" si="3"/>
        <v/>
      </c>
      <c r="M55" s="4"/>
      <c r="N55" s="37"/>
      <c r="O55" s="38"/>
      <c r="P55" s="38"/>
      <c r="Q55" s="38"/>
      <c r="R55" s="32">
        <v>48.0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23" t="str">
        <f t="shared" si="4"/>
        <v/>
      </c>
      <c r="B56" s="24"/>
      <c r="C56" s="33"/>
      <c r="D56" s="39"/>
      <c r="E56" s="33"/>
      <c r="F56" s="40"/>
      <c r="G56" s="34" t="str">
        <f t="shared" si="1"/>
        <v/>
      </c>
      <c r="H56" s="28">
        <v>49.0</v>
      </c>
      <c r="I56" s="4" t="str">
        <f t="shared" si="2"/>
        <v/>
      </c>
      <c r="J56" s="5" t="str">
        <f>IF(F56="","",F56+editar!$C$9)</f>
        <v/>
      </c>
      <c r="K56" s="4" t="str">
        <f>IF(J56="","",VLOOKUP(MONTH(J56),editar!$F$2:$G$13,2,0))</f>
        <v/>
      </c>
      <c r="L56" s="4" t="str">
        <f t="shared" si="3"/>
        <v/>
      </c>
      <c r="M56" s="4"/>
      <c r="N56" s="37"/>
      <c r="O56" s="38"/>
      <c r="P56" s="38"/>
      <c r="Q56" s="38"/>
      <c r="R56" s="32">
        <v>49.0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23" t="str">
        <f t="shared" si="4"/>
        <v/>
      </c>
      <c r="B57" s="24"/>
      <c r="C57" s="33"/>
      <c r="D57" s="39"/>
      <c r="E57" s="33"/>
      <c r="F57" s="40"/>
      <c r="G57" s="34" t="str">
        <f t="shared" si="1"/>
        <v/>
      </c>
      <c r="H57" s="28">
        <v>50.0</v>
      </c>
      <c r="I57" s="4" t="str">
        <f t="shared" si="2"/>
        <v/>
      </c>
      <c r="J57" s="5" t="str">
        <f>IF(F57="","",F57+editar!$C$9)</f>
        <v/>
      </c>
      <c r="K57" s="4" t="str">
        <f>IF(J57="","",VLOOKUP(MONTH(J57),editar!$F$2:$G$13,2,0))</f>
        <v/>
      </c>
      <c r="L57" s="4" t="str">
        <f t="shared" si="3"/>
        <v/>
      </c>
      <c r="M57" s="4"/>
      <c r="N57" s="37"/>
      <c r="O57" s="38"/>
      <c r="P57" s="38"/>
      <c r="Q57" s="38"/>
      <c r="R57" s="32">
        <v>50.0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23" t="str">
        <f t="shared" si="4"/>
        <v/>
      </c>
      <c r="B58" s="24"/>
      <c r="C58" s="33"/>
      <c r="D58" s="39"/>
      <c r="E58" s="33"/>
      <c r="F58" s="40"/>
      <c r="G58" s="34" t="str">
        <f t="shared" si="1"/>
        <v/>
      </c>
      <c r="H58" s="28">
        <v>51.0</v>
      </c>
      <c r="I58" s="4" t="str">
        <f t="shared" si="2"/>
        <v/>
      </c>
      <c r="J58" s="5" t="str">
        <f>IF(F58="","",F58+editar!$C$9)</f>
        <v/>
      </c>
      <c r="K58" s="4" t="str">
        <f>IF(J58="","",VLOOKUP(MONTH(J58),editar!$F$2:$G$13,2,0))</f>
        <v/>
      </c>
      <c r="L58" s="4" t="str">
        <f t="shared" si="3"/>
        <v/>
      </c>
      <c r="M58" s="4"/>
      <c r="N58" s="37"/>
      <c r="O58" s="38"/>
      <c r="P58" s="38"/>
      <c r="Q58" s="38"/>
      <c r="R58" s="32">
        <v>51.0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23" t="str">
        <f t="shared" si="4"/>
        <v/>
      </c>
      <c r="B59" s="24"/>
      <c r="C59" s="33"/>
      <c r="D59" s="39"/>
      <c r="E59" s="33"/>
      <c r="F59" s="40"/>
      <c r="G59" s="34" t="str">
        <f t="shared" si="1"/>
        <v/>
      </c>
      <c r="H59" s="28">
        <v>52.0</v>
      </c>
      <c r="I59" s="4" t="str">
        <f t="shared" si="2"/>
        <v/>
      </c>
      <c r="J59" s="5" t="str">
        <f>IF(F59="","",F59+editar!$C$9)</f>
        <v/>
      </c>
      <c r="K59" s="4" t="str">
        <f>IF(J59="","",VLOOKUP(MONTH(J59),editar!$F$2:$G$13,2,0))</f>
        <v/>
      </c>
      <c r="L59" s="4" t="str">
        <f t="shared" si="3"/>
        <v/>
      </c>
      <c r="M59" s="4"/>
      <c r="N59" s="37"/>
      <c r="O59" s="38"/>
      <c r="P59" s="38"/>
      <c r="Q59" s="38"/>
      <c r="R59" s="32">
        <v>52.0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23" t="str">
        <f t="shared" si="4"/>
        <v/>
      </c>
      <c r="B60" s="24"/>
      <c r="C60" s="33"/>
      <c r="D60" s="39"/>
      <c r="E60" s="33"/>
      <c r="F60" s="40"/>
      <c r="G60" s="34" t="str">
        <f t="shared" si="1"/>
        <v/>
      </c>
      <c r="H60" s="28">
        <v>53.0</v>
      </c>
      <c r="I60" s="4" t="str">
        <f t="shared" si="2"/>
        <v/>
      </c>
      <c r="J60" s="5" t="str">
        <f>IF(F60="","",F60+editar!$C$9)</f>
        <v/>
      </c>
      <c r="K60" s="4" t="str">
        <f>IF(J60="","",VLOOKUP(MONTH(J60),editar!$F$2:$G$13,2,0))</f>
        <v/>
      </c>
      <c r="L60" s="4" t="str">
        <f t="shared" si="3"/>
        <v/>
      </c>
      <c r="M60" s="4"/>
      <c r="N60" s="37"/>
      <c r="O60" s="38"/>
      <c r="P60" s="38"/>
      <c r="Q60" s="38"/>
      <c r="R60" s="32">
        <v>53.0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23" t="str">
        <f t="shared" si="4"/>
        <v/>
      </c>
      <c r="B61" s="24"/>
      <c r="C61" s="33"/>
      <c r="D61" s="39"/>
      <c r="E61" s="33"/>
      <c r="F61" s="40"/>
      <c r="G61" s="34" t="str">
        <f t="shared" si="1"/>
        <v/>
      </c>
      <c r="H61" s="28">
        <v>54.0</v>
      </c>
      <c r="I61" s="4" t="str">
        <f t="shared" si="2"/>
        <v/>
      </c>
      <c r="J61" s="5" t="str">
        <f>IF(F61="","",F61+editar!$C$9)</f>
        <v/>
      </c>
      <c r="K61" s="4" t="str">
        <f>IF(J61="","",VLOOKUP(MONTH(J61),editar!$F$2:$G$13,2,0))</f>
        <v/>
      </c>
      <c r="L61" s="4" t="str">
        <f t="shared" si="3"/>
        <v/>
      </c>
      <c r="M61" s="4"/>
      <c r="N61" s="37"/>
      <c r="O61" s="38"/>
      <c r="P61" s="38"/>
      <c r="Q61" s="38"/>
      <c r="R61" s="32">
        <v>54.0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23" t="str">
        <f t="shared" si="4"/>
        <v/>
      </c>
      <c r="B62" s="24"/>
      <c r="C62" s="33"/>
      <c r="D62" s="39"/>
      <c r="E62" s="33"/>
      <c r="F62" s="40"/>
      <c r="G62" s="34" t="str">
        <f t="shared" si="1"/>
        <v/>
      </c>
      <c r="H62" s="28">
        <v>55.0</v>
      </c>
      <c r="I62" s="4" t="str">
        <f t="shared" si="2"/>
        <v/>
      </c>
      <c r="J62" s="5" t="str">
        <f>IF(F62="","",F62+editar!$C$9)</f>
        <v/>
      </c>
      <c r="K62" s="4" t="str">
        <f>IF(J62="","",VLOOKUP(MONTH(J62),editar!$F$2:$G$13,2,0))</f>
        <v/>
      </c>
      <c r="L62" s="4" t="str">
        <f t="shared" si="3"/>
        <v/>
      </c>
      <c r="M62" s="4"/>
      <c r="N62" s="37"/>
      <c r="O62" s="38"/>
      <c r="P62" s="38"/>
      <c r="Q62" s="38"/>
      <c r="R62" s="32">
        <v>55.0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23" t="str">
        <f t="shared" si="4"/>
        <v/>
      </c>
      <c r="B63" s="24"/>
      <c r="C63" s="33"/>
      <c r="D63" s="39"/>
      <c r="E63" s="33"/>
      <c r="F63" s="40"/>
      <c r="G63" s="34" t="str">
        <f t="shared" si="1"/>
        <v/>
      </c>
      <c r="H63" s="28">
        <v>56.0</v>
      </c>
      <c r="I63" s="4" t="str">
        <f t="shared" si="2"/>
        <v/>
      </c>
      <c r="J63" s="5" t="str">
        <f>IF(F63="","",F63+editar!$C$9)</f>
        <v/>
      </c>
      <c r="K63" s="4" t="str">
        <f>IF(J63="","",VLOOKUP(MONTH(J63),editar!$F$2:$G$13,2,0))</f>
        <v/>
      </c>
      <c r="L63" s="4" t="str">
        <f t="shared" si="3"/>
        <v/>
      </c>
      <c r="M63" s="4"/>
      <c r="N63" s="37"/>
      <c r="O63" s="38"/>
      <c r="P63" s="38"/>
      <c r="Q63" s="38"/>
      <c r="R63" s="32">
        <v>56.0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23" t="str">
        <f t="shared" si="4"/>
        <v/>
      </c>
      <c r="B64" s="24"/>
      <c r="C64" s="33"/>
      <c r="D64" s="39"/>
      <c r="E64" s="33"/>
      <c r="F64" s="40"/>
      <c r="G64" s="34" t="str">
        <f t="shared" si="1"/>
        <v/>
      </c>
      <c r="H64" s="28">
        <v>57.0</v>
      </c>
      <c r="I64" s="4" t="str">
        <f t="shared" si="2"/>
        <v/>
      </c>
      <c r="J64" s="5" t="str">
        <f>IF(F64="","",F64+editar!$C$9)</f>
        <v/>
      </c>
      <c r="K64" s="4" t="str">
        <f>IF(J64="","",VLOOKUP(MONTH(J64),editar!$F$2:$G$13,2,0))</f>
        <v/>
      </c>
      <c r="L64" s="4" t="str">
        <f t="shared" si="3"/>
        <v/>
      </c>
      <c r="M64" s="4"/>
      <c r="N64" s="37"/>
      <c r="O64" s="38"/>
      <c r="P64" s="38"/>
      <c r="Q64" s="38"/>
      <c r="R64" s="32">
        <v>57.0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23" t="str">
        <f t="shared" si="4"/>
        <v/>
      </c>
      <c r="B65" s="24"/>
      <c r="C65" s="33"/>
      <c r="D65" s="39"/>
      <c r="E65" s="33"/>
      <c r="F65" s="40"/>
      <c r="G65" s="34" t="str">
        <f t="shared" si="1"/>
        <v/>
      </c>
      <c r="H65" s="28">
        <v>58.0</v>
      </c>
      <c r="I65" s="4" t="str">
        <f t="shared" si="2"/>
        <v/>
      </c>
      <c r="J65" s="5" t="str">
        <f>IF(F65="","",F65+editar!$C$9)</f>
        <v/>
      </c>
      <c r="K65" s="4" t="str">
        <f>IF(J65="","",VLOOKUP(MONTH(J65),editar!$F$2:$G$13,2,0))</f>
        <v/>
      </c>
      <c r="L65" s="4" t="str">
        <f t="shared" si="3"/>
        <v/>
      </c>
      <c r="M65" s="4"/>
      <c r="N65" s="37"/>
      <c r="O65" s="38"/>
      <c r="P65" s="38"/>
      <c r="Q65" s="38"/>
      <c r="R65" s="32">
        <v>58.0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23" t="str">
        <f t="shared" si="4"/>
        <v/>
      </c>
      <c r="B66" s="24"/>
      <c r="C66" s="33"/>
      <c r="D66" s="39"/>
      <c r="E66" s="33"/>
      <c r="F66" s="40"/>
      <c r="G66" s="34" t="str">
        <f t="shared" si="1"/>
        <v/>
      </c>
      <c r="H66" s="28">
        <v>59.0</v>
      </c>
      <c r="I66" s="4" t="str">
        <f t="shared" si="2"/>
        <v/>
      </c>
      <c r="J66" s="5" t="str">
        <f>IF(F66="","",F66+editar!$C$9)</f>
        <v/>
      </c>
      <c r="K66" s="4" t="str">
        <f>IF(J66="","",VLOOKUP(MONTH(J66),editar!$F$2:$G$13,2,0))</f>
        <v/>
      </c>
      <c r="L66" s="4" t="str">
        <f t="shared" si="3"/>
        <v/>
      </c>
      <c r="M66" s="4"/>
      <c r="N66" s="37"/>
      <c r="O66" s="38"/>
      <c r="P66" s="38"/>
      <c r="Q66" s="38"/>
      <c r="R66" s="32">
        <v>59.0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23" t="str">
        <f t="shared" si="4"/>
        <v/>
      </c>
      <c r="B67" s="24"/>
      <c r="C67" s="33"/>
      <c r="D67" s="39"/>
      <c r="E67" s="33"/>
      <c r="F67" s="40"/>
      <c r="G67" s="34" t="str">
        <f t="shared" si="1"/>
        <v/>
      </c>
      <c r="H67" s="28">
        <v>60.0</v>
      </c>
      <c r="I67" s="4" t="str">
        <f t="shared" si="2"/>
        <v/>
      </c>
      <c r="J67" s="5" t="str">
        <f>IF(F67="","",F67+editar!$C$9)</f>
        <v/>
      </c>
      <c r="K67" s="4" t="str">
        <f>IF(J67="","",VLOOKUP(MONTH(J67),editar!$F$2:$G$13,2,0))</f>
        <v/>
      </c>
      <c r="L67" s="4" t="str">
        <f t="shared" si="3"/>
        <v/>
      </c>
      <c r="M67" s="4"/>
      <c r="N67" s="37"/>
      <c r="O67" s="38"/>
      <c r="P67" s="38"/>
      <c r="Q67" s="38"/>
      <c r="R67" s="32">
        <v>60.0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23" t="str">
        <f t="shared" si="4"/>
        <v/>
      </c>
      <c r="B68" s="24"/>
      <c r="C68" s="33"/>
      <c r="D68" s="39"/>
      <c r="E68" s="33"/>
      <c r="F68" s="40"/>
      <c r="G68" s="34" t="str">
        <f t="shared" si="1"/>
        <v/>
      </c>
      <c r="H68" s="28">
        <v>61.0</v>
      </c>
      <c r="I68" s="4" t="str">
        <f t="shared" si="2"/>
        <v/>
      </c>
      <c r="J68" s="5" t="str">
        <f>IF(F68="","",F68+editar!$C$9)</f>
        <v/>
      </c>
      <c r="K68" s="4" t="str">
        <f>IF(J68="","",VLOOKUP(MONTH(J68),editar!$F$2:$G$13,2,0))</f>
        <v/>
      </c>
      <c r="L68" s="4" t="str">
        <f t="shared" si="3"/>
        <v/>
      </c>
      <c r="M68" s="4"/>
      <c r="N68" s="37"/>
      <c r="O68" s="38"/>
      <c r="P68" s="38"/>
      <c r="Q68" s="38"/>
      <c r="R68" s="32">
        <v>61.0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23" t="str">
        <f t="shared" si="4"/>
        <v/>
      </c>
      <c r="B69" s="24"/>
      <c r="C69" s="33"/>
      <c r="D69" s="39"/>
      <c r="E69" s="33"/>
      <c r="F69" s="40"/>
      <c r="G69" s="34" t="str">
        <f t="shared" si="1"/>
        <v/>
      </c>
      <c r="H69" s="28">
        <v>62.0</v>
      </c>
      <c r="I69" s="4" t="str">
        <f t="shared" si="2"/>
        <v/>
      </c>
      <c r="J69" s="5" t="str">
        <f>IF(F69="","",F69+editar!$C$9)</f>
        <v/>
      </c>
      <c r="K69" s="4" t="str">
        <f>IF(J69="","",VLOOKUP(MONTH(J69),editar!$F$2:$G$13,2,0))</f>
        <v/>
      </c>
      <c r="L69" s="4" t="str">
        <f t="shared" si="3"/>
        <v/>
      </c>
      <c r="M69" s="4"/>
      <c r="N69" s="37"/>
      <c r="O69" s="38"/>
      <c r="P69" s="38"/>
      <c r="Q69" s="38"/>
      <c r="R69" s="32">
        <v>62.0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23" t="str">
        <f t="shared" si="4"/>
        <v/>
      </c>
      <c r="B70" s="24"/>
      <c r="C70" s="33"/>
      <c r="D70" s="39"/>
      <c r="E70" s="33"/>
      <c r="F70" s="40"/>
      <c r="G70" s="34" t="str">
        <f t="shared" si="1"/>
        <v/>
      </c>
      <c r="H70" s="28">
        <v>63.0</v>
      </c>
      <c r="I70" s="4" t="str">
        <f t="shared" si="2"/>
        <v/>
      </c>
      <c r="J70" s="5" t="str">
        <f>IF(F70="","",F70+editar!$C$9)</f>
        <v/>
      </c>
      <c r="K70" s="4" t="str">
        <f>IF(J70="","",VLOOKUP(MONTH(J70),editar!$F$2:$G$13,2,0))</f>
        <v/>
      </c>
      <c r="L70" s="4" t="str">
        <f t="shared" si="3"/>
        <v/>
      </c>
      <c r="M70" s="4"/>
      <c r="N70" s="37"/>
      <c r="O70" s="38"/>
      <c r="P70" s="38"/>
      <c r="Q70" s="38"/>
      <c r="R70" s="32">
        <v>63.0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23" t="str">
        <f t="shared" si="4"/>
        <v/>
      </c>
      <c r="B71" s="24"/>
      <c r="C71" s="33"/>
      <c r="D71" s="39"/>
      <c r="E71" s="33"/>
      <c r="F71" s="40"/>
      <c r="G71" s="34" t="str">
        <f t="shared" si="1"/>
        <v/>
      </c>
      <c r="H71" s="28">
        <v>64.0</v>
      </c>
      <c r="I71" s="4" t="str">
        <f t="shared" si="2"/>
        <v/>
      </c>
      <c r="J71" s="5" t="str">
        <f>IF(F71="","",F71+editar!$C$9)</f>
        <v/>
      </c>
      <c r="K71" s="4" t="str">
        <f>IF(J71="","",VLOOKUP(MONTH(J71),editar!$F$2:$G$13,2,0))</f>
        <v/>
      </c>
      <c r="L71" s="4" t="str">
        <f t="shared" si="3"/>
        <v/>
      </c>
      <c r="M71" s="4"/>
      <c r="N71" s="37"/>
      <c r="O71" s="38"/>
      <c r="P71" s="38"/>
      <c r="Q71" s="38"/>
      <c r="R71" s="32">
        <v>64.0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23" t="str">
        <f t="shared" si="4"/>
        <v/>
      </c>
      <c r="B72" s="24"/>
      <c r="C72" s="33"/>
      <c r="D72" s="39"/>
      <c r="E72" s="33"/>
      <c r="F72" s="40"/>
      <c r="G72" s="34" t="str">
        <f t="shared" si="1"/>
        <v/>
      </c>
      <c r="H72" s="28">
        <v>65.0</v>
      </c>
      <c r="I72" s="4" t="str">
        <f t="shared" si="2"/>
        <v/>
      </c>
      <c r="J72" s="5" t="str">
        <f>IF(F72="","",F72+editar!$C$9)</f>
        <v/>
      </c>
      <c r="K72" s="4" t="str">
        <f>IF(J72="","",VLOOKUP(MONTH(J72),editar!$F$2:$G$13,2,0))</f>
        <v/>
      </c>
      <c r="L72" s="4" t="str">
        <f t="shared" si="3"/>
        <v/>
      </c>
      <c r="M72" s="4"/>
      <c r="N72" s="37"/>
      <c r="O72" s="38"/>
      <c r="P72" s="38"/>
      <c r="Q72" s="38"/>
      <c r="R72" s="32">
        <v>65.0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23" t="str">
        <f t="shared" si="4"/>
        <v/>
      </c>
      <c r="B73" s="24"/>
      <c r="C73" s="33"/>
      <c r="D73" s="39"/>
      <c r="E73" s="33"/>
      <c r="F73" s="40"/>
      <c r="G73" s="34" t="str">
        <f t="shared" si="1"/>
        <v/>
      </c>
      <c r="H73" s="28">
        <v>66.0</v>
      </c>
      <c r="I73" s="4" t="str">
        <f t="shared" si="2"/>
        <v/>
      </c>
      <c r="J73" s="5" t="str">
        <f>IF(F73="","",F73+editar!$C$9)</f>
        <v/>
      </c>
      <c r="K73" s="4" t="str">
        <f>IF(J73="","",VLOOKUP(MONTH(J73),editar!$F$2:$G$13,2,0))</f>
        <v/>
      </c>
      <c r="L73" s="4" t="str">
        <f t="shared" si="3"/>
        <v/>
      </c>
      <c r="M73" s="4"/>
      <c r="N73" s="37"/>
      <c r="O73" s="38"/>
      <c r="P73" s="38"/>
      <c r="Q73" s="38"/>
      <c r="R73" s="32">
        <v>66.0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23" t="str">
        <f t="shared" si="4"/>
        <v/>
      </c>
      <c r="B74" s="24"/>
      <c r="C74" s="33"/>
      <c r="D74" s="39"/>
      <c r="E74" s="33"/>
      <c r="F74" s="40"/>
      <c r="G74" s="34" t="str">
        <f t="shared" si="1"/>
        <v/>
      </c>
      <c r="H74" s="28">
        <v>67.0</v>
      </c>
      <c r="I74" s="4" t="str">
        <f t="shared" si="2"/>
        <v/>
      </c>
      <c r="J74" s="5" t="str">
        <f>IF(F74="","",F74+editar!$C$9)</f>
        <v/>
      </c>
      <c r="K74" s="4" t="str">
        <f>IF(J74="","",VLOOKUP(MONTH(J74),editar!$F$2:$G$13,2,0))</f>
        <v/>
      </c>
      <c r="L74" s="4" t="str">
        <f t="shared" si="3"/>
        <v/>
      </c>
      <c r="M74" s="4"/>
      <c r="N74" s="37"/>
      <c r="O74" s="38"/>
      <c r="P74" s="38"/>
      <c r="Q74" s="38"/>
      <c r="R74" s="32">
        <v>67.0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23" t="str">
        <f t="shared" si="4"/>
        <v/>
      </c>
      <c r="B75" s="24"/>
      <c r="C75" s="33"/>
      <c r="D75" s="39"/>
      <c r="E75" s="33"/>
      <c r="F75" s="40"/>
      <c r="G75" s="34" t="str">
        <f t="shared" si="1"/>
        <v/>
      </c>
      <c r="H75" s="28">
        <v>68.0</v>
      </c>
      <c r="I75" s="4" t="str">
        <f t="shared" si="2"/>
        <v/>
      </c>
      <c r="J75" s="5" t="str">
        <f>IF(F75="","",F75+editar!$C$9)</f>
        <v/>
      </c>
      <c r="K75" s="4" t="str">
        <f>IF(J75="","",VLOOKUP(MONTH(J75),editar!$F$2:$G$13,2,0))</f>
        <v/>
      </c>
      <c r="L75" s="4" t="str">
        <f t="shared" si="3"/>
        <v/>
      </c>
      <c r="M75" s="4"/>
      <c r="N75" s="37"/>
      <c r="O75" s="38"/>
      <c r="P75" s="38"/>
      <c r="Q75" s="38"/>
      <c r="R75" s="32">
        <v>68.0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23" t="str">
        <f t="shared" si="4"/>
        <v/>
      </c>
      <c r="B76" s="24"/>
      <c r="C76" s="33"/>
      <c r="D76" s="39"/>
      <c r="E76" s="33"/>
      <c r="F76" s="40"/>
      <c r="G76" s="34" t="str">
        <f t="shared" si="1"/>
        <v/>
      </c>
      <c r="H76" s="28">
        <v>69.0</v>
      </c>
      <c r="I76" s="4" t="str">
        <f t="shared" si="2"/>
        <v/>
      </c>
      <c r="J76" s="5" t="str">
        <f>IF(F76="","",F76+editar!$C$9)</f>
        <v/>
      </c>
      <c r="K76" s="4" t="str">
        <f>IF(J76="","",VLOOKUP(MONTH(J76),editar!$F$2:$G$13,2,0))</f>
        <v/>
      </c>
      <c r="L76" s="4" t="str">
        <f t="shared" si="3"/>
        <v/>
      </c>
      <c r="M76" s="4"/>
      <c r="N76" s="37"/>
      <c r="O76" s="38"/>
      <c r="P76" s="38"/>
      <c r="Q76" s="38"/>
      <c r="R76" s="32">
        <v>69.0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23" t="str">
        <f t="shared" si="4"/>
        <v/>
      </c>
      <c r="B77" s="24"/>
      <c r="C77" s="33"/>
      <c r="D77" s="39"/>
      <c r="E77" s="33"/>
      <c r="F77" s="40"/>
      <c r="G77" s="34" t="str">
        <f t="shared" si="1"/>
        <v/>
      </c>
      <c r="H77" s="28">
        <v>70.0</v>
      </c>
      <c r="I77" s="4" t="str">
        <f t="shared" si="2"/>
        <v/>
      </c>
      <c r="J77" s="5" t="str">
        <f>IF(F77="","",F77+editar!$C$9)</f>
        <v/>
      </c>
      <c r="K77" s="4" t="str">
        <f>IF(J77="","",VLOOKUP(MONTH(J77),editar!$F$2:$G$13,2,0))</f>
        <v/>
      </c>
      <c r="L77" s="4" t="str">
        <f t="shared" si="3"/>
        <v/>
      </c>
      <c r="M77" s="4"/>
      <c r="N77" s="37"/>
      <c r="O77" s="38"/>
      <c r="P77" s="38"/>
      <c r="Q77" s="38"/>
      <c r="R77" s="32">
        <v>70.0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23" t="str">
        <f t="shared" si="4"/>
        <v/>
      </c>
      <c r="B78" s="24"/>
      <c r="C78" s="33"/>
      <c r="D78" s="39"/>
      <c r="E78" s="33"/>
      <c r="F78" s="40"/>
      <c r="G78" s="34" t="str">
        <f t="shared" si="1"/>
        <v/>
      </c>
      <c r="H78" s="28">
        <v>71.0</v>
      </c>
      <c r="I78" s="4" t="str">
        <f t="shared" si="2"/>
        <v/>
      </c>
      <c r="J78" s="5" t="str">
        <f>IF(F78="","",F78+editar!$C$9)</f>
        <v/>
      </c>
      <c r="K78" s="4" t="str">
        <f>IF(J78="","",VLOOKUP(MONTH(J78),editar!$F$2:$G$13,2,0))</f>
        <v/>
      </c>
      <c r="L78" s="4" t="str">
        <f t="shared" si="3"/>
        <v/>
      </c>
      <c r="M78" s="4"/>
      <c r="N78" s="37"/>
      <c r="O78" s="38"/>
      <c r="P78" s="38"/>
      <c r="Q78" s="38"/>
      <c r="R78" s="32">
        <v>71.0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23" t="str">
        <f t="shared" si="4"/>
        <v/>
      </c>
      <c r="B79" s="24"/>
      <c r="C79" s="33"/>
      <c r="D79" s="39"/>
      <c r="E79" s="33"/>
      <c r="F79" s="40"/>
      <c r="G79" s="34" t="str">
        <f t="shared" si="1"/>
        <v/>
      </c>
      <c r="H79" s="28">
        <v>72.0</v>
      </c>
      <c r="I79" s="4" t="str">
        <f t="shared" si="2"/>
        <v/>
      </c>
      <c r="J79" s="5" t="str">
        <f>IF(F79="","",F79+editar!$C$9)</f>
        <v/>
      </c>
      <c r="K79" s="4" t="str">
        <f>IF(J79="","",VLOOKUP(MONTH(J79),editar!$F$2:$G$13,2,0))</f>
        <v/>
      </c>
      <c r="L79" s="4" t="str">
        <f t="shared" si="3"/>
        <v/>
      </c>
      <c r="M79" s="4"/>
      <c r="N79" s="37"/>
      <c r="O79" s="38"/>
      <c r="P79" s="38"/>
      <c r="Q79" s="38"/>
      <c r="R79" s="32">
        <v>72.0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23" t="str">
        <f t="shared" si="4"/>
        <v/>
      </c>
      <c r="B80" s="24"/>
      <c r="C80" s="33"/>
      <c r="D80" s="39"/>
      <c r="E80" s="33"/>
      <c r="F80" s="40"/>
      <c r="G80" s="34" t="str">
        <f t="shared" si="1"/>
        <v/>
      </c>
      <c r="H80" s="28">
        <v>73.0</v>
      </c>
      <c r="I80" s="4" t="str">
        <f t="shared" si="2"/>
        <v/>
      </c>
      <c r="J80" s="5" t="str">
        <f>IF(F80="","",F80+editar!$C$9)</f>
        <v/>
      </c>
      <c r="K80" s="4" t="str">
        <f>IF(J80="","",VLOOKUP(MONTH(J80),editar!$F$2:$G$13,2,0))</f>
        <v/>
      </c>
      <c r="L80" s="4" t="str">
        <f t="shared" si="3"/>
        <v/>
      </c>
      <c r="M80" s="4"/>
      <c r="N80" s="37"/>
      <c r="O80" s="38"/>
      <c r="P80" s="38"/>
      <c r="Q80" s="38"/>
      <c r="R80" s="32">
        <v>73.0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23" t="str">
        <f t="shared" si="4"/>
        <v/>
      </c>
      <c r="B81" s="24"/>
      <c r="C81" s="33"/>
      <c r="D81" s="39"/>
      <c r="E81" s="33"/>
      <c r="F81" s="40"/>
      <c r="G81" s="34" t="str">
        <f>IFERROR(IF((F81&gt;0),IF((DAYS360(TODAY(),(F81+editar!C9))&lt;1),"Vencido",IF((DAYS360(TODAY(),(F81+editar!C9))&lt;31),(DAYS360(TODAY(),(F81+editar!C9))&amp;" Dias para vencer"),"Válido")),""),"Inválido")</f>
        <v/>
      </c>
      <c r="H81" s="28">
        <v>74.0</v>
      </c>
      <c r="I81" s="4" t="str">
        <f t="shared" si="2"/>
        <v/>
      </c>
      <c r="J81" s="5" t="str">
        <f>IF(F81="","",F81+editar!$C$9)</f>
        <v/>
      </c>
      <c r="K81" s="4" t="str">
        <f>IF(J81="","",VLOOKUP(MONTH(J81),editar!$F$2:$G$13,2,0))</f>
        <v/>
      </c>
      <c r="L81" s="4" t="str">
        <f t="shared" si="3"/>
        <v/>
      </c>
      <c r="M81" s="4"/>
      <c r="N81" s="37"/>
      <c r="O81" s="38"/>
      <c r="P81" s="38"/>
      <c r="Q81" s="38"/>
      <c r="R81" s="32">
        <v>74.0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23" t="str">
        <f t="shared" si="4"/>
        <v/>
      </c>
      <c r="B82" s="24"/>
      <c r="C82" s="33"/>
      <c r="D82" s="39"/>
      <c r="E82" s="33"/>
      <c r="F82" s="40"/>
      <c r="G82" s="34" t="str">
        <f t="shared" ref="G82:G999" si="5">IFERROR(IF((F82&gt;0),IF((DAYS360(TODAY(),(F82+365))&lt;1),"Vencido",IF((DAYS360(TODAY(),(F82+365))&lt;31),(DAYS360(TODAY(),(F82+365))&amp;" Dias para vencer"),"Válido")),""),"Inválido")</f>
        <v/>
      </c>
      <c r="H82" s="28">
        <v>75.0</v>
      </c>
      <c r="I82" s="4" t="str">
        <f t="shared" si="2"/>
        <v/>
      </c>
      <c r="J82" s="5" t="str">
        <f>IF(F82="","",F82+editar!$C$9)</f>
        <v/>
      </c>
      <c r="K82" s="4" t="str">
        <f>IF(J82="","",VLOOKUP(MONTH(J82),editar!$F$2:$G$13,2,0))</f>
        <v/>
      </c>
      <c r="L82" s="4" t="str">
        <f t="shared" si="3"/>
        <v/>
      </c>
      <c r="M82" s="4"/>
      <c r="N82" s="37"/>
      <c r="O82" s="38"/>
      <c r="P82" s="38"/>
      <c r="Q82" s="38"/>
      <c r="R82" s="32">
        <v>75.0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23" t="str">
        <f t="shared" si="4"/>
        <v/>
      </c>
      <c r="B83" s="24"/>
      <c r="C83" s="33"/>
      <c r="D83" s="39"/>
      <c r="E83" s="33"/>
      <c r="F83" s="40"/>
      <c r="G83" s="34" t="str">
        <f t="shared" si="5"/>
        <v/>
      </c>
      <c r="H83" s="28">
        <v>76.0</v>
      </c>
      <c r="I83" s="4" t="str">
        <f t="shared" si="2"/>
        <v/>
      </c>
      <c r="J83" s="5" t="str">
        <f>IF(F83="","",F83+editar!$C$9)</f>
        <v/>
      </c>
      <c r="K83" s="4" t="str">
        <f>IF(J83="","",VLOOKUP(MONTH(J83),editar!$F$2:$G$13,2,0))</f>
        <v/>
      </c>
      <c r="L83" s="4" t="str">
        <f t="shared" si="3"/>
        <v/>
      </c>
      <c r="M83" s="4"/>
      <c r="N83" s="37"/>
      <c r="O83" s="38"/>
      <c r="P83" s="38"/>
      <c r="Q83" s="38"/>
      <c r="R83" s="32">
        <v>76.0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23" t="str">
        <f t="shared" si="4"/>
        <v/>
      </c>
      <c r="B84" s="24"/>
      <c r="C84" s="33"/>
      <c r="D84" s="39"/>
      <c r="E84" s="33"/>
      <c r="F84" s="40"/>
      <c r="G84" s="34" t="str">
        <f t="shared" si="5"/>
        <v/>
      </c>
      <c r="H84" s="28">
        <v>77.0</v>
      </c>
      <c r="I84" s="4" t="str">
        <f t="shared" si="2"/>
        <v/>
      </c>
      <c r="J84" s="5" t="str">
        <f>IF(F84="","",F84+editar!$C$9)</f>
        <v/>
      </c>
      <c r="K84" s="4" t="str">
        <f>IF(J84="","",VLOOKUP(MONTH(J84),editar!$F$2:$G$13,2,0))</f>
        <v/>
      </c>
      <c r="L84" s="4" t="str">
        <f t="shared" si="3"/>
        <v/>
      </c>
      <c r="M84" s="4"/>
      <c r="N84" s="37"/>
      <c r="O84" s="38"/>
      <c r="P84" s="38"/>
      <c r="Q84" s="38"/>
      <c r="R84" s="32">
        <v>77.0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23" t="str">
        <f t="shared" si="4"/>
        <v/>
      </c>
      <c r="B85" s="24"/>
      <c r="C85" s="33"/>
      <c r="D85" s="39"/>
      <c r="E85" s="33"/>
      <c r="F85" s="40"/>
      <c r="G85" s="34" t="str">
        <f t="shared" si="5"/>
        <v/>
      </c>
      <c r="H85" s="28">
        <v>78.0</v>
      </c>
      <c r="I85" s="4" t="str">
        <f t="shared" si="2"/>
        <v/>
      </c>
      <c r="J85" s="5" t="str">
        <f>IF(F85="","",F85+editar!$C$9)</f>
        <v/>
      </c>
      <c r="K85" s="4" t="str">
        <f>IF(J85="","",VLOOKUP(MONTH(J85),editar!$F$2:$G$13,2,0))</f>
        <v/>
      </c>
      <c r="L85" s="4" t="str">
        <f t="shared" si="3"/>
        <v/>
      </c>
      <c r="M85" s="4"/>
      <c r="N85" s="37"/>
      <c r="O85" s="38"/>
      <c r="P85" s="38"/>
      <c r="Q85" s="38"/>
      <c r="R85" s="32">
        <v>78.0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23" t="str">
        <f t="shared" si="4"/>
        <v/>
      </c>
      <c r="B86" s="24"/>
      <c r="C86" s="33"/>
      <c r="D86" s="39"/>
      <c r="E86" s="33"/>
      <c r="F86" s="40"/>
      <c r="G86" s="34" t="str">
        <f t="shared" si="5"/>
        <v/>
      </c>
      <c r="H86" s="28">
        <v>79.0</v>
      </c>
      <c r="I86" s="4" t="str">
        <f t="shared" si="2"/>
        <v/>
      </c>
      <c r="J86" s="5" t="str">
        <f>IF(F86="","",F86+editar!$C$9)</f>
        <v/>
      </c>
      <c r="K86" s="4" t="str">
        <f>IF(J86="","",VLOOKUP(MONTH(J86),editar!$F$2:$G$13,2,0))</f>
        <v/>
      </c>
      <c r="L86" s="4" t="str">
        <f t="shared" si="3"/>
        <v/>
      </c>
      <c r="M86" s="4"/>
      <c r="N86" s="37"/>
      <c r="O86" s="38"/>
      <c r="P86" s="38"/>
      <c r="Q86" s="38"/>
      <c r="R86" s="32">
        <v>79.0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23" t="str">
        <f t="shared" si="4"/>
        <v/>
      </c>
      <c r="B87" s="24"/>
      <c r="C87" s="33"/>
      <c r="D87" s="39"/>
      <c r="E87" s="33"/>
      <c r="F87" s="40"/>
      <c r="G87" s="34" t="str">
        <f t="shared" si="5"/>
        <v/>
      </c>
      <c r="H87" s="28">
        <v>80.0</v>
      </c>
      <c r="I87" s="4" t="str">
        <f t="shared" si="2"/>
        <v/>
      </c>
      <c r="J87" s="5" t="str">
        <f>IF(F87="","",F87+editar!$C$9)</f>
        <v/>
      </c>
      <c r="K87" s="4" t="str">
        <f>IF(J87="","",VLOOKUP(MONTH(J87),editar!$F$2:$G$13,2,0))</f>
        <v/>
      </c>
      <c r="L87" s="4" t="str">
        <f t="shared" si="3"/>
        <v/>
      </c>
      <c r="M87" s="4"/>
      <c r="N87" s="37"/>
      <c r="O87" s="38"/>
      <c r="P87" s="38"/>
      <c r="Q87" s="38"/>
      <c r="R87" s="32">
        <v>80.0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23" t="str">
        <f t="shared" si="4"/>
        <v/>
      </c>
      <c r="B88" s="24"/>
      <c r="C88" s="33"/>
      <c r="D88" s="39"/>
      <c r="E88" s="33"/>
      <c r="F88" s="40"/>
      <c r="G88" s="34" t="str">
        <f t="shared" si="5"/>
        <v/>
      </c>
      <c r="H88" s="28">
        <v>81.0</v>
      </c>
      <c r="I88" s="4" t="str">
        <f t="shared" si="2"/>
        <v/>
      </c>
      <c r="J88" s="5" t="str">
        <f>IF(F88="","",F88+editar!$C$9)</f>
        <v/>
      </c>
      <c r="K88" s="4" t="str">
        <f>IF(J88="","",VLOOKUP(MONTH(J88),editar!$F$2:$G$13,2,0))</f>
        <v/>
      </c>
      <c r="L88" s="4" t="str">
        <f t="shared" si="3"/>
        <v/>
      </c>
      <c r="M88" s="4"/>
      <c r="N88" s="37"/>
      <c r="O88" s="38"/>
      <c r="P88" s="38"/>
      <c r="Q88" s="38"/>
      <c r="R88" s="32">
        <v>81.0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23" t="str">
        <f t="shared" si="4"/>
        <v/>
      </c>
      <c r="B89" s="24"/>
      <c r="C89" s="33"/>
      <c r="D89" s="39"/>
      <c r="E89" s="33"/>
      <c r="F89" s="40"/>
      <c r="G89" s="34" t="str">
        <f t="shared" si="5"/>
        <v/>
      </c>
      <c r="H89" s="28">
        <v>82.0</v>
      </c>
      <c r="I89" s="4" t="str">
        <f t="shared" si="2"/>
        <v/>
      </c>
      <c r="J89" s="5" t="str">
        <f>IF(F89="","",F89+editar!$C$9)</f>
        <v/>
      </c>
      <c r="K89" s="4" t="str">
        <f>IF(J89="","",VLOOKUP(MONTH(J89),editar!$F$2:$G$13,2,0))</f>
        <v/>
      </c>
      <c r="L89" s="4" t="str">
        <f t="shared" si="3"/>
        <v/>
      </c>
      <c r="M89" s="4"/>
      <c r="N89" s="37"/>
      <c r="O89" s="38"/>
      <c r="P89" s="38"/>
      <c r="Q89" s="38"/>
      <c r="R89" s="32">
        <v>82.0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23" t="str">
        <f t="shared" si="4"/>
        <v/>
      </c>
      <c r="B90" s="24"/>
      <c r="C90" s="33"/>
      <c r="D90" s="39"/>
      <c r="E90" s="33"/>
      <c r="F90" s="40"/>
      <c r="G90" s="34" t="str">
        <f t="shared" si="5"/>
        <v/>
      </c>
      <c r="H90" s="28">
        <v>83.0</v>
      </c>
      <c r="I90" s="4" t="str">
        <f t="shared" si="2"/>
        <v/>
      </c>
      <c r="J90" s="5" t="str">
        <f>IF(F90="","",F90+editar!$C$9)</f>
        <v/>
      </c>
      <c r="K90" s="4" t="str">
        <f>IF(J90="","",VLOOKUP(MONTH(J90),editar!$F$2:$G$13,2,0))</f>
        <v/>
      </c>
      <c r="L90" s="4" t="str">
        <f t="shared" si="3"/>
        <v/>
      </c>
      <c r="M90" s="4"/>
      <c r="N90" s="37"/>
      <c r="O90" s="38"/>
      <c r="P90" s="38"/>
      <c r="Q90" s="38"/>
      <c r="R90" s="32">
        <v>83.0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23" t="str">
        <f t="shared" si="4"/>
        <v/>
      </c>
      <c r="B91" s="24"/>
      <c r="C91" s="33"/>
      <c r="D91" s="39"/>
      <c r="E91" s="33"/>
      <c r="F91" s="40"/>
      <c r="G91" s="34" t="str">
        <f t="shared" si="5"/>
        <v/>
      </c>
      <c r="H91" s="28">
        <v>84.0</v>
      </c>
      <c r="I91" s="4" t="str">
        <f t="shared" si="2"/>
        <v/>
      </c>
      <c r="J91" s="5" t="str">
        <f>IF(F91="","",F91+editar!$C$9)</f>
        <v/>
      </c>
      <c r="K91" s="4" t="str">
        <f>IF(J91="","",VLOOKUP(MONTH(J91),editar!$F$2:$G$13,2,0))</f>
        <v/>
      </c>
      <c r="L91" s="4" t="str">
        <f t="shared" si="3"/>
        <v/>
      </c>
      <c r="M91" s="4"/>
      <c r="N91" s="37"/>
      <c r="O91" s="38"/>
      <c r="P91" s="38"/>
      <c r="Q91" s="38"/>
      <c r="R91" s="32">
        <v>84.0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23" t="str">
        <f t="shared" si="4"/>
        <v/>
      </c>
      <c r="B92" s="24"/>
      <c r="C92" s="33"/>
      <c r="D92" s="39"/>
      <c r="E92" s="33"/>
      <c r="F92" s="40"/>
      <c r="G92" s="34" t="str">
        <f t="shared" si="5"/>
        <v/>
      </c>
      <c r="H92" s="28">
        <v>85.0</v>
      </c>
      <c r="I92" s="4" t="str">
        <f t="shared" si="2"/>
        <v/>
      </c>
      <c r="J92" s="5" t="str">
        <f>IF(F92="","",F92+editar!$C$9)</f>
        <v/>
      </c>
      <c r="K92" s="4" t="str">
        <f>IF(J92="","",VLOOKUP(MONTH(J92),editar!$F$2:$G$13,2,0))</f>
        <v/>
      </c>
      <c r="L92" s="4" t="str">
        <f t="shared" si="3"/>
        <v/>
      </c>
      <c r="M92" s="4"/>
      <c r="N92" s="37"/>
      <c r="O92" s="38"/>
      <c r="P92" s="38"/>
      <c r="Q92" s="38"/>
      <c r="R92" s="32">
        <v>85.0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23" t="str">
        <f t="shared" si="4"/>
        <v/>
      </c>
      <c r="B93" s="24"/>
      <c r="C93" s="33"/>
      <c r="D93" s="39"/>
      <c r="E93" s="33"/>
      <c r="F93" s="40"/>
      <c r="G93" s="34" t="str">
        <f t="shared" si="5"/>
        <v/>
      </c>
      <c r="H93" s="28">
        <v>86.0</v>
      </c>
      <c r="I93" s="4" t="str">
        <f t="shared" si="2"/>
        <v/>
      </c>
      <c r="J93" s="5" t="str">
        <f>IF(F93="","",F93+editar!$C$9)</f>
        <v/>
      </c>
      <c r="K93" s="4" t="str">
        <f>IF(J93="","",VLOOKUP(MONTH(J93),editar!$F$2:$G$13,2,0))</f>
        <v/>
      </c>
      <c r="L93" s="4" t="str">
        <f t="shared" si="3"/>
        <v/>
      </c>
      <c r="M93" s="4"/>
      <c r="N93" s="37"/>
      <c r="O93" s="38"/>
      <c r="P93" s="38"/>
      <c r="Q93" s="38"/>
      <c r="R93" s="32">
        <v>86.0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23" t="str">
        <f t="shared" si="4"/>
        <v/>
      </c>
      <c r="B94" s="24"/>
      <c r="C94" s="33"/>
      <c r="D94" s="39"/>
      <c r="E94" s="33"/>
      <c r="F94" s="40"/>
      <c r="G94" s="34" t="str">
        <f t="shared" si="5"/>
        <v/>
      </c>
      <c r="H94" s="28">
        <v>87.0</v>
      </c>
      <c r="I94" s="4" t="str">
        <f t="shared" si="2"/>
        <v/>
      </c>
      <c r="J94" s="5" t="str">
        <f>IF(F94="","",F94+editar!$C$9)</f>
        <v/>
      </c>
      <c r="K94" s="4" t="str">
        <f>IF(J94="","",VLOOKUP(MONTH(J94),editar!$F$2:$G$13,2,0))</f>
        <v/>
      </c>
      <c r="L94" s="4" t="str">
        <f t="shared" si="3"/>
        <v/>
      </c>
      <c r="M94" s="4"/>
      <c r="N94" s="37"/>
      <c r="O94" s="38"/>
      <c r="P94" s="38"/>
      <c r="Q94" s="38"/>
      <c r="R94" s="32">
        <v>87.0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23" t="str">
        <f t="shared" si="4"/>
        <v/>
      </c>
      <c r="B95" s="24"/>
      <c r="C95" s="33"/>
      <c r="D95" s="39"/>
      <c r="E95" s="33"/>
      <c r="F95" s="40"/>
      <c r="G95" s="34" t="str">
        <f t="shared" si="5"/>
        <v/>
      </c>
      <c r="H95" s="28">
        <v>88.0</v>
      </c>
      <c r="I95" s="4" t="str">
        <f t="shared" si="2"/>
        <v/>
      </c>
      <c r="J95" s="5" t="str">
        <f>IF(F95="","",F95+editar!$C$9)</f>
        <v/>
      </c>
      <c r="K95" s="4" t="str">
        <f>IF(J95="","",VLOOKUP(MONTH(J95),editar!$F$2:$G$13,2,0))</f>
        <v/>
      </c>
      <c r="L95" s="4" t="str">
        <f t="shared" si="3"/>
        <v/>
      </c>
      <c r="M95" s="4"/>
      <c r="N95" s="37"/>
      <c r="O95" s="38"/>
      <c r="P95" s="38"/>
      <c r="Q95" s="38"/>
      <c r="R95" s="32">
        <v>88.0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23" t="str">
        <f t="shared" si="4"/>
        <v/>
      </c>
      <c r="B96" s="24"/>
      <c r="C96" s="33"/>
      <c r="D96" s="39"/>
      <c r="E96" s="33"/>
      <c r="F96" s="40"/>
      <c r="G96" s="34" t="str">
        <f t="shared" si="5"/>
        <v/>
      </c>
      <c r="H96" s="28">
        <v>89.0</v>
      </c>
      <c r="I96" s="4" t="str">
        <f t="shared" si="2"/>
        <v/>
      </c>
      <c r="J96" s="5" t="str">
        <f>IF(F96="","",F96+editar!$C$9)</f>
        <v/>
      </c>
      <c r="K96" s="4" t="str">
        <f>IF(J96="","",VLOOKUP(MONTH(J96),editar!$F$2:$G$13,2,0))</f>
        <v/>
      </c>
      <c r="L96" s="4" t="str">
        <f t="shared" si="3"/>
        <v/>
      </c>
      <c r="M96" s="4"/>
      <c r="N96" s="37"/>
      <c r="O96" s="38"/>
      <c r="P96" s="38"/>
      <c r="Q96" s="38"/>
      <c r="R96" s="32">
        <v>89.0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23" t="str">
        <f t="shared" si="4"/>
        <v/>
      </c>
      <c r="B97" s="24"/>
      <c r="C97" s="33"/>
      <c r="D97" s="39"/>
      <c r="E97" s="33"/>
      <c r="F97" s="40"/>
      <c r="G97" s="34" t="str">
        <f t="shared" si="5"/>
        <v/>
      </c>
      <c r="H97" s="28">
        <v>90.0</v>
      </c>
      <c r="I97" s="4" t="str">
        <f t="shared" si="2"/>
        <v/>
      </c>
      <c r="J97" s="5" t="str">
        <f>IF(F97="","",F97+editar!$C$9)</f>
        <v/>
      </c>
      <c r="K97" s="4" t="str">
        <f>IF(J97="","",VLOOKUP(MONTH(J97),editar!$F$2:$G$13,2,0))</f>
        <v/>
      </c>
      <c r="L97" s="4" t="str">
        <f t="shared" si="3"/>
        <v/>
      </c>
      <c r="M97" s="4"/>
      <c r="N97" s="37"/>
      <c r="O97" s="38"/>
      <c r="P97" s="38"/>
      <c r="Q97" s="38"/>
      <c r="R97" s="32">
        <v>90.0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23" t="str">
        <f t="shared" si="4"/>
        <v/>
      </c>
      <c r="B98" s="24"/>
      <c r="C98" s="33"/>
      <c r="D98" s="39"/>
      <c r="E98" s="33"/>
      <c r="F98" s="40"/>
      <c r="G98" s="34" t="str">
        <f t="shared" si="5"/>
        <v/>
      </c>
      <c r="H98" s="28">
        <v>91.0</v>
      </c>
      <c r="I98" s="4" t="str">
        <f t="shared" si="2"/>
        <v/>
      </c>
      <c r="J98" s="5" t="str">
        <f>IF(F98="","",F98+editar!$C$9)</f>
        <v/>
      </c>
      <c r="K98" s="4" t="str">
        <f>IF(J98="","",VLOOKUP(MONTH(J98),editar!$F$2:$G$13,2,0))</f>
        <v/>
      </c>
      <c r="L98" s="4" t="str">
        <f t="shared" si="3"/>
        <v/>
      </c>
      <c r="M98" s="4"/>
      <c r="N98" s="37"/>
      <c r="O98" s="38"/>
      <c r="P98" s="38"/>
      <c r="Q98" s="38"/>
      <c r="R98" s="32">
        <v>91.0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23" t="str">
        <f t="shared" si="4"/>
        <v/>
      </c>
      <c r="B99" s="24"/>
      <c r="C99" s="33"/>
      <c r="D99" s="39"/>
      <c r="E99" s="33"/>
      <c r="F99" s="40"/>
      <c r="G99" s="34" t="str">
        <f t="shared" si="5"/>
        <v/>
      </c>
      <c r="H99" s="28">
        <v>92.0</v>
      </c>
      <c r="I99" s="4" t="str">
        <f t="shared" si="2"/>
        <v/>
      </c>
      <c r="J99" s="5" t="str">
        <f>IF(F99="","",F99+editar!$C$9)</f>
        <v/>
      </c>
      <c r="K99" s="4" t="str">
        <f>IF(J99="","",VLOOKUP(MONTH(J99),editar!$F$2:$G$13,2,0))</f>
        <v/>
      </c>
      <c r="L99" s="4" t="str">
        <f t="shared" si="3"/>
        <v/>
      </c>
      <c r="M99" s="4"/>
      <c r="N99" s="37"/>
      <c r="O99" s="38"/>
      <c r="P99" s="38"/>
      <c r="Q99" s="38"/>
      <c r="R99" s="32">
        <v>92.0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23" t="str">
        <f t="shared" si="4"/>
        <v/>
      </c>
      <c r="B100" s="24"/>
      <c r="C100" s="33"/>
      <c r="D100" s="39"/>
      <c r="E100" s="33"/>
      <c r="F100" s="40"/>
      <c r="G100" s="34" t="str">
        <f t="shared" si="5"/>
        <v/>
      </c>
      <c r="H100" s="28">
        <v>93.0</v>
      </c>
      <c r="I100" s="4" t="str">
        <f t="shared" si="2"/>
        <v/>
      </c>
      <c r="J100" s="5" t="str">
        <f>IF(F100="","",F100+editar!$C$9)</f>
        <v/>
      </c>
      <c r="K100" s="4" t="str">
        <f>IF(J100="","",VLOOKUP(MONTH(J100),editar!$F$2:$G$13,2,0))</f>
        <v/>
      </c>
      <c r="L100" s="4" t="str">
        <f t="shared" si="3"/>
        <v/>
      </c>
      <c r="M100" s="4"/>
      <c r="N100" s="37"/>
      <c r="O100" s="38"/>
      <c r="P100" s="38"/>
      <c r="Q100" s="38"/>
      <c r="R100" s="32">
        <v>93.0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23" t="str">
        <f t="shared" si="4"/>
        <v/>
      </c>
      <c r="B101" s="24"/>
      <c r="C101" s="33"/>
      <c r="D101" s="39"/>
      <c r="E101" s="33"/>
      <c r="F101" s="40"/>
      <c r="G101" s="34" t="str">
        <f t="shared" si="5"/>
        <v/>
      </c>
      <c r="H101" s="28">
        <v>94.0</v>
      </c>
      <c r="I101" s="4" t="str">
        <f t="shared" si="2"/>
        <v/>
      </c>
      <c r="J101" s="5" t="str">
        <f>IF(F101="","",F101+editar!$C$9)</f>
        <v/>
      </c>
      <c r="K101" s="4" t="str">
        <f>IF(J101="","",VLOOKUP(MONTH(J101),editar!$F$2:$G$13,2,0))</f>
        <v/>
      </c>
      <c r="L101" s="4" t="str">
        <f t="shared" si="3"/>
        <v/>
      </c>
      <c r="M101" s="4"/>
      <c r="N101" s="37"/>
      <c r="O101" s="38"/>
      <c r="P101" s="38"/>
      <c r="Q101" s="38"/>
      <c r="R101" s="32">
        <v>94.0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23" t="str">
        <f t="shared" si="4"/>
        <v/>
      </c>
      <c r="B102" s="24"/>
      <c r="C102" s="33"/>
      <c r="D102" s="39"/>
      <c r="E102" s="33"/>
      <c r="F102" s="40"/>
      <c r="G102" s="34" t="str">
        <f t="shared" si="5"/>
        <v/>
      </c>
      <c r="H102" s="28">
        <v>95.0</v>
      </c>
      <c r="I102" s="4" t="str">
        <f t="shared" si="2"/>
        <v/>
      </c>
      <c r="J102" s="5" t="str">
        <f>IF(F102="","",F102+editar!$C$9)</f>
        <v/>
      </c>
      <c r="K102" s="4" t="str">
        <f>IF(J102="","",VLOOKUP(MONTH(J102),editar!$F$2:$G$13,2,0))</f>
        <v/>
      </c>
      <c r="L102" s="4" t="str">
        <f t="shared" si="3"/>
        <v/>
      </c>
      <c r="M102" s="4"/>
      <c r="N102" s="37"/>
      <c r="O102" s="38"/>
      <c r="P102" s="38"/>
      <c r="Q102" s="38"/>
      <c r="R102" s="32">
        <v>95.0</v>
      </c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23" t="str">
        <f t="shared" si="4"/>
        <v/>
      </c>
      <c r="B103" s="24"/>
      <c r="C103" s="33"/>
      <c r="D103" s="39"/>
      <c r="E103" s="33"/>
      <c r="F103" s="40"/>
      <c r="G103" s="34" t="str">
        <f t="shared" si="5"/>
        <v/>
      </c>
      <c r="H103" s="28">
        <v>96.0</v>
      </c>
      <c r="I103" s="4" t="str">
        <f t="shared" si="2"/>
        <v/>
      </c>
      <c r="J103" s="5" t="str">
        <f>IF(F103="","",F103+editar!$C$9)</f>
        <v/>
      </c>
      <c r="K103" s="4" t="str">
        <f>IF(J103="","",VLOOKUP(MONTH(J103),editar!$F$2:$G$13,2,0))</f>
        <v/>
      </c>
      <c r="L103" s="4" t="str">
        <f t="shared" si="3"/>
        <v/>
      </c>
      <c r="M103" s="4"/>
      <c r="N103" s="37"/>
      <c r="O103" s="38"/>
      <c r="P103" s="38"/>
      <c r="Q103" s="38"/>
      <c r="R103" s="32">
        <v>96.0</v>
      </c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23" t="str">
        <f t="shared" si="4"/>
        <v/>
      </c>
      <c r="B104" s="24"/>
      <c r="C104" s="33"/>
      <c r="D104" s="39"/>
      <c r="E104" s="33"/>
      <c r="F104" s="40"/>
      <c r="G104" s="34" t="str">
        <f t="shared" si="5"/>
        <v/>
      </c>
      <c r="H104" s="28">
        <v>97.0</v>
      </c>
      <c r="I104" s="4" t="str">
        <f t="shared" si="2"/>
        <v/>
      </c>
      <c r="J104" s="5" t="str">
        <f>IF(F104="","",F104+editar!$C$9)</f>
        <v/>
      </c>
      <c r="K104" s="4" t="str">
        <f>IF(J104="","",VLOOKUP(MONTH(J104),editar!$F$2:$G$13,2,0))</f>
        <v/>
      </c>
      <c r="L104" s="4" t="str">
        <f t="shared" si="3"/>
        <v/>
      </c>
      <c r="M104" s="4"/>
      <c r="N104" s="37"/>
      <c r="O104" s="38"/>
      <c r="P104" s="38"/>
      <c r="Q104" s="38"/>
      <c r="R104" s="32">
        <v>97.0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23" t="str">
        <f t="shared" si="4"/>
        <v/>
      </c>
      <c r="B105" s="24"/>
      <c r="C105" s="33"/>
      <c r="D105" s="39"/>
      <c r="E105" s="33"/>
      <c r="F105" s="40"/>
      <c r="G105" s="34" t="str">
        <f t="shared" si="5"/>
        <v/>
      </c>
      <c r="H105" s="28">
        <v>98.0</v>
      </c>
      <c r="I105" s="4" t="str">
        <f t="shared" si="2"/>
        <v/>
      </c>
      <c r="J105" s="5" t="str">
        <f>IF(F105="","",F105+editar!$C$9)</f>
        <v/>
      </c>
      <c r="K105" s="4" t="str">
        <f>IF(J105="","",VLOOKUP(MONTH(J105),editar!$F$2:$G$13,2,0))</f>
        <v/>
      </c>
      <c r="L105" s="4" t="str">
        <f t="shared" si="3"/>
        <v/>
      </c>
      <c r="M105" s="4"/>
      <c r="N105" s="37"/>
      <c r="O105" s="38"/>
      <c r="P105" s="38"/>
      <c r="Q105" s="38"/>
      <c r="R105" s="32">
        <v>98.0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23" t="str">
        <f t="shared" si="4"/>
        <v/>
      </c>
      <c r="B106" s="24"/>
      <c r="C106" s="33"/>
      <c r="D106" s="39"/>
      <c r="E106" s="33"/>
      <c r="F106" s="40"/>
      <c r="G106" s="34" t="str">
        <f t="shared" si="5"/>
        <v/>
      </c>
      <c r="H106" s="28">
        <v>99.0</v>
      </c>
      <c r="I106" s="4" t="str">
        <f t="shared" si="2"/>
        <v/>
      </c>
      <c r="J106" s="5" t="str">
        <f>IF(F106="","",F106+editar!$C$9)</f>
        <v/>
      </c>
      <c r="K106" s="4" t="str">
        <f>IF(J106="","",VLOOKUP(MONTH(J106),editar!$F$2:$G$13,2,0))</f>
        <v/>
      </c>
      <c r="L106" s="4" t="str">
        <f t="shared" si="3"/>
        <v/>
      </c>
      <c r="M106" s="4"/>
      <c r="N106" s="37"/>
      <c r="O106" s="38"/>
      <c r="P106" s="38"/>
      <c r="Q106" s="38"/>
      <c r="R106" s="32">
        <v>99.0</v>
      </c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23" t="str">
        <f t="shared" si="4"/>
        <v/>
      </c>
      <c r="B107" s="24"/>
      <c r="C107" s="33"/>
      <c r="D107" s="39"/>
      <c r="E107" s="33"/>
      <c r="F107" s="40"/>
      <c r="G107" s="34" t="str">
        <f t="shared" si="5"/>
        <v/>
      </c>
      <c r="H107" s="28">
        <v>100.0</v>
      </c>
      <c r="I107" s="4" t="str">
        <f t="shared" si="2"/>
        <v/>
      </c>
      <c r="J107" s="5" t="str">
        <f>IF(F107="","",F107+editar!$C$9)</f>
        <v/>
      </c>
      <c r="K107" s="4" t="str">
        <f>IF(J107="","",VLOOKUP(MONTH(J107),editar!$F$2:$G$13,2,0))</f>
        <v/>
      </c>
      <c r="L107" s="4" t="str">
        <f t="shared" si="3"/>
        <v/>
      </c>
      <c r="M107" s="4"/>
      <c r="N107" s="37"/>
      <c r="O107" s="38"/>
      <c r="P107" s="38"/>
      <c r="Q107" s="38"/>
      <c r="R107" s="32">
        <v>100.0</v>
      </c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23" t="str">
        <f t="shared" si="4"/>
        <v/>
      </c>
      <c r="B108" s="24"/>
      <c r="C108" s="33"/>
      <c r="D108" s="39"/>
      <c r="E108" s="33"/>
      <c r="F108" s="40"/>
      <c r="G108" s="34" t="str">
        <f t="shared" si="5"/>
        <v/>
      </c>
      <c r="H108" s="28">
        <v>101.0</v>
      </c>
      <c r="I108" s="4" t="str">
        <f t="shared" si="2"/>
        <v/>
      </c>
      <c r="J108" s="5" t="str">
        <f>IF(F108="","",F108+editar!$C$9)</f>
        <v/>
      </c>
      <c r="K108" s="4" t="str">
        <f>IF(J108="","",VLOOKUP(MONTH(J108),editar!$F$2:$G$13,2,0))</f>
        <v/>
      </c>
      <c r="L108" s="4" t="str">
        <f t="shared" si="3"/>
        <v/>
      </c>
      <c r="M108" s="4"/>
      <c r="N108" s="37"/>
      <c r="O108" s="38"/>
      <c r="P108" s="38"/>
      <c r="Q108" s="38"/>
      <c r="R108" s="32">
        <v>101.0</v>
      </c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23" t="str">
        <f t="shared" si="4"/>
        <v/>
      </c>
      <c r="B109" s="24"/>
      <c r="C109" s="33"/>
      <c r="D109" s="39"/>
      <c r="E109" s="33"/>
      <c r="F109" s="40"/>
      <c r="G109" s="34" t="str">
        <f t="shared" si="5"/>
        <v/>
      </c>
      <c r="H109" s="28">
        <v>102.0</v>
      </c>
      <c r="I109" s="4" t="str">
        <f t="shared" si="2"/>
        <v/>
      </c>
      <c r="J109" s="5" t="str">
        <f>IF(F109="","",F109+editar!$C$9)</f>
        <v/>
      </c>
      <c r="K109" s="4" t="str">
        <f>IF(J109="","",VLOOKUP(MONTH(J109),editar!$F$2:$G$13,2,0))</f>
        <v/>
      </c>
      <c r="L109" s="4" t="str">
        <f t="shared" si="3"/>
        <v/>
      </c>
      <c r="M109" s="4"/>
      <c r="N109" s="37"/>
      <c r="O109" s="38"/>
      <c r="P109" s="38"/>
      <c r="Q109" s="38"/>
      <c r="R109" s="32">
        <v>102.0</v>
      </c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23" t="str">
        <f t="shared" si="4"/>
        <v/>
      </c>
      <c r="B110" s="24"/>
      <c r="C110" s="33"/>
      <c r="D110" s="39"/>
      <c r="E110" s="33"/>
      <c r="F110" s="40"/>
      <c r="G110" s="34" t="str">
        <f t="shared" si="5"/>
        <v/>
      </c>
      <c r="H110" s="28">
        <v>103.0</v>
      </c>
      <c r="I110" s="4" t="str">
        <f t="shared" si="2"/>
        <v/>
      </c>
      <c r="J110" s="5" t="str">
        <f>IF(F110="","",F110+editar!$C$9)</f>
        <v/>
      </c>
      <c r="K110" s="4" t="str">
        <f>IF(J110="","",VLOOKUP(MONTH(J110),editar!$F$2:$G$13,2,0))</f>
        <v/>
      </c>
      <c r="L110" s="4" t="str">
        <f t="shared" si="3"/>
        <v/>
      </c>
      <c r="M110" s="4"/>
      <c r="N110" s="37"/>
      <c r="O110" s="38"/>
      <c r="P110" s="38"/>
      <c r="Q110" s="38"/>
      <c r="R110" s="32">
        <v>103.0</v>
      </c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23" t="str">
        <f t="shared" si="4"/>
        <v/>
      </c>
      <c r="B111" s="24"/>
      <c r="C111" s="33"/>
      <c r="D111" s="39"/>
      <c r="E111" s="33"/>
      <c r="F111" s="40"/>
      <c r="G111" s="34" t="str">
        <f t="shared" si="5"/>
        <v/>
      </c>
      <c r="H111" s="28">
        <v>104.0</v>
      </c>
      <c r="I111" s="4" t="str">
        <f t="shared" si="2"/>
        <v/>
      </c>
      <c r="J111" s="5" t="str">
        <f>IF(F111="","",F111+editar!$C$9)</f>
        <v/>
      </c>
      <c r="K111" s="4" t="str">
        <f>IF(J111="","",VLOOKUP(MONTH(J111),editar!$F$2:$G$13,2,0))</f>
        <v/>
      </c>
      <c r="L111" s="4" t="str">
        <f t="shared" si="3"/>
        <v/>
      </c>
      <c r="M111" s="4"/>
      <c r="N111" s="37"/>
      <c r="O111" s="38"/>
      <c r="P111" s="38"/>
      <c r="Q111" s="38"/>
      <c r="R111" s="32">
        <v>104.0</v>
      </c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23" t="str">
        <f t="shared" si="4"/>
        <v/>
      </c>
      <c r="B112" s="24"/>
      <c r="C112" s="33"/>
      <c r="D112" s="39"/>
      <c r="E112" s="33"/>
      <c r="F112" s="40"/>
      <c r="G112" s="34" t="str">
        <f t="shared" si="5"/>
        <v/>
      </c>
      <c r="H112" s="28">
        <v>105.0</v>
      </c>
      <c r="I112" s="4" t="str">
        <f t="shared" si="2"/>
        <v/>
      </c>
      <c r="J112" s="5" t="str">
        <f>IF(F112="","",F112+editar!$C$9)</f>
        <v/>
      </c>
      <c r="K112" s="4" t="str">
        <f>IF(J112="","",VLOOKUP(MONTH(J112),editar!$F$2:$G$13,2,0))</f>
        <v/>
      </c>
      <c r="L112" s="4" t="str">
        <f t="shared" si="3"/>
        <v/>
      </c>
      <c r="M112" s="4"/>
      <c r="N112" s="37"/>
      <c r="O112" s="38"/>
      <c r="P112" s="38"/>
      <c r="Q112" s="38"/>
      <c r="R112" s="32">
        <v>105.0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23" t="str">
        <f t="shared" si="4"/>
        <v/>
      </c>
      <c r="B113" s="24"/>
      <c r="C113" s="33"/>
      <c r="D113" s="39"/>
      <c r="E113" s="33"/>
      <c r="F113" s="40"/>
      <c r="G113" s="34" t="str">
        <f t="shared" si="5"/>
        <v/>
      </c>
      <c r="H113" s="28">
        <v>106.0</v>
      </c>
      <c r="I113" s="4" t="str">
        <f t="shared" si="2"/>
        <v/>
      </c>
      <c r="J113" s="5" t="str">
        <f>IF(F113="","",F113+editar!$C$9)</f>
        <v/>
      </c>
      <c r="K113" s="4" t="str">
        <f>IF(J113="","",VLOOKUP(MONTH(J113),editar!$F$2:$G$13,2,0))</f>
        <v/>
      </c>
      <c r="L113" s="4" t="str">
        <f t="shared" si="3"/>
        <v/>
      </c>
      <c r="M113" s="4"/>
      <c r="N113" s="37"/>
      <c r="O113" s="38"/>
      <c r="P113" s="38"/>
      <c r="Q113" s="38"/>
      <c r="R113" s="32">
        <v>106.0</v>
      </c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23" t="str">
        <f t="shared" si="4"/>
        <v/>
      </c>
      <c r="B114" s="24"/>
      <c r="C114" s="33"/>
      <c r="D114" s="39"/>
      <c r="E114" s="33"/>
      <c r="F114" s="40"/>
      <c r="G114" s="34" t="str">
        <f t="shared" si="5"/>
        <v/>
      </c>
      <c r="H114" s="28">
        <v>107.0</v>
      </c>
      <c r="I114" s="4" t="str">
        <f t="shared" si="2"/>
        <v/>
      </c>
      <c r="J114" s="5" t="str">
        <f>IF(F114="","",F114+editar!$C$9)</f>
        <v/>
      </c>
      <c r="K114" s="4" t="str">
        <f>IF(J114="","",VLOOKUP(MONTH(J114),editar!$F$2:$G$13,2,0))</f>
        <v/>
      </c>
      <c r="L114" s="4" t="str">
        <f t="shared" si="3"/>
        <v/>
      </c>
      <c r="M114" s="4"/>
      <c r="N114" s="37"/>
      <c r="O114" s="38"/>
      <c r="P114" s="38"/>
      <c r="Q114" s="38"/>
      <c r="R114" s="32">
        <v>107.0</v>
      </c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23" t="str">
        <f t="shared" si="4"/>
        <v/>
      </c>
      <c r="B115" s="24"/>
      <c r="C115" s="33"/>
      <c r="D115" s="39"/>
      <c r="E115" s="33"/>
      <c r="F115" s="40"/>
      <c r="G115" s="34" t="str">
        <f t="shared" si="5"/>
        <v/>
      </c>
      <c r="H115" s="28">
        <v>108.0</v>
      </c>
      <c r="I115" s="4" t="str">
        <f t="shared" si="2"/>
        <v/>
      </c>
      <c r="J115" s="5" t="str">
        <f>IF(F115="","",F115+editar!$C$9)</f>
        <v/>
      </c>
      <c r="K115" s="4" t="str">
        <f>IF(J115="","",VLOOKUP(MONTH(J115),editar!$F$2:$G$13,2,0))</f>
        <v/>
      </c>
      <c r="L115" s="4" t="str">
        <f t="shared" si="3"/>
        <v/>
      </c>
      <c r="M115" s="4"/>
      <c r="N115" s="37"/>
      <c r="O115" s="38"/>
      <c r="P115" s="38"/>
      <c r="Q115" s="38"/>
      <c r="R115" s="32">
        <v>108.0</v>
      </c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23" t="str">
        <f t="shared" si="4"/>
        <v/>
      </c>
      <c r="B116" s="24"/>
      <c r="C116" s="33"/>
      <c r="D116" s="39"/>
      <c r="E116" s="33"/>
      <c r="F116" s="40"/>
      <c r="G116" s="34" t="str">
        <f t="shared" si="5"/>
        <v/>
      </c>
      <c r="H116" s="28">
        <v>109.0</v>
      </c>
      <c r="I116" s="4" t="str">
        <f t="shared" si="2"/>
        <v/>
      </c>
      <c r="J116" s="5" t="str">
        <f>IF(F116="","",F116+editar!$C$9)</f>
        <v/>
      </c>
      <c r="K116" s="4" t="str">
        <f>IF(J116="","",VLOOKUP(MONTH(J116),editar!$F$2:$G$13,2,0))</f>
        <v/>
      </c>
      <c r="L116" s="4" t="str">
        <f t="shared" si="3"/>
        <v/>
      </c>
      <c r="M116" s="4"/>
      <c r="N116" s="37"/>
      <c r="O116" s="38"/>
      <c r="P116" s="38"/>
      <c r="Q116" s="38"/>
      <c r="R116" s="32">
        <v>109.0</v>
      </c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23" t="str">
        <f t="shared" si="4"/>
        <v/>
      </c>
      <c r="B117" s="24"/>
      <c r="C117" s="33"/>
      <c r="D117" s="39"/>
      <c r="E117" s="33"/>
      <c r="F117" s="40"/>
      <c r="G117" s="34" t="str">
        <f t="shared" si="5"/>
        <v/>
      </c>
      <c r="H117" s="28">
        <v>110.0</v>
      </c>
      <c r="I117" s="4" t="str">
        <f t="shared" si="2"/>
        <v/>
      </c>
      <c r="J117" s="5" t="str">
        <f>IF(F117="","",F117+editar!$C$9)</f>
        <v/>
      </c>
      <c r="K117" s="4" t="str">
        <f>IF(J117="","",VLOOKUP(MONTH(J117),editar!$F$2:$G$13,2,0))</f>
        <v/>
      </c>
      <c r="L117" s="4" t="str">
        <f t="shared" si="3"/>
        <v/>
      </c>
      <c r="M117" s="4"/>
      <c r="N117" s="37"/>
      <c r="O117" s="38"/>
      <c r="P117" s="38"/>
      <c r="Q117" s="38"/>
      <c r="R117" s="32">
        <v>110.0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23" t="str">
        <f t="shared" si="4"/>
        <v/>
      </c>
      <c r="B118" s="24"/>
      <c r="C118" s="33"/>
      <c r="D118" s="39"/>
      <c r="E118" s="33"/>
      <c r="F118" s="40"/>
      <c r="G118" s="34" t="str">
        <f t="shared" si="5"/>
        <v/>
      </c>
      <c r="H118" s="28">
        <v>111.0</v>
      </c>
      <c r="I118" s="4" t="str">
        <f t="shared" si="2"/>
        <v/>
      </c>
      <c r="J118" s="5" t="str">
        <f>IF(F118="","",F118+editar!$C$9)</f>
        <v/>
      </c>
      <c r="K118" s="4" t="str">
        <f>IF(J118="","",VLOOKUP(MONTH(J118),editar!$F$2:$G$13,2,0))</f>
        <v/>
      </c>
      <c r="L118" s="4" t="str">
        <f t="shared" si="3"/>
        <v/>
      </c>
      <c r="M118" s="4"/>
      <c r="N118" s="37"/>
      <c r="O118" s="38"/>
      <c r="P118" s="38"/>
      <c r="Q118" s="38"/>
      <c r="R118" s="32">
        <v>111.0</v>
      </c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23" t="str">
        <f t="shared" si="4"/>
        <v/>
      </c>
      <c r="B119" s="24"/>
      <c r="C119" s="33"/>
      <c r="D119" s="39"/>
      <c r="E119" s="33"/>
      <c r="F119" s="40"/>
      <c r="G119" s="34" t="str">
        <f t="shared" si="5"/>
        <v/>
      </c>
      <c r="H119" s="28">
        <v>112.0</v>
      </c>
      <c r="I119" s="4" t="str">
        <f t="shared" si="2"/>
        <v/>
      </c>
      <c r="J119" s="5" t="str">
        <f>IF(F119="","",F119+editar!$C$9)</f>
        <v/>
      </c>
      <c r="K119" s="4" t="str">
        <f>IF(J119="","",VLOOKUP(MONTH(J119),editar!$F$2:$G$13,2,0))</f>
        <v/>
      </c>
      <c r="L119" s="4" t="str">
        <f t="shared" si="3"/>
        <v/>
      </c>
      <c r="M119" s="4"/>
      <c r="N119" s="37"/>
      <c r="O119" s="38"/>
      <c r="P119" s="38"/>
      <c r="Q119" s="38"/>
      <c r="R119" s="32">
        <v>112.0</v>
      </c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23" t="str">
        <f t="shared" si="4"/>
        <v/>
      </c>
      <c r="B120" s="24"/>
      <c r="C120" s="33"/>
      <c r="D120" s="39"/>
      <c r="E120" s="33"/>
      <c r="F120" s="40"/>
      <c r="G120" s="34" t="str">
        <f t="shared" si="5"/>
        <v/>
      </c>
      <c r="H120" s="28">
        <v>113.0</v>
      </c>
      <c r="I120" s="4" t="str">
        <f t="shared" si="2"/>
        <v/>
      </c>
      <c r="J120" s="5" t="str">
        <f>IF(F120="","",F120+editar!$C$9)</f>
        <v/>
      </c>
      <c r="K120" s="4" t="str">
        <f>IF(J120="","",VLOOKUP(MONTH(J120),editar!$F$2:$G$13,2,0))</f>
        <v/>
      </c>
      <c r="L120" s="4" t="str">
        <f t="shared" si="3"/>
        <v/>
      </c>
      <c r="M120" s="4"/>
      <c r="N120" s="37"/>
      <c r="O120" s="38"/>
      <c r="P120" s="38"/>
      <c r="Q120" s="38"/>
      <c r="R120" s="32">
        <v>113.0</v>
      </c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23" t="str">
        <f t="shared" si="4"/>
        <v/>
      </c>
      <c r="B121" s="24"/>
      <c r="C121" s="33"/>
      <c r="D121" s="39"/>
      <c r="E121" s="33"/>
      <c r="F121" s="40"/>
      <c r="G121" s="34" t="str">
        <f t="shared" si="5"/>
        <v/>
      </c>
      <c r="H121" s="28">
        <v>114.0</v>
      </c>
      <c r="I121" s="4" t="str">
        <f t="shared" si="2"/>
        <v/>
      </c>
      <c r="J121" s="5" t="str">
        <f>IF(F121="","",F121+editar!$C$9)</f>
        <v/>
      </c>
      <c r="K121" s="4" t="str">
        <f>IF(J121="","",VLOOKUP(MONTH(J121),editar!$F$2:$G$13,2,0))</f>
        <v/>
      </c>
      <c r="L121" s="4" t="str">
        <f t="shared" si="3"/>
        <v/>
      </c>
      <c r="M121" s="4"/>
      <c r="N121" s="37"/>
      <c r="O121" s="38"/>
      <c r="P121" s="38"/>
      <c r="Q121" s="38"/>
      <c r="R121" s="32">
        <v>114.0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23" t="str">
        <f t="shared" si="4"/>
        <v/>
      </c>
      <c r="B122" s="24"/>
      <c r="C122" s="33"/>
      <c r="D122" s="39"/>
      <c r="E122" s="33"/>
      <c r="F122" s="40"/>
      <c r="G122" s="34" t="str">
        <f t="shared" si="5"/>
        <v/>
      </c>
      <c r="H122" s="28">
        <v>115.0</v>
      </c>
      <c r="I122" s="4" t="str">
        <f t="shared" si="2"/>
        <v/>
      </c>
      <c r="J122" s="5" t="str">
        <f>IF(F122="","",F122+editar!$C$9)</f>
        <v/>
      </c>
      <c r="K122" s="4" t="str">
        <f>IF(J122="","",VLOOKUP(MONTH(J122),editar!$F$2:$G$13,2,0))</f>
        <v/>
      </c>
      <c r="L122" s="4" t="str">
        <f t="shared" si="3"/>
        <v/>
      </c>
      <c r="M122" s="4"/>
      <c r="N122" s="37"/>
      <c r="O122" s="38"/>
      <c r="P122" s="38"/>
      <c r="Q122" s="38"/>
      <c r="R122" s="32">
        <v>115.0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23" t="str">
        <f t="shared" si="4"/>
        <v/>
      </c>
      <c r="B123" s="24"/>
      <c r="C123" s="33"/>
      <c r="D123" s="39"/>
      <c r="E123" s="33"/>
      <c r="F123" s="40"/>
      <c r="G123" s="34" t="str">
        <f t="shared" si="5"/>
        <v/>
      </c>
      <c r="H123" s="28">
        <v>116.0</v>
      </c>
      <c r="I123" s="4" t="str">
        <f t="shared" si="2"/>
        <v/>
      </c>
      <c r="J123" s="5" t="str">
        <f>IF(F123="","",F123+editar!$C$9)</f>
        <v/>
      </c>
      <c r="K123" s="4" t="str">
        <f>IF(J123="","",VLOOKUP(MONTH(J123),editar!$F$2:$G$13,2,0))</f>
        <v/>
      </c>
      <c r="L123" s="4" t="str">
        <f t="shared" si="3"/>
        <v/>
      </c>
      <c r="M123" s="4"/>
      <c r="N123" s="37"/>
      <c r="O123" s="38"/>
      <c r="P123" s="38"/>
      <c r="Q123" s="38"/>
      <c r="R123" s="32">
        <v>116.0</v>
      </c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23" t="str">
        <f t="shared" si="4"/>
        <v/>
      </c>
      <c r="B124" s="24"/>
      <c r="C124" s="33"/>
      <c r="D124" s="39"/>
      <c r="E124" s="33"/>
      <c r="F124" s="40"/>
      <c r="G124" s="34" t="str">
        <f t="shared" si="5"/>
        <v/>
      </c>
      <c r="H124" s="28">
        <v>117.0</v>
      </c>
      <c r="I124" s="4" t="str">
        <f t="shared" si="2"/>
        <v/>
      </c>
      <c r="J124" s="5" t="str">
        <f>IF(F124="","",F124+editar!$C$9)</f>
        <v/>
      </c>
      <c r="K124" s="4" t="str">
        <f>IF(J124="","",VLOOKUP(MONTH(J124),editar!$F$2:$G$13,2,0))</f>
        <v/>
      </c>
      <c r="L124" s="4" t="str">
        <f t="shared" si="3"/>
        <v/>
      </c>
      <c r="M124" s="4"/>
      <c r="N124" s="37"/>
      <c r="O124" s="38"/>
      <c r="P124" s="38"/>
      <c r="Q124" s="38"/>
      <c r="R124" s="32">
        <v>117.0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23" t="str">
        <f t="shared" si="4"/>
        <v/>
      </c>
      <c r="B125" s="24"/>
      <c r="C125" s="33"/>
      <c r="D125" s="39"/>
      <c r="E125" s="33"/>
      <c r="F125" s="40"/>
      <c r="G125" s="34" t="str">
        <f t="shared" si="5"/>
        <v/>
      </c>
      <c r="H125" s="28">
        <v>118.0</v>
      </c>
      <c r="I125" s="4" t="str">
        <f t="shared" si="2"/>
        <v/>
      </c>
      <c r="J125" s="5" t="str">
        <f>IF(F125="","",F125+editar!$C$9)</f>
        <v/>
      </c>
      <c r="K125" s="4" t="str">
        <f>IF(J125="","",VLOOKUP(MONTH(J125),editar!$F$2:$G$13,2,0))</f>
        <v/>
      </c>
      <c r="L125" s="4" t="str">
        <f t="shared" si="3"/>
        <v/>
      </c>
      <c r="M125" s="4"/>
      <c r="N125" s="37"/>
      <c r="O125" s="38"/>
      <c r="P125" s="38"/>
      <c r="Q125" s="38"/>
      <c r="R125" s="32">
        <v>118.0</v>
      </c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23" t="str">
        <f t="shared" si="4"/>
        <v/>
      </c>
      <c r="B126" s="24"/>
      <c r="C126" s="33"/>
      <c r="D126" s="39"/>
      <c r="E126" s="33"/>
      <c r="F126" s="40"/>
      <c r="G126" s="34" t="str">
        <f t="shared" si="5"/>
        <v/>
      </c>
      <c r="H126" s="28">
        <v>119.0</v>
      </c>
      <c r="I126" s="4" t="str">
        <f t="shared" si="2"/>
        <v/>
      </c>
      <c r="J126" s="5" t="str">
        <f>IF(F126="","",F126+editar!$C$9)</f>
        <v/>
      </c>
      <c r="K126" s="4" t="str">
        <f>IF(J126="","",VLOOKUP(MONTH(J126),editar!$F$2:$G$13,2,0))</f>
        <v/>
      </c>
      <c r="L126" s="4" t="str">
        <f t="shared" si="3"/>
        <v/>
      </c>
      <c r="M126" s="4"/>
      <c r="N126" s="37"/>
      <c r="O126" s="38"/>
      <c r="P126" s="38"/>
      <c r="Q126" s="38"/>
      <c r="R126" s="32">
        <v>119.0</v>
      </c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23" t="str">
        <f t="shared" si="4"/>
        <v/>
      </c>
      <c r="B127" s="24"/>
      <c r="C127" s="33"/>
      <c r="D127" s="39"/>
      <c r="E127" s="33"/>
      <c r="F127" s="40"/>
      <c r="G127" s="34" t="str">
        <f t="shared" si="5"/>
        <v/>
      </c>
      <c r="H127" s="28">
        <v>120.0</v>
      </c>
      <c r="I127" s="4" t="str">
        <f t="shared" si="2"/>
        <v/>
      </c>
      <c r="J127" s="5" t="str">
        <f>IF(F127="","",F127+editar!$C$9)</f>
        <v/>
      </c>
      <c r="K127" s="4" t="str">
        <f>IF(J127="","",VLOOKUP(MONTH(J127),editar!$F$2:$G$13,2,0))</f>
        <v/>
      </c>
      <c r="L127" s="4" t="str">
        <f t="shared" si="3"/>
        <v/>
      </c>
      <c r="M127" s="4"/>
      <c r="N127" s="37"/>
      <c r="O127" s="38"/>
      <c r="P127" s="38"/>
      <c r="Q127" s="38"/>
      <c r="R127" s="32">
        <v>120.0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23" t="str">
        <f t="shared" si="4"/>
        <v/>
      </c>
      <c r="B128" s="24"/>
      <c r="C128" s="33"/>
      <c r="D128" s="39"/>
      <c r="E128" s="33"/>
      <c r="F128" s="40"/>
      <c r="G128" s="34" t="str">
        <f t="shared" si="5"/>
        <v/>
      </c>
      <c r="H128" s="28">
        <v>121.0</v>
      </c>
      <c r="I128" s="4" t="str">
        <f t="shared" si="2"/>
        <v/>
      </c>
      <c r="J128" s="5" t="str">
        <f>IF(F128="","",F128+editar!$C$9)</f>
        <v/>
      </c>
      <c r="K128" s="4" t="str">
        <f>IF(J128="","",VLOOKUP(MONTH(J128),editar!$F$2:$G$13,2,0))</f>
        <v/>
      </c>
      <c r="L128" s="4" t="str">
        <f t="shared" si="3"/>
        <v/>
      </c>
      <c r="M128" s="4"/>
      <c r="N128" s="37"/>
      <c r="O128" s="38"/>
      <c r="P128" s="38"/>
      <c r="Q128" s="38"/>
      <c r="R128" s="32">
        <v>121.0</v>
      </c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23" t="str">
        <f t="shared" si="4"/>
        <v/>
      </c>
      <c r="B129" s="24"/>
      <c r="C129" s="33"/>
      <c r="D129" s="39"/>
      <c r="E129" s="33"/>
      <c r="F129" s="40"/>
      <c r="G129" s="34" t="str">
        <f t="shared" si="5"/>
        <v/>
      </c>
      <c r="H129" s="28">
        <v>122.0</v>
      </c>
      <c r="I129" s="4" t="str">
        <f t="shared" si="2"/>
        <v/>
      </c>
      <c r="J129" s="5" t="str">
        <f>IF(F129="","",F129+editar!$C$9)</f>
        <v/>
      </c>
      <c r="K129" s="4" t="str">
        <f>IF(J129="","",VLOOKUP(MONTH(J129),editar!$F$2:$G$13,2,0))</f>
        <v/>
      </c>
      <c r="L129" s="4" t="str">
        <f t="shared" si="3"/>
        <v/>
      </c>
      <c r="M129" s="4"/>
      <c r="N129" s="37"/>
      <c r="O129" s="38"/>
      <c r="P129" s="38"/>
      <c r="Q129" s="38"/>
      <c r="R129" s="32">
        <v>122.0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23" t="str">
        <f t="shared" si="4"/>
        <v/>
      </c>
      <c r="B130" s="24"/>
      <c r="C130" s="33"/>
      <c r="D130" s="39"/>
      <c r="E130" s="33"/>
      <c r="F130" s="40"/>
      <c r="G130" s="34" t="str">
        <f t="shared" si="5"/>
        <v/>
      </c>
      <c r="H130" s="28">
        <v>123.0</v>
      </c>
      <c r="I130" s="4" t="str">
        <f t="shared" si="2"/>
        <v/>
      </c>
      <c r="J130" s="5" t="str">
        <f>IF(F130="","",F130+editar!$C$9)</f>
        <v/>
      </c>
      <c r="K130" s="4" t="str">
        <f>IF(J130="","",VLOOKUP(MONTH(J130),editar!$F$2:$G$13,2,0))</f>
        <v/>
      </c>
      <c r="L130" s="4" t="str">
        <f t="shared" si="3"/>
        <v/>
      </c>
      <c r="M130" s="4"/>
      <c r="N130" s="37"/>
      <c r="O130" s="38"/>
      <c r="P130" s="38"/>
      <c r="Q130" s="38"/>
      <c r="R130" s="32">
        <v>123.0</v>
      </c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23" t="str">
        <f t="shared" si="4"/>
        <v/>
      </c>
      <c r="B131" s="24"/>
      <c r="C131" s="33"/>
      <c r="D131" s="39"/>
      <c r="E131" s="33"/>
      <c r="F131" s="40"/>
      <c r="G131" s="34" t="str">
        <f t="shared" si="5"/>
        <v/>
      </c>
      <c r="H131" s="28">
        <v>124.0</v>
      </c>
      <c r="I131" s="4" t="str">
        <f t="shared" si="2"/>
        <v/>
      </c>
      <c r="J131" s="5" t="str">
        <f>IF(F131="","",F131+editar!$C$9)</f>
        <v/>
      </c>
      <c r="K131" s="4" t="str">
        <f>IF(J131="","",VLOOKUP(MONTH(J131),editar!$F$2:$G$13,2,0))</f>
        <v/>
      </c>
      <c r="L131" s="4" t="str">
        <f t="shared" si="3"/>
        <v/>
      </c>
      <c r="M131" s="4"/>
      <c r="N131" s="37"/>
      <c r="O131" s="38"/>
      <c r="P131" s="38"/>
      <c r="Q131" s="38"/>
      <c r="R131" s="32">
        <v>124.0</v>
      </c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23" t="str">
        <f t="shared" si="4"/>
        <v/>
      </c>
      <c r="B132" s="24"/>
      <c r="C132" s="33"/>
      <c r="D132" s="39"/>
      <c r="E132" s="33"/>
      <c r="F132" s="40"/>
      <c r="G132" s="34" t="str">
        <f t="shared" si="5"/>
        <v/>
      </c>
      <c r="H132" s="28">
        <v>125.0</v>
      </c>
      <c r="I132" s="4" t="str">
        <f t="shared" si="2"/>
        <v/>
      </c>
      <c r="J132" s="5" t="str">
        <f>IF(F132="","",F132+editar!$C$9)</f>
        <v/>
      </c>
      <c r="K132" s="4" t="str">
        <f>IF(J132="","",VLOOKUP(MONTH(J132),editar!$F$2:$G$13,2,0))</f>
        <v/>
      </c>
      <c r="L132" s="4" t="str">
        <f t="shared" si="3"/>
        <v/>
      </c>
      <c r="M132" s="4"/>
      <c r="N132" s="37"/>
      <c r="O132" s="38"/>
      <c r="P132" s="38"/>
      <c r="Q132" s="38"/>
      <c r="R132" s="32">
        <v>125.0</v>
      </c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23" t="str">
        <f t="shared" si="4"/>
        <v/>
      </c>
      <c r="B133" s="24"/>
      <c r="C133" s="33"/>
      <c r="D133" s="39"/>
      <c r="E133" s="33"/>
      <c r="F133" s="40"/>
      <c r="G133" s="34" t="str">
        <f t="shared" si="5"/>
        <v/>
      </c>
      <c r="H133" s="28">
        <v>126.0</v>
      </c>
      <c r="I133" s="4" t="str">
        <f t="shared" si="2"/>
        <v/>
      </c>
      <c r="J133" s="5" t="str">
        <f>IF(F133="","",F133+editar!$C$9)</f>
        <v/>
      </c>
      <c r="K133" s="4" t="str">
        <f>IF(J133="","",VLOOKUP(MONTH(J133),editar!$F$2:$G$13,2,0))</f>
        <v/>
      </c>
      <c r="L133" s="4" t="str">
        <f t="shared" si="3"/>
        <v/>
      </c>
      <c r="M133" s="4"/>
      <c r="N133" s="37"/>
      <c r="O133" s="38"/>
      <c r="P133" s="38"/>
      <c r="Q133" s="38"/>
      <c r="R133" s="32">
        <v>126.0</v>
      </c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23" t="str">
        <f t="shared" si="4"/>
        <v/>
      </c>
      <c r="B134" s="24"/>
      <c r="C134" s="33"/>
      <c r="D134" s="39"/>
      <c r="E134" s="33"/>
      <c r="F134" s="40"/>
      <c r="G134" s="34" t="str">
        <f t="shared" si="5"/>
        <v/>
      </c>
      <c r="H134" s="28">
        <v>127.0</v>
      </c>
      <c r="I134" s="4" t="str">
        <f t="shared" si="2"/>
        <v/>
      </c>
      <c r="J134" s="5" t="str">
        <f>IF(F134="","",F134+editar!$C$9)</f>
        <v/>
      </c>
      <c r="K134" s="4" t="str">
        <f>IF(J134="","",VLOOKUP(MONTH(J134),editar!$F$2:$G$13,2,0))</f>
        <v/>
      </c>
      <c r="L134" s="4" t="str">
        <f t="shared" si="3"/>
        <v/>
      </c>
      <c r="M134" s="4"/>
      <c r="N134" s="37"/>
      <c r="O134" s="38"/>
      <c r="P134" s="38"/>
      <c r="Q134" s="38"/>
      <c r="R134" s="32">
        <v>127.0</v>
      </c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23" t="str">
        <f t="shared" si="4"/>
        <v/>
      </c>
      <c r="B135" s="24"/>
      <c r="C135" s="33"/>
      <c r="D135" s="39"/>
      <c r="E135" s="33"/>
      <c r="F135" s="40"/>
      <c r="G135" s="34" t="str">
        <f t="shared" si="5"/>
        <v/>
      </c>
      <c r="H135" s="28">
        <v>128.0</v>
      </c>
      <c r="I135" s="4" t="str">
        <f t="shared" si="2"/>
        <v/>
      </c>
      <c r="J135" s="5" t="str">
        <f>IF(F135="","",F135+editar!$C$9)</f>
        <v/>
      </c>
      <c r="K135" s="4" t="str">
        <f>IF(J135="","",VLOOKUP(MONTH(J135),editar!$F$2:$G$13,2,0))</f>
        <v/>
      </c>
      <c r="L135" s="4" t="str">
        <f t="shared" si="3"/>
        <v/>
      </c>
      <c r="M135" s="4"/>
      <c r="N135" s="37"/>
      <c r="O135" s="38"/>
      <c r="P135" s="38"/>
      <c r="Q135" s="38"/>
      <c r="R135" s="32">
        <v>128.0</v>
      </c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23" t="str">
        <f t="shared" si="4"/>
        <v/>
      </c>
      <c r="B136" s="24"/>
      <c r="C136" s="33"/>
      <c r="D136" s="39"/>
      <c r="E136" s="33"/>
      <c r="F136" s="40"/>
      <c r="G136" s="34" t="str">
        <f t="shared" si="5"/>
        <v/>
      </c>
      <c r="H136" s="28">
        <v>129.0</v>
      </c>
      <c r="I136" s="4" t="str">
        <f t="shared" si="2"/>
        <v/>
      </c>
      <c r="J136" s="5" t="str">
        <f>IF(F136="","",F136+editar!$C$9)</f>
        <v/>
      </c>
      <c r="K136" s="4" t="str">
        <f>IF(J136="","",VLOOKUP(MONTH(J136),editar!$F$2:$G$13,2,0))</f>
        <v/>
      </c>
      <c r="L136" s="4" t="str">
        <f t="shared" si="3"/>
        <v/>
      </c>
      <c r="M136" s="4"/>
      <c r="N136" s="37"/>
      <c r="O136" s="38"/>
      <c r="P136" s="38"/>
      <c r="Q136" s="38"/>
      <c r="R136" s="32">
        <v>129.0</v>
      </c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23" t="str">
        <f t="shared" si="4"/>
        <v/>
      </c>
      <c r="B137" s="24"/>
      <c r="C137" s="33"/>
      <c r="D137" s="39"/>
      <c r="E137" s="33"/>
      <c r="F137" s="40"/>
      <c r="G137" s="34" t="str">
        <f t="shared" si="5"/>
        <v/>
      </c>
      <c r="H137" s="28">
        <v>130.0</v>
      </c>
      <c r="I137" s="4" t="str">
        <f t="shared" si="2"/>
        <v/>
      </c>
      <c r="J137" s="5" t="str">
        <f>IF(F137="","",F137+editar!$C$9)</f>
        <v/>
      </c>
      <c r="K137" s="4" t="str">
        <f>IF(J137="","",VLOOKUP(MONTH(J137),editar!$F$2:$G$13,2,0))</f>
        <v/>
      </c>
      <c r="L137" s="4" t="str">
        <f t="shared" si="3"/>
        <v/>
      </c>
      <c r="M137" s="4"/>
      <c r="N137" s="37"/>
      <c r="O137" s="38"/>
      <c r="P137" s="38"/>
      <c r="Q137" s="38"/>
      <c r="R137" s="32">
        <v>130.0</v>
      </c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23" t="str">
        <f t="shared" si="4"/>
        <v/>
      </c>
      <c r="B138" s="24"/>
      <c r="C138" s="33"/>
      <c r="D138" s="39"/>
      <c r="E138" s="33"/>
      <c r="F138" s="40"/>
      <c r="G138" s="34" t="str">
        <f t="shared" si="5"/>
        <v/>
      </c>
      <c r="H138" s="28">
        <v>131.0</v>
      </c>
      <c r="I138" s="4" t="str">
        <f t="shared" si="2"/>
        <v/>
      </c>
      <c r="J138" s="5" t="str">
        <f>IF(F138="","",F138+editar!$C$9)</f>
        <v/>
      </c>
      <c r="K138" s="4" t="str">
        <f>IF(J138="","",VLOOKUP(MONTH(J138),editar!$F$2:$G$13,2,0))</f>
        <v/>
      </c>
      <c r="L138" s="4" t="str">
        <f t="shared" si="3"/>
        <v/>
      </c>
      <c r="M138" s="4"/>
      <c r="N138" s="37"/>
      <c r="O138" s="38"/>
      <c r="P138" s="38"/>
      <c r="Q138" s="38"/>
      <c r="R138" s="32">
        <v>131.0</v>
      </c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23" t="str">
        <f t="shared" si="4"/>
        <v/>
      </c>
      <c r="B139" s="24"/>
      <c r="C139" s="33"/>
      <c r="D139" s="39"/>
      <c r="E139" s="33"/>
      <c r="F139" s="40"/>
      <c r="G139" s="34" t="str">
        <f t="shared" si="5"/>
        <v/>
      </c>
      <c r="H139" s="28">
        <v>132.0</v>
      </c>
      <c r="I139" s="4" t="str">
        <f t="shared" si="2"/>
        <v/>
      </c>
      <c r="J139" s="5" t="str">
        <f>IF(F139="","",F139+editar!$C$9)</f>
        <v/>
      </c>
      <c r="K139" s="4" t="str">
        <f>IF(J139="","",VLOOKUP(MONTH(J139),editar!$F$2:$G$13,2,0))</f>
        <v/>
      </c>
      <c r="L139" s="4" t="str">
        <f t="shared" si="3"/>
        <v/>
      </c>
      <c r="M139" s="4"/>
      <c r="N139" s="37"/>
      <c r="O139" s="38"/>
      <c r="P139" s="38"/>
      <c r="Q139" s="38"/>
      <c r="R139" s="32">
        <v>132.0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23" t="str">
        <f t="shared" si="4"/>
        <v/>
      </c>
      <c r="B140" s="24"/>
      <c r="C140" s="33"/>
      <c r="D140" s="39"/>
      <c r="E140" s="33"/>
      <c r="F140" s="40"/>
      <c r="G140" s="34" t="str">
        <f t="shared" si="5"/>
        <v/>
      </c>
      <c r="H140" s="28">
        <v>133.0</v>
      </c>
      <c r="I140" s="4" t="str">
        <f t="shared" si="2"/>
        <v/>
      </c>
      <c r="J140" s="5" t="str">
        <f>IF(F140="","",F140+editar!$C$9)</f>
        <v/>
      </c>
      <c r="K140" s="4" t="str">
        <f>IF(J140="","",VLOOKUP(MONTH(J140),editar!$F$2:$G$13,2,0))</f>
        <v/>
      </c>
      <c r="L140" s="4" t="str">
        <f t="shared" si="3"/>
        <v/>
      </c>
      <c r="M140" s="4"/>
      <c r="N140" s="37"/>
      <c r="O140" s="38"/>
      <c r="P140" s="38"/>
      <c r="Q140" s="38"/>
      <c r="R140" s="32">
        <v>133.0</v>
      </c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23" t="str">
        <f t="shared" si="4"/>
        <v/>
      </c>
      <c r="B141" s="24"/>
      <c r="C141" s="33"/>
      <c r="D141" s="39"/>
      <c r="E141" s="33"/>
      <c r="F141" s="40"/>
      <c r="G141" s="34" t="str">
        <f t="shared" si="5"/>
        <v/>
      </c>
      <c r="H141" s="28">
        <v>134.0</v>
      </c>
      <c r="I141" s="4" t="str">
        <f t="shared" si="2"/>
        <v/>
      </c>
      <c r="J141" s="5" t="str">
        <f>IF(F141="","",F141+editar!$C$9)</f>
        <v/>
      </c>
      <c r="K141" s="4" t="str">
        <f>IF(J141="","",VLOOKUP(MONTH(J141),editar!$F$2:$G$13,2,0))</f>
        <v/>
      </c>
      <c r="L141" s="4" t="str">
        <f t="shared" si="3"/>
        <v/>
      </c>
      <c r="M141" s="4"/>
      <c r="N141" s="37"/>
      <c r="O141" s="38"/>
      <c r="P141" s="38"/>
      <c r="Q141" s="38"/>
      <c r="R141" s="32">
        <v>134.0</v>
      </c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23" t="str">
        <f t="shared" si="4"/>
        <v/>
      </c>
      <c r="B142" s="24"/>
      <c r="C142" s="33"/>
      <c r="D142" s="39"/>
      <c r="E142" s="33"/>
      <c r="F142" s="40"/>
      <c r="G142" s="34" t="str">
        <f t="shared" si="5"/>
        <v/>
      </c>
      <c r="H142" s="28">
        <v>135.0</v>
      </c>
      <c r="I142" s="4" t="str">
        <f t="shared" si="2"/>
        <v/>
      </c>
      <c r="J142" s="5" t="str">
        <f>IF(F142="","",F142+editar!$C$9)</f>
        <v/>
      </c>
      <c r="K142" s="4" t="str">
        <f>IF(J142="","",VLOOKUP(MONTH(J142),editar!$F$2:$G$13,2,0))</f>
        <v/>
      </c>
      <c r="L142" s="4" t="str">
        <f t="shared" si="3"/>
        <v/>
      </c>
      <c r="M142" s="4"/>
      <c r="N142" s="37"/>
      <c r="O142" s="38"/>
      <c r="P142" s="38"/>
      <c r="Q142" s="38"/>
      <c r="R142" s="32">
        <v>135.0</v>
      </c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23" t="str">
        <f t="shared" si="4"/>
        <v/>
      </c>
      <c r="B143" s="24"/>
      <c r="C143" s="33"/>
      <c r="D143" s="39"/>
      <c r="E143" s="33"/>
      <c r="F143" s="40"/>
      <c r="G143" s="34" t="str">
        <f t="shared" si="5"/>
        <v/>
      </c>
      <c r="H143" s="28">
        <v>136.0</v>
      </c>
      <c r="I143" s="4" t="str">
        <f t="shared" si="2"/>
        <v/>
      </c>
      <c r="J143" s="5" t="str">
        <f>IF(F143="","",F143+editar!$C$9)</f>
        <v/>
      </c>
      <c r="K143" s="4" t="str">
        <f>IF(J143="","",VLOOKUP(MONTH(J143),editar!$F$2:$G$13,2,0))</f>
        <v/>
      </c>
      <c r="L143" s="4" t="str">
        <f t="shared" si="3"/>
        <v/>
      </c>
      <c r="M143" s="4"/>
      <c r="N143" s="37"/>
      <c r="O143" s="38"/>
      <c r="P143" s="38"/>
      <c r="Q143" s="38"/>
      <c r="R143" s="32">
        <v>136.0</v>
      </c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23" t="str">
        <f t="shared" si="4"/>
        <v/>
      </c>
      <c r="B144" s="24"/>
      <c r="C144" s="33"/>
      <c r="D144" s="39"/>
      <c r="E144" s="33"/>
      <c r="F144" s="40"/>
      <c r="G144" s="34" t="str">
        <f t="shared" si="5"/>
        <v/>
      </c>
      <c r="H144" s="28">
        <v>137.0</v>
      </c>
      <c r="I144" s="4" t="str">
        <f t="shared" si="2"/>
        <v/>
      </c>
      <c r="J144" s="5" t="str">
        <f>IF(F144="","",F144+editar!$C$9)</f>
        <v/>
      </c>
      <c r="K144" s="4" t="str">
        <f>IF(J144="","",VLOOKUP(MONTH(J144),editar!$F$2:$G$13,2,0))</f>
        <v/>
      </c>
      <c r="L144" s="4" t="str">
        <f t="shared" si="3"/>
        <v/>
      </c>
      <c r="M144" s="4"/>
      <c r="N144" s="37"/>
      <c r="O144" s="38"/>
      <c r="P144" s="38"/>
      <c r="Q144" s="38"/>
      <c r="R144" s="32">
        <v>137.0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23" t="str">
        <f t="shared" si="4"/>
        <v/>
      </c>
      <c r="B145" s="24"/>
      <c r="C145" s="33"/>
      <c r="D145" s="39"/>
      <c r="E145" s="33"/>
      <c r="F145" s="40"/>
      <c r="G145" s="34" t="str">
        <f t="shared" si="5"/>
        <v/>
      </c>
      <c r="H145" s="28">
        <v>138.0</v>
      </c>
      <c r="I145" s="4" t="str">
        <f t="shared" si="2"/>
        <v/>
      </c>
      <c r="J145" s="5" t="str">
        <f>IF(F145="","",F145+editar!$C$9)</f>
        <v/>
      </c>
      <c r="K145" s="4" t="str">
        <f>IF(J145="","",VLOOKUP(MONTH(J145),editar!$F$2:$G$13,2,0))</f>
        <v/>
      </c>
      <c r="L145" s="4" t="str">
        <f t="shared" si="3"/>
        <v/>
      </c>
      <c r="M145" s="4"/>
      <c r="N145" s="37"/>
      <c r="O145" s="38"/>
      <c r="P145" s="38"/>
      <c r="Q145" s="38"/>
      <c r="R145" s="32">
        <v>138.0</v>
      </c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23" t="str">
        <f t="shared" si="4"/>
        <v/>
      </c>
      <c r="B146" s="24"/>
      <c r="C146" s="33"/>
      <c r="D146" s="39"/>
      <c r="E146" s="33"/>
      <c r="F146" s="40"/>
      <c r="G146" s="34" t="str">
        <f t="shared" si="5"/>
        <v/>
      </c>
      <c r="H146" s="28">
        <v>139.0</v>
      </c>
      <c r="I146" s="4" t="str">
        <f t="shared" si="2"/>
        <v/>
      </c>
      <c r="J146" s="5" t="str">
        <f>IF(F146="","",F146+editar!$C$9)</f>
        <v/>
      </c>
      <c r="K146" s="4" t="str">
        <f>IF(J146="","",VLOOKUP(MONTH(J146),editar!$F$2:$G$13,2,0))</f>
        <v/>
      </c>
      <c r="L146" s="4" t="str">
        <f t="shared" si="3"/>
        <v/>
      </c>
      <c r="M146" s="4"/>
      <c r="N146" s="37"/>
      <c r="O146" s="38"/>
      <c r="P146" s="38"/>
      <c r="Q146" s="38"/>
      <c r="R146" s="32">
        <v>139.0</v>
      </c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23" t="str">
        <f t="shared" si="4"/>
        <v/>
      </c>
      <c r="B147" s="24"/>
      <c r="C147" s="33"/>
      <c r="D147" s="39"/>
      <c r="E147" s="33"/>
      <c r="F147" s="40"/>
      <c r="G147" s="34" t="str">
        <f t="shared" si="5"/>
        <v/>
      </c>
      <c r="H147" s="28">
        <v>140.0</v>
      </c>
      <c r="I147" s="4" t="str">
        <f t="shared" si="2"/>
        <v/>
      </c>
      <c r="J147" s="5" t="str">
        <f>IF(F147="","",F147+editar!$C$9)</f>
        <v/>
      </c>
      <c r="K147" s="4" t="str">
        <f>IF(J147="","",VLOOKUP(MONTH(J147),editar!$F$2:$G$13,2,0))</f>
        <v/>
      </c>
      <c r="L147" s="4" t="str">
        <f t="shared" si="3"/>
        <v/>
      </c>
      <c r="M147" s="4"/>
      <c r="N147" s="37"/>
      <c r="O147" s="38"/>
      <c r="P147" s="38"/>
      <c r="Q147" s="38"/>
      <c r="R147" s="32">
        <v>140.0</v>
      </c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23" t="str">
        <f t="shared" si="4"/>
        <v/>
      </c>
      <c r="B148" s="24"/>
      <c r="C148" s="33"/>
      <c r="D148" s="39"/>
      <c r="E148" s="33"/>
      <c r="F148" s="40"/>
      <c r="G148" s="34" t="str">
        <f t="shared" si="5"/>
        <v/>
      </c>
      <c r="H148" s="28">
        <v>141.0</v>
      </c>
      <c r="I148" s="4" t="str">
        <f t="shared" si="2"/>
        <v/>
      </c>
      <c r="J148" s="5" t="str">
        <f>IF(F148="","",F148+editar!$C$9)</f>
        <v/>
      </c>
      <c r="K148" s="4" t="str">
        <f>IF(J148="","",VLOOKUP(MONTH(J148),editar!$F$2:$G$13,2,0))</f>
        <v/>
      </c>
      <c r="L148" s="4" t="str">
        <f t="shared" si="3"/>
        <v/>
      </c>
      <c r="M148" s="4"/>
      <c r="N148" s="37"/>
      <c r="O148" s="38"/>
      <c r="P148" s="38"/>
      <c r="Q148" s="38"/>
      <c r="R148" s="32">
        <v>141.0</v>
      </c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23" t="str">
        <f t="shared" si="4"/>
        <v/>
      </c>
      <c r="B149" s="24"/>
      <c r="C149" s="33"/>
      <c r="D149" s="39"/>
      <c r="E149" s="33"/>
      <c r="F149" s="40"/>
      <c r="G149" s="34" t="str">
        <f t="shared" si="5"/>
        <v/>
      </c>
      <c r="H149" s="28">
        <v>142.0</v>
      </c>
      <c r="I149" s="4" t="str">
        <f t="shared" si="2"/>
        <v/>
      </c>
      <c r="J149" s="5" t="str">
        <f>IF(F149="","",F149+editar!$C$9)</f>
        <v/>
      </c>
      <c r="K149" s="4" t="str">
        <f>IF(J149="","",VLOOKUP(MONTH(J149),editar!$F$2:$G$13,2,0))</f>
        <v/>
      </c>
      <c r="L149" s="4" t="str">
        <f t="shared" si="3"/>
        <v/>
      </c>
      <c r="M149" s="4"/>
      <c r="N149" s="37"/>
      <c r="O149" s="38"/>
      <c r="P149" s="38"/>
      <c r="Q149" s="38"/>
      <c r="R149" s="32">
        <v>142.0</v>
      </c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23" t="str">
        <f t="shared" si="4"/>
        <v/>
      </c>
      <c r="B150" s="24"/>
      <c r="C150" s="33"/>
      <c r="D150" s="39"/>
      <c r="E150" s="33"/>
      <c r="F150" s="40"/>
      <c r="G150" s="34" t="str">
        <f t="shared" si="5"/>
        <v/>
      </c>
      <c r="H150" s="28">
        <v>143.0</v>
      </c>
      <c r="I150" s="4" t="str">
        <f t="shared" si="2"/>
        <v/>
      </c>
      <c r="J150" s="5" t="str">
        <f>IF(F150="","",F150+editar!$C$9)</f>
        <v/>
      </c>
      <c r="K150" s="4" t="str">
        <f>IF(J150="","",VLOOKUP(MONTH(J150),editar!$F$2:$G$13,2,0))</f>
        <v/>
      </c>
      <c r="L150" s="4" t="str">
        <f t="shared" si="3"/>
        <v/>
      </c>
      <c r="M150" s="4"/>
      <c r="N150" s="37"/>
      <c r="O150" s="38"/>
      <c r="P150" s="38"/>
      <c r="Q150" s="38"/>
      <c r="R150" s="32">
        <v>143.0</v>
      </c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23" t="str">
        <f t="shared" si="4"/>
        <v/>
      </c>
      <c r="B151" s="24"/>
      <c r="C151" s="33"/>
      <c r="D151" s="39"/>
      <c r="E151" s="33"/>
      <c r="F151" s="40"/>
      <c r="G151" s="34" t="str">
        <f t="shared" si="5"/>
        <v/>
      </c>
      <c r="H151" s="28">
        <v>144.0</v>
      </c>
      <c r="I151" s="4" t="str">
        <f t="shared" si="2"/>
        <v/>
      </c>
      <c r="J151" s="5" t="str">
        <f>IF(F151="","",F151+editar!$C$9)</f>
        <v/>
      </c>
      <c r="K151" s="4" t="str">
        <f>IF(J151="","",VLOOKUP(MONTH(J151),editar!$F$2:$G$13,2,0))</f>
        <v/>
      </c>
      <c r="L151" s="4" t="str">
        <f t="shared" si="3"/>
        <v/>
      </c>
      <c r="M151" s="4"/>
      <c r="N151" s="37"/>
      <c r="O151" s="38"/>
      <c r="P151" s="38"/>
      <c r="Q151" s="38"/>
      <c r="R151" s="32">
        <v>144.0</v>
      </c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23" t="str">
        <f t="shared" si="4"/>
        <v/>
      </c>
      <c r="B152" s="24"/>
      <c r="C152" s="33"/>
      <c r="D152" s="39"/>
      <c r="E152" s="33"/>
      <c r="F152" s="40"/>
      <c r="G152" s="34" t="str">
        <f t="shared" si="5"/>
        <v/>
      </c>
      <c r="H152" s="28">
        <v>145.0</v>
      </c>
      <c r="I152" s="4" t="str">
        <f t="shared" si="2"/>
        <v/>
      </c>
      <c r="J152" s="5" t="str">
        <f>IF(F152="","",F152+editar!$C$9)</f>
        <v/>
      </c>
      <c r="K152" s="4" t="str">
        <f>IF(J152="","",VLOOKUP(MONTH(J152),editar!$F$2:$G$13,2,0))</f>
        <v/>
      </c>
      <c r="L152" s="4" t="str">
        <f t="shared" si="3"/>
        <v/>
      </c>
      <c r="M152" s="4"/>
      <c r="N152" s="37"/>
      <c r="O152" s="38"/>
      <c r="P152" s="38"/>
      <c r="Q152" s="38"/>
      <c r="R152" s="32">
        <v>145.0</v>
      </c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23" t="str">
        <f t="shared" si="4"/>
        <v/>
      </c>
      <c r="B153" s="24"/>
      <c r="C153" s="33"/>
      <c r="D153" s="39"/>
      <c r="E153" s="33"/>
      <c r="F153" s="40"/>
      <c r="G153" s="34" t="str">
        <f t="shared" si="5"/>
        <v/>
      </c>
      <c r="H153" s="28">
        <v>146.0</v>
      </c>
      <c r="I153" s="4" t="str">
        <f t="shared" si="2"/>
        <v/>
      </c>
      <c r="J153" s="5" t="str">
        <f>IF(F153="","",F153+editar!$C$9)</f>
        <v/>
      </c>
      <c r="K153" s="4" t="str">
        <f>IF(J153="","",VLOOKUP(MONTH(J153),editar!$F$2:$G$13,2,0))</f>
        <v/>
      </c>
      <c r="L153" s="4" t="str">
        <f t="shared" si="3"/>
        <v/>
      </c>
      <c r="M153" s="4"/>
      <c r="N153" s="37"/>
      <c r="O153" s="38"/>
      <c r="P153" s="38"/>
      <c r="Q153" s="38"/>
      <c r="R153" s="32">
        <v>146.0</v>
      </c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23" t="str">
        <f t="shared" si="4"/>
        <v/>
      </c>
      <c r="B154" s="24"/>
      <c r="C154" s="33"/>
      <c r="D154" s="39"/>
      <c r="E154" s="33"/>
      <c r="F154" s="40"/>
      <c r="G154" s="34" t="str">
        <f t="shared" si="5"/>
        <v/>
      </c>
      <c r="H154" s="28">
        <v>147.0</v>
      </c>
      <c r="I154" s="4" t="str">
        <f t="shared" si="2"/>
        <v/>
      </c>
      <c r="J154" s="5" t="str">
        <f>IF(F154="","",F154+editar!$C$9)</f>
        <v/>
      </c>
      <c r="K154" s="4" t="str">
        <f>IF(J154="","",VLOOKUP(MONTH(J154),editar!$F$2:$G$13,2,0))</f>
        <v/>
      </c>
      <c r="L154" s="4" t="str">
        <f t="shared" si="3"/>
        <v/>
      </c>
      <c r="M154" s="4"/>
      <c r="N154" s="37"/>
      <c r="O154" s="38"/>
      <c r="P154" s="38"/>
      <c r="Q154" s="38"/>
      <c r="R154" s="32">
        <v>147.0</v>
      </c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23" t="str">
        <f t="shared" si="4"/>
        <v/>
      </c>
      <c r="B155" s="24"/>
      <c r="C155" s="33"/>
      <c r="D155" s="39"/>
      <c r="E155" s="33"/>
      <c r="F155" s="40"/>
      <c r="G155" s="34" t="str">
        <f t="shared" si="5"/>
        <v/>
      </c>
      <c r="H155" s="28">
        <v>148.0</v>
      </c>
      <c r="I155" s="4" t="str">
        <f t="shared" si="2"/>
        <v/>
      </c>
      <c r="J155" s="5" t="str">
        <f>IF(F155="","",F155+editar!$C$9)</f>
        <v/>
      </c>
      <c r="K155" s="4" t="str">
        <f>IF(J155="","",VLOOKUP(MONTH(J155),editar!$F$2:$G$13,2,0))</f>
        <v/>
      </c>
      <c r="L155" s="4" t="str">
        <f t="shared" si="3"/>
        <v/>
      </c>
      <c r="M155" s="4"/>
      <c r="N155" s="37"/>
      <c r="O155" s="38"/>
      <c r="P155" s="38"/>
      <c r="Q155" s="38"/>
      <c r="R155" s="32">
        <v>148.0</v>
      </c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23" t="str">
        <f t="shared" si="4"/>
        <v/>
      </c>
      <c r="B156" s="24"/>
      <c r="C156" s="33"/>
      <c r="D156" s="39"/>
      <c r="E156" s="33"/>
      <c r="F156" s="40"/>
      <c r="G156" s="34" t="str">
        <f t="shared" si="5"/>
        <v/>
      </c>
      <c r="H156" s="28">
        <v>149.0</v>
      </c>
      <c r="I156" s="4" t="str">
        <f t="shared" si="2"/>
        <v/>
      </c>
      <c r="J156" s="5" t="str">
        <f>IF(F156="","",F156+editar!$C$9)</f>
        <v/>
      </c>
      <c r="K156" s="4" t="str">
        <f>IF(J156="","",VLOOKUP(MONTH(J156),editar!$F$2:$G$13,2,0))</f>
        <v/>
      </c>
      <c r="L156" s="4" t="str">
        <f t="shared" si="3"/>
        <v/>
      </c>
      <c r="M156" s="4"/>
      <c r="N156" s="37"/>
      <c r="O156" s="38"/>
      <c r="P156" s="38"/>
      <c r="Q156" s="38"/>
      <c r="R156" s="32">
        <v>149.0</v>
      </c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23" t="str">
        <f t="shared" si="4"/>
        <v/>
      </c>
      <c r="B157" s="24"/>
      <c r="C157" s="33"/>
      <c r="D157" s="39"/>
      <c r="E157" s="33"/>
      <c r="F157" s="40"/>
      <c r="G157" s="34" t="str">
        <f t="shared" si="5"/>
        <v/>
      </c>
      <c r="H157" s="28">
        <v>150.0</v>
      </c>
      <c r="I157" s="4" t="str">
        <f t="shared" si="2"/>
        <v/>
      </c>
      <c r="J157" s="5" t="str">
        <f>IF(F157="","",F157+editar!$C$9)</f>
        <v/>
      </c>
      <c r="K157" s="4" t="str">
        <f>IF(J157="","",VLOOKUP(MONTH(J157),editar!$F$2:$G$13,2,0))</f>
        <v/>
      </c>
      <c r="L157" s="4" t="str">
        <f t="shared" si="3"/>
        <v/>
      </c>
      <c r="M157" s="4"/>
      <c r="N157" s="37"/>
      <c r="O157" s="38"/>
      <c r="P157" s="38"/>
      <c r="Q157" s="38"/>
      <c r="R157" s="32">
        <v>150.0</v>
      </c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23" t="str">
        <f t="shared" si="4"/>
        <v/>
      </c>
      <c r="B158" s="24"/>
      <c r="C158" s="33"/>
      <c r="D158" s="39"/>
      <c r="E158" s="33"/>
      <c r="F158" s="40"/>
      <c r="G158" s="34" t="str">
        <f t="shared" si="5"/>
        <v/>
      </c>
      <c r="H158" s="28">
        <v>151.0</v>
      </c>
      <c r="I158" s="4" t="str">
        <f t="shared" si="2"/>
        <v/>
      </c>
      <c r="J158" s="5" t="str">
        <f>IF(F158="","",F158+editar!$C$9)</f>
        <v/>
      </c>
      <c r="K158" s="4" t="str">
        <f>IF(J158="","",VLOOKUP(MONTH(J158),editar!$F$2:$G$13,2,0))</f>
        <v/>
      </c>
      <c r="L158" s="4" t="str">
        <f t="shared" si="3"/>
        <v/>
      </c>
      <c r="M158" s="4"/>
      <c r="N158" s="37"/>
      <c r="O158" s="38"/>
      <c r="P158" s="38"/>
      <c r="Q158" s="38"/>
      <c r="R158" s="32">
        <v>151.0</v>
      </c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23" t="str">
        <f t="shared" si="4"/>
        <v/>
      </c>
      <c r="B159" s="24"/>
      <c r="C159" s="33"/>
      <c r="D159" s="39"/>
      <c r="E159" s="33"/>
      <c r="F159" s="40"/>
      <c r="G159" s="34" t="str">
        <f t="shared" si="5"/>
        <v/>
      </c>
      <c r="H159" s="28">
        <v>152.0</v>
      </c>
      <c r="I159" s="4" t="str">
        <f t="shared" si="2"/>
        <v/>
      </c>
      <c r="J159" s="5" t="str">
        <f>IF(F159="","",F159+editar!$C$9)</f>
        <v/>
      </c>
      <c r="K159" s="4" t="str">
        <f>IF(J159="","",VLOOKUP(MONTH(J159),editar!$F$2:$G$13,2,0))</f>
        <v/>
      </c>
      <c r="L159" s="4" t="str">
        <f t="shared" si="3"/>
        <v/>
      </c>
      <c r="M159" s="4"/>
      <c r="N159" s="37"/>
      <c r="O159" s="38"/>
      <c r="P159" s="38"/>
      <c r="Q159" s="38"/>
      <c r="R159" s="32">
        <v>152.0</v>
      </c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23" t="str">
        <f t="shared" si="4"/>
        <v/>
      </c>
      <c r="B160" s="24"/>
      <c r="C160" s="33"/>
      <c r="D160" s="39"/>
      <c r="E160" s="33"/>
      <c r="F160" s="40"/>
      <c r="G160" s="34" t="str">
        <f t="shared" si="5"/>
        <v/>
      </c>
      <c r="H160" s="28">
        <v>153.0</v>
      </c>
      <c r="I160" s="4" t="str">
        <f t="shared" si="2"/>
        <v/>
      </c>
      <c r="J160" s="5" t="str">
        <f>IF(F160="","",F160+editar!$C$9)</f>
        <v/>
      </c>
      <c r="K160" s="4" t="str">
        <f>IF(J160="","",VLOOKUP(MONTH(J160),editar!$F$2:$G$13,2,0))</f>
        <v/>
      </c>
      <c r="L160" s="4" t="str">
        <f t="shared" si="3"/>
        <v/>
      </c>
      <c r="M160" s="4"/>
      <c r="N160" s="37"/>
      <c r="O160" s="38"/>
      <c r="P160" s="38"/>
      <c r="Q160" s="38"/>
      <c r="R160" s="32">
        <v>153.0</v>
      </c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23" t="str">
        <f t="shared" si="4"/>
        <v/>
      </c>
      <c r="B161" s="24"/>
      <c r="C161" s="33"/>
      <c r="D161" s="39"/>
      <c r="E161" s="33"/>
      <c r="F161" s="40"/>
      <c r="G161" s="34" t="str">
        <f t="shared" si="5"/>
        <v/>
      </c>
      <c r="H161" s="28">
        <v>154.0</v>
      </c>
      <c r="I161" s="4" t="str">
        <f t="shared" si="2"/>
        <v/>
      </c>
      <c r="J161" s="5" t="str">
        <f>IF(F161="","",F161+editar!$C$9)</f>
        <v/>
      </c>
      <c r="K161" s="4" t="str">
        <f>IF(J161="","",VLOOKUP(MONTH(J161),editar!$F$2:$G$13,2,0))</f>
        <v/>
      </c>
      <c r="L161" s="4" t="str">
        <f t="shared" si="3"/>
        <v/>
      </c>
      <c r="M161" s="4"/>
      <c r="N161" s="37"/>
      <c r="O161" s="38"/>
      <c r="P161" s="38"/>
      <c r="Q161" s="38"/>
      <c r="R161" s="32">
        <v>154.0</v>
      </c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23" t="str">
        <f t="shared" si="4"/>
        <v/>
      </c>
      <c r="B162" s="24"/>
      <c r="C162" s="33"/>
      <c r="D162" s="39"/>
      <c r="E162" s="33"/>
      <c r="F162" s="40"/>
      <c r="G162" s="34" t="str">
        <f t="shared" si="5"/>
        <v/>
      </c>
      <c r="H162" s="28">
        <v>155.0</v>
      </c>
      <c r="I162" s="4" t="str">
        <f t="shared" si="2"/>
        <v/>
      </c>
      <c r="J162" s="5" t="str">
        <f>IF(F162="","",F162+editar!$C$9)</f>
        <v/>
      </c>
      <c r="K162" s="4" t="str">
        <f>IF(J162="","",VLOOKUP(MONTH(J162),editar!$F$2:$G$13,2,0))</f>
        <v/>
      </c>
      <c r="L162" s="4" t="str">
        <f t="shared" si="3"/>
        <v/>
      </c>
      <c r="M162" s="4"/>
      <c r="N162" s="37"/>
      <c r="O162" s="38"/>
      <c r="P162" s="38"/>
      <c r="Q162" s="38"/>
      <c r="R162" s="32">
        <v>155.0</v>
      </c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23" t="str">
        <f t="shared" si="4"/>
        <v/>
      </c>
      <c r="B163" s="24"/>
      <c r="C163" s="33"/>
      <c r="D163" s="39"/>
      <c r="E163" s="33"/>
      <c r="F163" s="40"/>
      <c r="G163" s="34" t="str">
        <f t="shared" si="5"/>
        <v/>
      </c>
      <c r="H163" s="28">
        <v>156.0</v>
      </c>
      <c r="I163" s="4" t="str">
        <f t="shared" si="2"/>
        <v/>
      </c>
      <c r="J163" s="5" t="str">
        <f>IF(F163="","",F163+editar!$C$9)</f>
        <v/>
      </c>
      <c r="K163" s="4" t="str">
        <f>IF(J163="","",VLOOKUP(MONTH(J163),editar!$F$2:$G$13,2,0))</f>
        <v/>
      </c>
      <c r="L163" s="4" t="str">
        <f t="shared" si="3"/>
        <v/>
      </c>
      <c r="M163" s="4"/>
      <c r="N163" s="37"/>
      <c r="O163" s="38"/>
      <c r="P163" s="38"/>
      <c r="Q163" s="38"/>
      <c r="R163" s="32">
        <v>156.0</v>
      </c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23" t="str">
        <f t="shared" si="4"/>
        <v/>
      </c>
      <c r="B164" s="24"/>
      <c r="C164" s="33"/>
      <c r="D164" s="39"/>
      <c r="E164" s="33"/>
      <c r="F164" s="40"/>
      <c r="G164" s="34" t="str">
        <f t="shared" si="5"/>
        <v/>
      </c>
      <c r="H164" s="28">
        <v>157.0</v>
      </c>
      <c r="I164" s="4" t="str">
        <f t="shared" si="2"/>
        <v/>
      </c>
      <c r="J164" s="5" t="str">
        <f>IF(F164="","",F164+editar!$C$9)</f>
        <v/>
      </c>
      <c r="K164" s="4" t="str">
        <f>IF(J164="","",VLOOKUP(MONTH(J164),editar!$F$2:$G$13,2,0))</f>
        <v/>
      </c>
      <c r="L164" s="4" t="str">
        <f t="shared" si="3"/>
        <v/>
      </c>
      <c r="M164" s="4"/>
      <c r="N164" s="37"/>
      <c r="O164" s="38"/>
      <c r="P164" s="38"/>
      <c r="Q164" s="38"/>
      <c r="R164" s="32">
        <v>157.0</v>
      </c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23" t="str">
        <f t="shared" si="4"/>
        <v/>
      </c>
      <c r="B165" s="24"/>
      <c r="C165" s="33"/>
      <c r="D165" s="39"/>
      <c r="E165" s="33"/>
      <c r="F165" s="40"/>
      <c r="G165" s="34" t="str">
        <f t="shared" si="5"/>
        <v/>
      </c>
      <c r="H165" s="28">
        <v>158.0</v>
      </c>
      <c r="I165" s="4" t="str">
        <f t="shared" si="2"/>
        <v/>
      </c>
      <c r="J165" s="5" t="str">
        <f>IF(F165="","",F165+editar!$C$9)</f>
        <v/>
      </c>
      <c r="K165" s="4" t="str">
        <f>IF(J165="","",VLOOKUP(MONTH(J165),editar!$F$2:$G$13,2,0))</f>
        <v/>
      </c>
      <c r="L165" s="4" t="str">
        <f t="shared" si="3"/>
        <v/>
      </c>
      <c r="M165" s="4"/>
      <c r="N165" s="37"/>
      <c r="O165" s="38"/>
      <c r="P165" s="38"/>
      <c r="Q165" s="38"/>
      <c r="R165" s="32">
        <v>158.0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23" t="str">
        <f t="shared" si="4"/>
        <v/>
      </c>
      <c r="B166" s="24"/>
      <c r="C166" s="33"/>
      <c r="D166" s="39"/>
      <c r="E166" s="33"/>
      <c r="F166" s="40"/>
      <c r="G166" s="34" t="str">
        <f t="shared" si="5"/>
        <v/>
      </c>
      <c r="H166" s="28">
        <v>159.0</v>
      </c>
      <c r="I166" s="4" t="str">
        <f t="shared" si="2"/>
        <v/>
      </c>
      <c r="J166" s="5" t="str">
        <f>IF(F166="","",F166+editar!$C$9)</f>
        <v/>
      </c>
      <c r="K166" s="4" t="str">
        <f>IF(J166="","",VLOOKUP(MONTH(J166),editar!$F$2:$G$13,2,0))</f>
        <v/>
      </c>
      <c r="L166" s="4" t="str">
        <f t="shared" si="3"/>
        <v/>
      </c>
      <c r="M166" s="4"/>
      <c r="N166" s="37"/>
      <c r="O166" s="38"/>
      <c r="P166" s="38"/>
      <c r="Q166" s="38"/>
      <c r="R166" s="32">
        <v>159.0</v>
      </c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23" t="str">
        <f t="shared" si="4"/>
        <v/>
      </c>
      <c r="B167" s="24"/>
      <c r="C167" s="33"/>
      <c r="D167" s="39"/>
      <c r="E167" s="33"/>
      <c r="F167" s="40"/>
      <c r="G167" s="34" t="str">
        <f t="shared" si="5"/>
        <v/>
      </c>
      <c r="H167" s="28">
        <v>160.0</v>
      </c>
      <c r="I167" s="4" t="str">
        <f t="shared" si="2"/>
        <v/>
      </c>
      <c r="J167" s="5" t="str">
        <f>IF(F167="","",F167+editar!$C$9)</f>
        <v/>
      </c>
      <c r="K167" s="4" t="str">
        <f>IF(J167="","",VLOOKUP(MONTH(J167),editar!$F$2:$G$13,2,0))</f>
        <v/>
      </c>
      <c r="L167" s="4" t="str">
        <f t="shared" si="3"/>
        <v/>
      </c>
      <c r="M167" s="4"/>
      <c r="N167" s="37"/>
      <c r="O167" s="38"/>
      <c r="P167" s="38"/>
      <c r="Q167" s="38"/>
      <c r="R167" s="32">
        <v>160.0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23" t="str">
        <f t="shared" si="4"/>
        <v/>
      </c>
      <c r="B168" s="24"/>
      <c r="C168" s="33"/>
      <c r="D168" s="39"/>
      <c r="E168" s="33"/>
      <c r="F168" s="40"/>
      <c r="G168" s="34" t="str">
        <f t="shared" si="5"/>
        <v/>
      </c>
      <c r="H168" s="28">
        <v>161.0</v>
      </c>
      <c r="I168" s="4" t="str">
        <f t="shared" si="2"/>
        <v/>
      </c>
      <c r="J168" s="5" t="str">
        <f>IF(F168="","",F168+editar!$C$9)</f>
        <v/>
      </c>
      <c r="K168" s="4" t="str">
        <f>IF(J168="","",VLOOKUP(MONTH(J168),editar!$F$2:$G$13,2,0))</f>
        <v/>
      </c>
      <c r="L168" s="4" t="str">
        <f t="shared" si="3"/>
        <v/>
      </c>
      <c r="M168" s="4"/>
      <c r="N168" s="37"/>
      <c r="O168" s="38"/>
      <c r="P168" s="38"/>
      <c r="Q168" s="38"/>
      <c r="R168" s="32">
        <v>161.0</v>
      </c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23" t="str">
        <f t="shared" si="4"/>
        <v/>
      </c>
      <c r="B169" s="24"/>
      <c r="C169" s="33"/>
      <c r="D169" s="39"/>
      <c r="E169" s="33"/>
      <c r="F169" s="40"/>
      <c r="G169" s="34" t="str">
        <f t="shared" si="5"/>
        <v/>
      </c>
      <c r="H169" s="28">
        <v>162.0</v>
      </c>
      <c r="I169" s="4" t="str">
        <f t="shared" si="2"/>
        <v/>
      </c>
      <c r="J169" s="5" t="str">
        <f>IF(F169="","",F169+editar!$C$9)</f>
        <v/>
      </c>
      <c r="K169" s="4" t="str">
        <f>IF(J169="","",VLOOKUP(MONTH(J169),editar!$F$2:$G$13,2,0))</f>
        <v/>
      </c>
      <c r="L169" s="4" t="str">
        <f t="shared" si="3"/>
        <v/>
      </c>
      <c r="M169" s="4"/>
      <c r="N169" s="37"/>
      <c r="O169" s="38"/>
      <c r="P169" s="38"/>
      <c r="Q169" s="38"/>
      <c r="R169" s="32">
        <v>162.0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23" t="str">
        <f t="shared" si="4"/>
        <v/>
      </c>
      <c r="B170" s="24"/>
      <c r="C170" s="33"/>
      <c r="D170" s="39"/>
      <c r="E170" s="33"/>
      <c r="F170" s="40"/>
      <c r="G170" s="34" t="str">
        <f t="shared" si="5"/>
        <v/>
      </c>
      <c r="H170" s="28">
        <v>163.0</v>
      </c>
      <c r="I170" s="4" t="str">
        <f t="shared" si="2"/>
        <v/>
      </c>
      <c r="J170" s="5" t="str">
        <f>IF(F170="","",F170+editar!$C$9)</f>
        <v/>
      </c>
      <c r="K170" s="4" t="str">
        <f>IF(J170="","",VLOOKUP(MONTH(J170),editar!$F$2:$G$13,2,0))</f>
        <v/>
      </c>
      <c r="L170" s="4" t="str">
        <f t="shared" si="3"/>
        <v/>
      </c>
      <c r="M170" s="4"/>
      <c r="N170" s="37"/>
      <c r="O170" s="38"/>
      <c r="P170" s="38"/>
      <c r="Q170" s="38"/>
      <c r="R170" s="32">
        <v>163.0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23" t="str">
        <f t="shared" si="4"/>
        <v/>
      </c>
      <c r="B171" s="24"/>
      <c r="C171" s="33"/>
      <c r="D171" s="39"/>
      <c r="E171" s="33"/>
      <c r="F171" s="40"/>
      <c r="G171" s="34" t="str">
        <f t="shared" si="5"/>
        <v/>
      </c>
      <c r="H171" s="28">
        <v>164.0</v>
      </c>
      <c r="I171" s="4" t="str">
        <f t="shared" si="2"/>
        <v/>
      </c>
      <c r="J171" s="5" t="str">
        <f>IF(F171="","",F171+editar!$C$9)</f>
        <v/>
      </c>
      <c r="K171" s="4" t="str">
        <f>IF(J171="","",VLOOKUP(MONTH(J171),editar!$F$2:$G$13,2,0))</f>
        <v/>
      </c>
      <c r="L171" s="4" t="str">
        <f t="shared" si="3"/>
        <v/>
      </c>
      <c r="M171" s="4"/>
      <c r="N171" s="37"/>
      <c r="O171" s="38"/>
      <c r="P171" s="38"/>
      <c r="Q171" s="38"/>
      <c r="R171" s="32">
        <v>164.0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23" t="str">
        <f t="shared" si="4"/>
        <v/>
      </c>
      <c r="B172" s="24"/>
      <c r="C172" s="33"/>
      <c r="D172" s="39"/>
      <c r="E172" s="33"/>
      <c r="F172" s="40"/>
      <c r="G172" s="34" t="str">
        <f t="shared" si="5"/>
        <v/>
      </c>
      <c r="H172" s="28">
        <v>165.0</v>
      </c>
      <c r="I172" s="4" t="str">
        <f t="shared" si="2"/>
        <v/>
      </c>
      <c r="J172" s="5" t="str">
        <f>IF(F172="","",F172+editar!$C$9)</f>
        <v/>
      </c>
      <c r="K172" s="4" t="str">
        <f>IF(J172="","",VLOOKUP(MONTH(J172),editar!$F$2:$G$13,2,0))</f>
        <v/>
      </c>
      <c r="L172" s="4" t="str">
        <f t="shared" si="3"/>
        <v/>
      </c>
      <c r="M172" s="4"/>
      <c r="N172" s="37"/>
      <c r="O172" s="38"/>
      <c r="P172" s="38"/>
      <c r="Q172" s="38"/>
      <c r="R172" s="32">
        <v>165.0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23" t="str">
        <f t="shared" si="4"/>
        <v/>
      </c>
      <c r="B173" s="24"/>
      <c r="C173" s="33"/>
      <c r="D173" s="39"/>
      <c r="E173" s="33"/>
      <c r="F173" s="40"/>
      <c r="G173" s="34" t="str">
        <f t="shared" si="5"/>
        <v/>
      </c>
      <c r="H173" s="28">
        <v>166.0</v>
      </c>
      <c r="I173" s="4" t="str">
        <f t="shared" si="2"/>
        <v/>
      </c>
      <c r="J173" s="5" t="str">
        <f>IF(F173="","",F173+editar!$C$9)</f>
        <v/>
      </c>
      <c r="K173" s="4" t="str">
        <f>IF(J173="","",VLOOKUP(MONTH(J173),editar!$F$2:$G$13,2,0))</f>
        <v/>
      </c>
      <c r="L173" s="4" t="str">
        <f t="shared" si="3"/>
        <v/>
      </c>
      <c r="M173" s="4"/>
      <c r="N173" s="37"/>
      <c r="O173" s="38"/>
      <c r="P173" s="38"/>
      <c r="Q173" s="38"/>
      <c r="R173" s="32">
        <v>166.0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23" t="str">
        <f t="shared" si="4"/>
        <v/>
      </c>
      <c r="B174" s="24"/>
      <c r="C174" s="33"/>
      <c r="D174" s="39"/>
      <c r="E174" s="33"/>
      <c r="F174" s="40"/>
      <c r="G174" s="34" t="str">
        <f t="shared" si="5"/>
        <v/>
      </c>
      <c r="H174" s="28">
        <v>167.0</v>
      </c>
      <c r="I174" s="4" t="str">
        <f t="shared" si="2"/>
        <v/>
      </c>
      <c r="J174" s="5" t="str">
        <f>IF(F174="","",F174+editar!$C$9)</f>
        <v/>
      </c>
      <c r="K174" s="4" t="str">
        <f>IF(J174="","",VLOOKUP(MONTH(J174),editar!$F$2:$G$13,2,0))</f>
        <v/>
      </c>
      <c r="L174" s="4" t="str">
        <f t="shared" si="3"/>
        <v/>
      </c>
      <c r="M174" s="4"/>
      <c r="N174" s="37"/>
      <c r="O174" s="38"/>
      <c r="P174" s="38"/>
      <c r="Q174" s="38"/>
      <c r="R174" s="32">
        <v>167.0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23" t="str">
        <f t="shared" si="4"/>
        <v/>
      </c>
      <c r="B175" s="24"/>
      <c r="C175" s="33"/>
      <c r="D175" s="39"/>
      <c r="E175" s="33"/>
      <c r="F175" s="40"/>
      <c r="G175" s="34" t="str">
        <f t="shared" si="5"/>
        <v/>
      </c>
      <c r="H175" s="28">
        <v>168.0</v>
      </c>
      <c r="I175" s="4" t="str">
        <f t="shared" si="2"/>
        <v/>
      </c>
      <c r="J175" s="5" t="str">
        <f>IF(F175="","",F175+editar!$C$9)</f>
        <v/>
      </c>
      <c r="K175" s="4" t="str">
        <f>IF(J175="","",VLOOKUP(MONTH(J175),editar!$F$2:$G$13,2,0))</f>
        <v/>
      </c>
      <c r="L175" s="4" t="str">
        <f t="shared" si="3"/>
        <v/>
      </c>
      <c r="M175" s="4"/>
      <c r="N175" s="37"/>
      <c r="O175" s="38"/>
      <c r="P175" s="38"/>
      <c r="Q175" s="38"/>
      <c r="R175" s="32">
        <v>168.0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23" t="str">
        <f t="shared" si="4"/>
        <v/>
      </c>
      <c r="B176" s="24"/>
      <c r="C176" s="33"/>
      <c r="D176" s="39"/>
      <c r="E176" s="33"/>
      <c r="F176" s="40"/>
      <c r="G176" s="34" t="str">
        <f t="shared" si="5"/>
        <v/>
      </c>
      <c r="H176" s="28">
        <v>169.0</v>
      </c>
      <c r="I176" s="4" t="str">
        <f t="shared" si="2"/>
        <v/>
      </c>
      <c r="J176" s="5" t="str">
        <f>IF(F176="","",F176+editar!$C$9)</f>
        <v/>
      </c>
      <c r="K176" s="4" t="str">
        <f>IF(J176="","",VLOOKUP(MONTH(J176),editar!$F$2:$G$13,2,0))</f>
        <v/>
      </c>
      <c r="L176" s="4" t="str">
        <f t="shared" si="3"/>
        <v/>
      </c>
      <c r="M176" s="4"/>
      <c r="N176" s="37"/>
      <c r="O176" s="38"/>
      <c r="P176" s="38"/>
      <c r="Q176" s="38"/>
      <c r="R176" s="32">
        <v>169.0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23" t="str">
        <f t="shared" si="4"/>
        <v/>
      </c>
      <c r="B177" s="24"/>
      <c r="C177" s="33"/>
      <c r="D177" s="39"/>
      <c r="E177" s="33"/>
      <c r="F177" s="40"/>
      <c r="G177" s="34" t="str">
        <f t="shared" si="5"/>
        <v/>
      </c>
      <c r="H177" s="28">
        <v>170.0</v>
      </c>
      <c r="I177" s="4" t="str">
        <f t="shared" si="2"/>
        <v/>
      </c>
      <c r="J177" s="5" t="str">
        <f>IF(F177="","",F177+editar!$C$9)</f>
        <v/>
      </c>
      <c r="K177" s="4" t="str">
        <f>IF(J177="","",VLOOKUP(MONTH(J177),editar!$F$2:$G$13,2,0))</f>
        <v/>
      </c>
      <c r="L177" s="4" t="str">
        <f t="shared" si="3"/>
        <v/>
      </c>
      <c r="M177" s="4"/>
      <c r="N177" s="37"/>
      <c r="O177" s="38"/>
      <c r="P177" s="38"/>
      <c r="Q177" s="38"/>
      <c r="R177" s="32">
        <v>170.0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23" t="str">
        <f t="shared" si="4"/>
        <v/>
      </c>
      <c r="B178" s="24"/>
      <c r="C178" s="33"/>
      <c r="D178" s="39"/>
      <c r="E178" s="33"/>
      <c r="F178" s="40"/>
      <c r="G178" s="34" t="str">
        <f t="shared" si="5"/>
        <v/>
      </c>
      <c r="H178" s="28">
        <v>171.0</v>
      </c>
      <c r="I178" s="4" t="str">
        <f t="shared" si="2"/>
        <v/>
      </c>
      <c r="J178" s="5" t="str">
        <f>IF(F178="","",F178+editar!$C$9)</f>
        <v/>
      </c>
      <c r="K178" s="4" t="str">
        <f>IF(J178="","",VLOOKUP(MONTH(J178),editar!$F$2:$G$13,2,0))</f>
        <v/>
      </c>
      <c r="L178" s="4" t="str">
        <f t="shared" si="3"/>
        <v/>
      </c>
      <c r="M178" s="4"/>
      <c r="N178" s="37"/>
      <c r="O178" s="38"/>
      <c r="P178" s="38"/>
      <c r="Q178" s="38"/>
      <c r="R178" s="32">
        <v>171.0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23" t="str">
        <f t="shared" si="4"/>
        <v/>
      </c>
      <c r="B179" s="24"/>
      <c r="C179" s="33"/>
      <c r="D179" s="39"/>
      <c r="E179" s="33"/>
      <c r="F179" s="40"/>
      <c r="G179" s="34" t="str">
        <f t="shared" si="5"/>
        <v/>
      </c>
      <c r="H179" s="28">
        <v>172.0</v>
      </c>
      <c r="I179" s="4" t="str">
        <f t="shared" si="2"/>
        <v/>
      </c>
      <c r="J179" s="5" t="str">
        <f>IF(F179="","",F179+editar!$C$9)</f>
        <v/>
      </c>
      <c r="K179" s="4" t="str">
        <f>IF(J179="","",VLOOKUP(MONTH(J179),editar!$F$2:$G$13,2,0))</f>
        <v/>
      </c>
      <c r="L179" s="4" t="str">
        <f t="shared" si="3"/>
        <v/>
      </c>
      <c r="M179" s="4"/>
      <c r="N179" s="37"/>
      <c r="O179" s="38"/>
      <c r="P179" s="38"/>
      <c r="Q179" s="38"/>
      <c r="R179" s="32">
        <v>172.0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23" t="str">
        <f t="shared" si="4"/>
        <v/>
      </c>
      <c r="B180" s="24"/>
      <c r="C180" s="33"/>
      <c r="D180" s="39"/>
      <c r="E180" s="33"/>
      <c r="F180" s="40"/>
      <c r="G180" s="34" t="str">
        <f t="shared" si="5"/>
        <v/>
      </c>
      <c r="H180" s="28">
        <v>173.0</v>
      </c>
      <c r="I180" s="4" t="str">
        <f t="shared" si="2"/>
        <v/>
      </c>
      <c r="J180" s="5" t="str">
        <f>IF(F180="","",F180+editar!$C$9)</f>
        <v/>
      </c>
      <c r="K180" s="4" t="str">
        <f>IF(J180="","",VLOOKUP(MONTH(J180),editar!$F$2:$G$13,2,0))</f>
        <v/>
      </c>
      <c r="L180" s="4" t="str">
        <f t="shared" si="3"/>
        <v/>
      </c>
      <c r="M180" s="4"/>
      <c r="N180" s="37"/>
      <c r="O180" s="38"/>
      <c r="P180" s="38"/>
      <c r="Q180" s="38"/>
      <c r="R180" s="32">
        <v>173.0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23" t="str">
        <f t="shared" si="4"/>
        <v/>
      </c>
      <c r="B181" s="24"/>
      <c r="C181" s="33"/>
      <c r="D181" s="39"/>
      <c r="E181" s="33"/>
      <c r="F181" s="40"/>
      <c r="G181" s="34" t="str">
        <f t="shared" si="5"/>
        <v/>
      </c>
      <c r="H181" s="28">
        <v>174.0</v>
      </c>
      <c r="I181" s="4" t="str">
        <f t="shared" si="2"/>
        <v/>
      </c>
      <c r="J181" s="5" t="str">
        <f>IF(F181="","",F181+editar!$C$9)</f>
        <v/>
      </c>
      <c r="K181" s="4" t="str">
        <f>IF(J181="","",VLOOKUP(MONTH(J181),editar!$F$2:$G$13,2,0))</f>
        <v/>
      </c>
      <c r="L181" s="4" t="str">
        <f t="shared" si="3"/>
        <v/>
      </c>
      <c r="M181" s="4"/>
      <c r="N181" s="37"/>
      <c r="O181" s="38"/>
      <c r="P181" s="38"/>
      <c r="Q181" s="38"/>
      <c r="R181" s="32">
        <v>174.0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23" t="str">
        <f t="shared" si="4"/>
        <v/>
      </c>
      <c r="B182" s="24"/>
      <c r="C182" s="33"/>
      <c r="D182" s="39"/>
      <c r="E182" s="33"/>
      <c r="F182" s="40"/>
      <c r="G182" s="34" t="str">
        <f t="shared" si="5"/>
        <v/>
      </c>
      <c r="H182" s="28">
        <v>175.0</v>
      </c>
      <c r="I182" s="4" t="str">
        <f t="shared" si="2"/>
        <v/>
      </c>
      <c r="J182" s="5" t="str">
        <f>IF(F182="","",F182+editar!$C$9)</f>
        <v/>
      </c>
      <c r="K182" s="4" t="str">
        <f>IF(J182="","",VLOOKUP(MONTH(J182),editar!$F$2:$G$13,2,0))</f>
        <v/>
      </c>
      <c r="L182" s="4" t="str">
        <f t="shared" si="3"/>
        <v/>
      </c>
      <c r="M182" s="4"/>
      <c r="N182" s="37"/>
      <c r="O182" s="38"/>
      <c r="P182" s="38"/>
      <c r="Q182" s="38"/>
      <c r="R182" s="32">
        <v>175.0</v>
      </c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23" t="str">
        <f t="shared" si="4"/>
        <v/>
      </c>
      <c r="B183" s="24"/>
      <c r="C183" s="33"/>
      <c r="D183" s="39"/>
      <c r="E183" s="33"/>
      <c r="F183" s="40"/>
      <c r="G183" s="34" t="str">
        <f t="shared" si="5"/>
        <v/>
      </c>
      <c r="H183" s="28">
        <v>176.0</v>
      </c>
      <c r="I183" s="4" t="str">
        <f t="shared" si="2"/>
        <v/>
      </c>
      <c r="J183" s="5" t="str">
        <f>IF(F183="","",F183+editar!$C$9)</f>
        <v/>
      </c>
      <c r="K183" s="4" t="str">
        <f>IF(J183="","",VLOOKUP(MONTH(J183),editar!$F$2:$G$13,2,0))</f>
        <v/>
      </c>
      <c r="L183" s="4" t="str">
        <f t="shared" si="3"/>
        <v/>
      </c>
      <c r="M183" s="4"/>
      <c r="N183" s="37"/>
      <c r="O183" s="38"/>
      <c r="P183" s="38"/>
      <c r="Q183" s="38"/>
      <c r="R183" s="32">
        <v>176.0</v>
      </c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23" t="str">
        <f t="shared" si="4"/>
        <v/>
      </c>
      <c r="B184" s="24"/>
      <c r="C184" s="33"/>
      <c r="D184" s="39"/>
      <c r="E184" s="33"/>
      <c r="F184" s="40"/>
      <c r="G184" s="34" t="str">
        <f t="shared" si="5"/>
        <v/>
      </c>
      <c r="H184" s="28">
        <v>177.0</v>
      </c>
      <c r="I184" s="4" t="str">
        <f t="shared" si="2"/>
        <v/>
      </c>
      <c r="J184" s="5" t="str">
        <f>IF(F184="","",F184+editar!$C$9)</f>
        <v/>
      </c>
      <c r="K184" s="4" t="str">
        <f>IF(J184="","",VLOOKUP(MONTH(J184),editar!$F$2:$G$13,2,0))</f>
        <v/>
      </c>
      <c r="L184" s="4" t="str">
        <f t="shared" si="3"/>
        <v/>
      </c>
      <c r="M184" s="4"/>
      <c r="N184" s="37"/>
      <c r="O184" s="38"/>
      <c r="P184" s="38"/>
      <c r="Q184" s="38"/>
      <c r="R184" s="32">
        <v>177.0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23" t="str">
        <f t="shared" si="4"/>
        <v/>
      </c>
      <c r="B185" s="24"/>
      <c r="C185" s="33"/>
      <c r="D185" s="39"/>
      <c r="E185" s="33"/>
      <c r="F185" s="40"/>
      <c r="G185" s="34" t="str">
        <f t="shared" si="5"/>
        <v/>
      </c>
      <c r="H185" s="28">
        <v>178.0</v>
      </c>
      <c r="I185" s="4" t="str">
        <f t="shared" si="2"/>
        <v/>
      </c>
      <c r="J185" s="5" t="str">
        <f>IF(F185="","",F185+editar!$C$9)</f>
        <v/>
      </c>
      <c r="K185" s="4" t="str">
        <f>IF(J185="","",VLOOKUP(MONTH(J185),editar!$F$2:$G$13,2,0))</f>
        <v/>
      </c>
      <c r="L185" s="4" t="str">
        <f t="shared" si="3"/>
        <v/>
      </c>
      <c r="M185" s="4"/>
      <c r="N185" s="37"/>
      <c r="O185" s="38"/>
      <c r="P185" s="38"/>
      <c r="Q185" s="38"/>
      <c r="R185" s="32">
        <v>178.0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23" t="str">
        <f t="shared" si="4"/>
        <v/>
      </c>
      <c r="B186" s="24"/>
      <c r="C186" s="33"/>
      <c r="D186" s="39"/>
      <c r="E186" s="33"/>
      <c r="F186" s="40"/>
      <c r="G186" s="34" t="str">
        <f t="shared" si="5"/>
        <v/>
      </c>
      <c r="H186" s="28">
        <v>179.0</v>
      </c>
      <c r="I186" s="4" t="str">
        <f t="shared" si="2"/>
        <v/>
      </c>
      <c r="J186" s="5" t="str">
        <f>IF(F186="","",F186+editar!$C$9)</f>
        <v/>
      </c>
      <c r="K186" s="4" t="str">
        <f>IF(J186="","",VLOOKUP(MONTH(J186),editar!$F$2:$G$13,2,0))</f>
        <v/>
      </c>
      <c r="L186" s="4" t="str">
        <f t="shared" si="3"/>
        <v/>
      </c>
      <c r="M186" s="4"/>
      <c r="N186" s="37"/>
      <c r="O186" s="38"/>
      <c r="P186" s="38"/>
      <c r="Q186" s="38"/>
      <c r="R186" s="32">
        <v>179.0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23" t="str">
        <f t="shared" si="4"/>
        <v/>
      </c>
      <c r="B187" s="24"/>
      <c r="C187" s="33"/>
      <c r="D187" s="39"/>
      <c r="E187" s="33"/>
      <c r="F187" s="40"/>
      <c r="G187" s="34" t="str">
        <f t="shared" si="5"/>
        <v/>
      </c>
      <c r="H187" s="28">
        <v>180.0</v>
      </c>
      <c r="I187" s="4" t="str">
        <f t="shared" si="2"/>
        <v/>
      </c>
      <c r="J187" s="5" t="str">
        <f>IF(F187="","",F187+editar!$C$9)</f>
        <v/>
      </c>
      <c r="K187" s="4" t="str">
        <f>IF(J187="","",VLOOKUP(MONTH(J187),editar!$F$2:$G$13,2,0))</f>
        <v/>
      </c>
      <c r="L187" s="4" t="str">
        <f t="shared" si="3"/>
        <v/>
      </c>
      <c r="M187" s="4"/>
      <c r="N187" s="37"/>
      <c r="O187" s="38"/>
      <c r="P187" s="38"/>
      <c r="Q187" s="38"/>
      <c r="R187" s="32">
        <v>180.0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23" t="str">
        <f t="shared" si="4"/>
        <v/>
      </c>
      <c r="B188" s="24"/>
      <c r="C188" s="33"/>
      <c r="D188" s="39"/>
      <c r="E188" s="33"/>
      <c r="F188" s="40"/>
      <c r="G188" s="34" t="str">
        <f t="shared" si="5"/>
        <v/>
      </c>
      <c r="H188" s="28">
        <v>181.0</v>
      </c>
      <c r="I188" s="4" t="str">
        <f t="shared" si="2"/>
        <v/>
      </c>
      <c r="J188" s="5" t="str">
        <f>IF(F188="","",F188+editar!$C$9)</f>
        <v/>
      </c>
      <c r="K188" s="4" t="str">
        <f>IF(J188="","",VLOOKUP(MONTH(J188),editar!$F$2:$G$13,2,0))</f>
        <v/>
      </c>
      <c r="L188" s="4" t="str">
        <f t="shared" si="3"/>
        <v/>
      </c>
      <c r="M188" s="4"/>
      <c r="N188" s="37"/>
      <c r="O188" s="38"/>
      <c r="P188" s="38"/>
      <c r="Q188" s="38"/>
      <c r="R188" s="32">
        <v>181.0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23" t="str">
        <f t="shared" si="4"/>
        <v/>
      </c>
      <c r="B189" s="24"/>
      <c r="C189" s="33"/>
      <c r="D189" s="39"/>
      <c r="E189" s="33"/>
      <c r="F189" s="40"/>
      <c r="G189" s="34" t="str">
        <f t="shared" si="5"/>
        <v/>
      </c>
      <c r="H189" s="28">
        <v>182.0</v>
      </c>
      <c r="I189" s="4" t="str">
        <f t="shared" si="2"/>
        <v/>
      </c>
      <c r="J189" s="5" t="str">
        <f>IF(F189="","",F189+editar!$C$9)</f>
        <v/>
      </c>
      <c r="K189" s="4" t="str">
        <f>IF(J189="","",VLOOKUP(MONTH(J189),editar!$F$2:$G$13,2,0))</f>
        <v/>
      </c>
      <c r="L189" s="4" t="str">
        <f t="shared" si="3"/>
        <v/>
      </c>
      <c r="M189" s="4"/>
      <c r="N189" s="37"/>
      <c r="O189" s="38"/>
      <c r="P189" s="38"/>
      <c r="Q189" s="38"/>
      <c r="R189" s="32">
        <v>182.0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23" t="str">
        <f t="shared" si="4"/>
        <v/>
      </c>
      <c r="B190" s="24"/>
      <c r="C190" s="33"/>
      <c r="D190" s="39"/>
      <c r="E190" s="33"/>
      <c r="F190" s="40"/>
      <c r="G190" s="34" t="str">
        <f t="shared" si="5"/>
        <v/>
      </c>
      <c r="H190" s="28">
        <v>183.0</v>
      </c>
      <c r="I190" s="4" t="str">
        <f t="shared" si="2"/>
        <v/>
      </c>
      <c r="J190" s="5" t="str">
        <f>IF(F190="","",F190+editar!$C$9)</f>
        <v/>
      </c>
      <c r="K190" s="4" t="str">
        <f>IF(J190="","",VLOOKUP(MONTH(J190),editar!$F$2:$G$13,2,0))</f>
        <v/>
      </c>
      <c r="L190" s="4" t="str">
        <f t="shared" si="3"/>
        <v/>
      </c>
      <c r="M190" s="4"/>
      <c r="N190" s="37"/>
      <c r="O190" s="38"/>
      <c r="P190" s="38"/>
      <c r="Q190" s="38"/>
      <c r="R190" s="32">
        <v>183.0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23" t="str">
        <f t="shared" si="4"/>
        <v/>
      </c>
      <c r="B191" s="24"/>
      <c r="C191" s="33"/>
      <c r="D191" s="39"/>
      <c r="E191" s="33"/>
      <c r="F191" s="40"/>
      <c r="G191" s="34" t="str">
        <f t="shared" si="5"/>
        <v/>
      </c>
      <c r="H191" s="28">
        <v>184.0</v>
      </c>
      <c r="I191" s="4" t="str">
        <f t="shared" si="2"/>
        <v/>
      </c>
      <c r="J191" s="5" t="str">
        <f>IF(F191="","",F191+editar!$C$9)</f>
        <v/>
      </c>
      <c r="K191" s="4" t="str">
        <f>IF(J191="","",VLOOKUP(MONTH(J191),editar!$F$2:$G$13,2,0))</f>
        <v/>
      </c>
      <c r="L191" s="4" t="str">
        <f t="shared" si="3"/>
        <v/>
      </c>
      <c r="M191" s="4"/>
      <c r="N191" s="37"/>
      <c r="O191" s="38"/>
      <c r="P191" s="38"/>
      <c r="Q191" s="38"/>
      <c r="R191" s="32">
        <v>184.0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23" t="str">
        <f t="shared" si="4"/>
        <v/>
      </c>
      <c r="B192" s="24"/>
      <c r="C192" s="33"/>
      <c r="D192" s="39"/>
      <c r="E192" s="33"/>
      <c r="F192" s="40"/>
      <c r="G192" s="34" t="str">
        <f t="shared" si="5"/>
        <v/>
      </c>
      <c r="H192" s="28">
        <v>185.0</v>
      </c>
      <c r="I192" s="4" t="str">
        <f t="shared" si="2"/>
        <v/>
      </c>
      <c r="J192" s="5" t="str">
        <f>IF(F192="","",F192+editar!$C$9)</f>
        <v/>
      </c>
      <c r="K192" s="4" t="str">
        <f>IF(J192="","",VLOOKUP(MONTH(J192),editar!$F$2:$G$13,2,0))</f>
        <v/>
      </c>
      <c r="L192" s="4" t="str">
        <f t="shared" si="3"/>
        <v/>
      </c>
      <c r="M192" s="4"/>
      <c r="N192" s="37"/>
      <c r="O192" s="38"/>
      <c r="P192" s="38"/>
      <c r="Q192" s="38"/>
      <c r="R192" s="32">
        <v>185.0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23" t="str">
        <f t="shared" si="4"/>
        <v/>
      </c>
      <c r="B193" s="24"/>
      <c r="C193" s="33"/>
      <c r="D193" s="39"/>
      <c r="E193" s="33"/>
      <c r="F193" s="40"/>
      <c r="G193" s="34" t="str">
        <f t="shared" si="5"/>
        <v/>
      </c>
      <c r="H193" s="28">
        <v>186.0</v>
      </c>
      <c r="I193" s="4" t="str">
        <f t="shared" si="2"/>
        <v/>
      </c>
      <c r="J193" s="5" t="str">
        <f>IF(F193="","",F193+editar!$C$9)</f>
        <v/>
      </c>
      <c r="K193" s="4" t="str">
        <f>IF(J193="","",VLOOKUP(MONTH(J193),editar!$F$2:$G$13,2,0))</f>
        <v/>
      </c>
      <c r="L193" s="4" t="str">
        <f t="shared" si="3"/>
        <v/>
      </c>
      <c r="M193" s="4"/>
      <c r="N193" s="37"/>
      <c r="O193" s="38"/>
      <c r="P193" s="38"/>
      <c r="Q193" s="38"/>
      <c r="R193" s="32">
        <v>186.0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23" t="str">
        <f t="shared" si="4"/>
        <v/>
      </c>
      <c r="B194" s="24"/>
      <c r="C194" s="33"/>
      <c r="D194" s="39"/>
      <c r="E194" s="33"/>
      <c r="F194" s="40"/>
      <c r="G194" s="34" t="str">
        <f t="shared" si="5"/>
        <v/>
      </c>
      <c r="H194" s="28">
        <v>187.0</v>
      </c>
      <c r="I194" s="4" t="str">
        <f t="shared" si="2"/>
        <v/>
      </c>
      <c r="J194" s="5" t="str">
        <f>IF(F194="","",F194+editar!$C$9)</f>
        <v/>
      </c>
      <c r="K194" s="4" t="str">
        <f>IF(J194="","",VLOOKUP(MONTH(J194),editar!$F$2:$G$13,2,0))</f>
        <v/>
      </c>
      <c r="L194" s="4" t="str">
        <f t="shared" si="3"/>
        <v/>
      </c>
      <c r="M194" s="4"/>
      <c r="N194" s="37"/>
      <c r="O194" s="38"/>
      <c r="P194" s="38"/>
      <c r="Q194" s="38"/>
      <c r="R194" s="32">
        <v>187.0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23" t="str">
        <f t="shared" si="4"/>
        <v/>
      </c>
      <c r="B195" s="24"/>
      <c r="C195" s="33"/>
      <c r="D195" s="39"/>
      <c r="E195" s="33"/>
      <c r="F195" s="40"/>
      <c r="G195" s="34" t="str">
        <f t="shared" si="5"/>
        <v/>
      </c>
      <c r="H195" s="28">
        <v>188.0</v>
      </c>
      <c r="I195" s="4" t="str">
        <f t="shared" si="2"/>
        <v/>
      </c>
      <c r="J195" s="5" t="str">
        <f>IF(F195="","",F195+editar!$C$9)</f>
        <v/>
      </c>
      <c r="K195" s="4" t="str">
        <f>IF(J195="","",VLOOKUP(MONTH(J195),editar!$F$2:$G$13,2,0))</f>
        <v/>
      </c>
      <c r="L195" s="4" t="str">
        <f t="shared" si="3"/>
        <v/>
      </c>
      <c r="M195" s="4"/>
      <c r="N195" s="37"/>
      <c r="O195" s="38"/>
      <c r="P195" s="38"/>
      <c r="Q195" s="38"/>
      <c r="R195" s="32">
        <v>188.0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23" t="str">
        <f t="shared" si="4"/>
        <v/>
      </c>
      <c r="B196" s="24"/>
      <c r="C196" s="33"/>
      <c r="D196" s="39"/>
      <c r="E196" s="33"/>
      <c r="F196" s="40"/>
      <c r="G196" s="34" t="str">
        <f t="shared" si="5"/>
        <v/>
      </c>
      <c r="H196" s="28">
        <v>189.0</v>
      </c>
      <c r="I196" s="4" t="str">
        <f t="shared" si="2"/>
        <v/>
      </c>
      <c r="J196" s="5" t="str">
        <f>IF(F196="","",F196+editar!$C$9)</f>
        <v/>
      </c>
      <c r="K196" s="4" t="str">
        <f>IF(J196="","",VLOOKUP(MONTH(J196),editar!$F$2:$G$13,2,0))</f>
        <v/>
      </c>
      <c r="L196" s="4" t="str">
        <f t="shared" si="3"/>
        <v/>
      </c>
      <c r="M196" s="4"/>
      <c r="N196" s="37"/>
      <c r="O196" s="38"/>
      <c r="P196" s="38"/>
      <c r="Q196" s="38"/>
      <c r="R196" s="32">
        <v>189.0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23" t="str">
        <f t="shared" si="4"/>
        <v/>
      </c>
      <c r="B197" s="24"/>
      <c r="C197" s="33"/>
      <c r="D197" s="39"/>
      <c r="E197" s="33"/>
      <c r="F197" s="40"/>
      <c r="G197" s="34" t="str">
        <f t="shared" si="5"/>
        <v/>
      </c>
      <c r="H197" s="28">
        <v>190.0</v>
      </c>
      <c r="I197" s="4" t="str">
        <f t="shared" si="2"/>
        <v/>
      </c>
      <c r="J197" s="5" t="str">
        <f>IF(F197="","",F197+editar!$C$9)</f>
        <v/>
      </c>
      <c r="K197" s="4" t="str">
        <f>IF(J197="","",VLOOKUP(MONTH(J197),editar!$F$2:$G$13,2,0))</f>
        <v/>
      </c>
      <c r="L197" s="4" t="str">
        <f t="shared" si="3"/>
        <v/>
      </c>
      <c r="M197" s="4"/>
      <c r="N197" s="37"/>
      <c r="O197" s="38"/>
      <c r="P197" s="38"/>
      <c r="Q197" s="38"/>
      <c r="R197" s="32">
        <v>190.0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23" t="str">
        <f t="shared" si="4"/>
        <v/>
      </c>
      <c r="B198" s="24"/>
      <c r="C198" s="33"/>
      <c r="D198" s="39"/>
      <c r="E198" s="33"/>
      <c r="F198" s="40"/>
      <c r="G198" s="34" t="str">
        <f t="shared" si="5"/>
        <v/>
      </c>
      <c r="H198" s="28">
        <v>191.0</v>
      </c>
      <c r="I198" s="4" t="str">
        <f t="shared" si="2"/>
        <v/>
      </c>
      <c r="J198" s="5" t="str">
        <f>IF(F198="","",F198+editar!$C$9)</f>
        <v/>
      </c>
      <c r="K198" s="4" t="str">
        <f>IF(J198="","",VLOOKUP(MONTH(J198),editar!$F$2:$G$13,2,0))</f>
        <v/>
      </c>
      <c r="L198" s="4" t="str">
        <f t="shared" si="3"/>
        <v/>
      </c>
      <c r="M198" s="4"/>
      <c r="N198" s="37"/>
      <c r="O198" s="38"/>
      <c r="P198" s="38"/>
      <c r="Q198" s="38"/>
      <c r="R198" s="32">
        <v>191.0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23" t="str">
        <f t="shared" si="4"/>
        <v/>
      </c>
      <c r="B199" s="24"/>
      <c r="C199" s="33"/>
      <c r="D199" s="39"/>
      <c r="E199" s="33"/>
      <c r="F199" s="40"/>
      <c r="G199" s="34" t="str">
        <f t="shared" si="5"/>
        <v/>
      </c>
      <c r="H199" s="28">
        <v>192.0</v>
      </c>
      <c r="I199" s="4" t="str">
        <f t="shared" si="2"/>
        <v/>
      </c>
      <c r="J199" s="5" t="str">
        <f>IF(F199="","",F199+editar!$C$9)</f>
        <v/>
      </c>
      <c r="K199" s="4" t="str">
        <f>IF(J199="","",VLOOKUP(MONTH(J199),editar!$F$2:$G$13,2,0))</f>
        <v/>
      </c>
      <c r="L199" s="4" t="str">
        <f t="shared" si="3"/>
        <v/>
      </c>
      <c r="M199" s="4"/>
      <c r="N199" s="37"/>
      <c r="O199" s="38"/>
      <c r="P199" s="38"/>
      <c r="Q199" s="38"/>
      <c r="R199" s="32">
        <v>192.0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23" t="str">
        <f t="shared" si="4"/>
        <v/>
      </c>
      <c r="B200" s="24"/>
      <c r="C200" s="33"/>
      <c r="D200" s="39"/>
      <c r="E200" s="33"/>
      <c r="F200" s="40"/>
      <c r="G200" s="34" t="str">
        <f t="shared" si="5"/>
        <v/>
      </c>
      <c r="H200" s="28">
        <v>193.0</v>
      </c>
      <c r="I200" s="4" t="str">
        <f t="shared" si="2"/>
        <v/>
      </c>
      <c r="J200" s="5" t="str">
        <f>IF(F200="","",F200+editar!$C$9)</f>
        <v/>
      </c>
      <c r="K200" s="4" t="str">
        <f>IF(J200="","",VLOOKUP(MONTH(J200),editar!$F$2:$G$13,2,0))</f>
        <v/>
      </c>
      <c r="L200" s="4" t="str">
        <f t="shared" si="3"/>
        <v/>
      </c>
      <c r="M200" s="4"/>
      <c r="N200" s="37"/>
      <c r="O200" s="38"/>
      <c r="P200" s="38"/>
      <c r="Q200" s="38"/>
      <c r="R200" s="32">
        <v>193.0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23" t="str">
        <f t="shared" si="4"/>
        <v/>
      </c>
      <c r="B201" s="24"/>
      <c r="C201" s="33"/>
      <c r="D201" s="39"/>
      <c r="E201" s="33"/>
      <c r="F201" s="40"/>
      <c r="G201" s="34" t="str">
        <f t="shared" si="5"/>
        <v/>
      </c>
      <c r="H201" s="28">
        <v>194.0</v>
      </c>
      <c r="I201" s="4" t="str">
        <f t="shared" si="2"/>
        <v/>
      </c>
      <c r="J201" s="5" t="str">
        <f>IF(F201="","",F201+editar!$C$9)</f>
        <v/>
      </c>
      <c r="K201" s="4" t="str">
        <f>IF(J201="","",VLOOKUP(MONTH(J201),editar!$F$2:$G$13,2,0))</f>
        <v/>
      </c>
      <c r="L201" s="4" t="str">
        <f t="shared" si="3"/>
        <v/>
      </c>
      <c r="M201" s="4"/>
      <c r="N201" s="37"/>
      <c r="O201" s="38"/>
      <c r="P201" s="38"/>
      <c r="Q201" s="38"/>
      <c r="R201" s="32">
        <v>194.0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23" t="str">
        <f t="shared" si="4"/>
        <v/>
      </c>
      <c r="B202" s="24"/>
      <c r="C202" s="33"/>
      <c r="D202" s="39"/>
      <c r="E202" s="33"/>
      <c r="F202" s="40"/>
      <c r="G202" s="34" t="str">
        <f t="shared" si="5"/>
        <v/>
      </c>
      <c r="H202" s="28">
        <v>195.0</v>
      </c>
      <c r="I202" s="4" t="str">
        <f t="shared" si="2"/>
        <v/>
      </c>
      <c r="J202" s="5" t="str">
        <f>IF(F202="","",F202+editar!$C$9)</f>
        <v/>
      </c>
      <c r="K202" s="4" t="str">
        <f>IF(J202="","",VLOOKUP(MONTH(J202),editar!$F$2:$G$13,2,0))</f>
        <v/>
      </c>
      <c r="L202" s="4" t="str">
        <f t="shared" si="3"/>
        <v/>
      </c>
      <c r="M202" s="4"/>
      <c r="N202" s="37"/>
      <c r="O202" s="38"/>
      <c r="P202" s="38"/>
      <c r="Q202" s="38"/>
      <c r="R202" s="32">
        <v>195.0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23" t="str">
        <f t="shared" si="4"/>
        <v/>
      </c>
      <c r="B203" s="24"/>
      <c r="C203" s="33"/>
      <c r="D203" s="39"/>
      <c r="E203" s="33"/>
      <c r="F203" s="40"/>
      <c r="G203" s="34" t="str">
        <f t="shared" si="5"/>
        <v/>
      </c>
      <c r="H203" s="28">
        <v>196.0</v>
      </c>
      <c r="I203" s="4" t="str">
        <f t="shared" si="2"/>
        <v/>
      </c>
      <c r="J203" s="5" t="str">
        <f>IF(F203="","",F203+editar!$C$9)</f>
        <v/>
      </c>
      <c r="K203" s="4" t="str">
        <f>IF(J203="","",VLOOKUP(MONTH(J203),editar!$F$2:$G$13,2,0))</f>
        <v/>
      </c>
      <c r="L203" s="4" t="str">
        <f t="shared" si="3"/>
        <v/>
      </c>
      <c r="M203" s="4"/>
      <c r="N203" s="37"/>
      <c r="O203" s="38"/>
      <c r="P203" s="38"/>
      <c r="Q203" s="38"/>
      <c r="R203" s="32">
        <v>196.0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23" t="str">
        <f t="shared" si="4"/>
        <v/>
      </c>
      <c r="B204" s="24"/>
      <c r="C204" s="33"/>
      <c r="D204" s="39"/>
      <c r="E204" s="33"/>
      <c r="F204" s="40"/>
      <c r="G204" s="34" t="str">
        <f t="shared" si="5"/>
        <v/>
      </c>
      <c r="H204" s="28">
        <v>197.0</v>
      </c>
      <c r="I204" s="4" t="str">
        <f t="shared" si="2"/>
        <v/>
      </c>
      <c r="J204" s="5" t="str">
        <f>IF(F204="","",F204+editar!$C$9)</f>
        <v/>
      </c>
      <c r="K204" s="4" t="str">
        <f>IF(J204="","",VLOOKUP(MONTH(J204),editar!$F$2:$G$13,2,0))</f>
        <v/>
      </c>
      <c r="L204" s="4" t="str">
        <f t="shared" si="3"/>
        <v/>
      </c>
      <c r="M204" s="4"/>
      <c r="N204" s="37"/>
      <c r="O204" s="38"/>
      <c r="P204" s="38"/>
      <c r="Q204" s="38"/>
      <c r="R204" s="32">
        <v>197.0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23" t="str">
        <f t="shared" si="4"/>
        <v/>
      </c>
      <c r="B205" s="24"/>
      <c r="C205" s="33"/>
      <c r="D205" s="39"/>
      <c r="E205" s="33"/>
      <c r="F205" s="40"/>
      <c r="G205" s="34" t="str">
        <f t="shared" si="5"/>
        <v/>
      </c>
      <c r="H205" s="28">
        <v>198.0</v>
      </c>
      <c r="I205" s="4" t="str">
        <f t="shared" si="2"/>
        <v/>
      </c>
      <c r="J205" s="5" t="str">
        <f>IF(F205="","",F205+editar!$C$9)</f>
        <v/>
      </c>
      <c r="K205" s="4" t="str">
        <f>IF(J205="","",VLOOKUP(MONTH(J205),editar!$F$2:$G$13,2,0))</f>
        <v/>
      </c>
      <c r="L205" s="4" t="str">
        <f t="shared" si="3"/>
        <v/>
      </c>
      <c r="M205" s="4"/>
      <c r="N205" s="37"/>
      <c r="O205" s="38"/>
      <c r="P205" s="38"/>
      <c r="Q205" s="38"/>
      <c r="R205" s="32">
        <v>198.0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23" t="str">
        <f t="shared" si="4"/>
        <v/>
      </c>
      <c r="B206" s="24"/>
      <c r="C206" s="33"/>
      <c r="D206" s="39"/>
      <c r="E206" s="33"/>
      <c r="F206" s="40"/>
      <c r="G206" s="34" t="str">
        <f t="shared" si="5"/>
        <v/>
      </c>
      <c r="H206" s="28">
        <v>199.0</v>
      </c>
      <c r="I206" s="4" t="str">
        <f t="shared" si="2"/>
        <v/>
      </c>
      <c r="J206" s="5" t="str">
        <f>IF(F206="","",F206+editar!$C$9)</f>
        <v/>
      </c>
      <c r="K206" s="4" t="str">
        <f>IF(J206="","",VLOOKUP(MONTH(J206),editar!$F$2:$G$13,2,0))</f>
        <v/>
      </c>
      <c r="L206" s="4" t="str">
        <f t="shared" si="3"/>
        <v/>
      </c>
      <c r="M206" s="4"/>
      <c r="N206" s="37"/>
      <c r="O206" s="38"/>
      <c r="P206" s="38"/>
      <c r="Q206" s="38"/>
      <c r="R206" s="32">
        <v>199.0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23" t="str">
        <f t="shared" si="4"/>
        <v/>
      </c>
      <c r="B207" s="24"/>
      <c r="C207" s="33"/>
      <c r="D207" s="39"/>
      <c r="E207" s="33"/>
      <c r="F207" s="40"/>
      <c r="G207" s="34" t="str">
        <f t="shared" si="5"/>
        <v/>
      </c>
      <c r="H207" s="28">
        <v>200.0</v>
      </c>
      <c r="I207" s="4" t="str">
        <f t="shared" si="2"/>
        <v/>
      </c>
      <c r="J207" s="5" t="str">
        <f>IF(F207="","",F207+editar!$C$9)</f>
        <v/>
      </c>
      <c r="K207" s="4" t="str">
        <f>IF(J207="","",VLOOKUP(MONTH(J207),editar!$F$2:$G$13,2,0))</f>
        <v/>
      </c>
      <c r="L207" s="4" t="str">
        <f t="shared" si="3"/>
        <v/>
      </c>
      <c r="M207" s="4"/>
      <c r="N207" s="37"/>
      <c r="O207" s="38"/>
      <c r="P207" s="38"/>
      <c r="Q207" s="38"/>
      <c r="R207" s="32">
        <v>200.0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23" t="str">
        <f t="shared" si="4"/>
        <v/>
      </c>
      <c r="B208" s="24"/>
      <c r="C208" s="33"/>
      <c r="D208" s="39"/>
      <c r="E208" s="33"/>
      <c r="F208" s="40"/>
      <c r="G208" s="34" t="str">
        <f t="shared" si="5"/>
        <v/>
      </c>
      <c r="H208" s="28">
        <v>201.0</v>
      </c>
      <c r="I208" s="4" t="str">
        <f t="shared" si="2"/>
        <v/>
      </c>
      <c r="J208" s="5" t="str">
        <f>IF(F208="","",F208+editar!$C$9)</f>
        <v/>
      </c>
      <c r="K208" s="4" t="str">
        <f>IF(J208="","",VLOOKUP(MONTH(J208),editar!$F$2:$G$13,2,0))</f>
        <v/>
      </c>
      <c r="L208" s="4" t="str">
        <f t="shared" si="3"/>
        <v/>
      </c>
      <c r="M208" s="4"/>
      <c r="N208" s="37"/>
      <c r="O208" s="38"/>
      <c r="P208" s="38"/>
      <c r="Q208" s="38"/>
      <c r="R208" s="32">
        <v>201.0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23" t="str">
        <f t="shared" si="4"/>
        <v/>
      </c>
      <c r="B209" s="24"/>
      <c r="C209" s="33"/>
      <c r="D209" s="39"/>
      <c r="E209" s="33"/>
      <c r="F209" s="40"/>
      <c r="G209" s="34" t="str">
        <f t="shared" si="5"/>
        <v/>
      </c>
      <c r="H209" s="28">
        <v>202.0</v>
      </c>
      <c r="I209" s="4" t="str">
        <f t="shared" si="2"/>
        <v/>
      </c>
      <c r="J209" s="5" t="str">
        <f>IF(F209="","",F209+editar!$C$9)</f>
        <v/>
      </c>
      <c r="K209" s="4" t="str">
        <f>IF(J209="","",VLOOKUP(MONTH(J209),editar!$F$2:$G$13,2,0))</f>
        <v/>
      </c>
      <c r="L209" s="4" t="str">
        <f t="shared" si="3"/>
        <v/>
      </c>
      <c r="M209" s="4"/>
      <c r="N209" s="37"/>
      <c r="O209" s="38"/>
      <c r="P209" s="38"/>
      <c r="Q209" s="38"/>
      <c r="R209" s="32">
        <v>202.0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23" t="str">
        <f t="shared" si="4"/>
        <v/>
      </c>
      <c r="B210" s="24"/>
      <c r="C210" s="33"/>
      <c r="D210" s="39"/>
      <c r="E210" s="33"/>
      <c r="F210" s="40"/>
      <c r="G210" s="34" t="str">
        <f t="shared" si="5"/>
        <v/>
      </c>
      <c r="H210" s="28">
        <v>203.0</v>
      </c>
      <c r="I210" s="4" t="str">
        <f t="shared" si="2"/>
        <v/>
      </c>
      <c r="J210" s="5" t="str">
        <f>IF(F210="","",F210+editar!$C$9)</f>
        <v/>
      </c>
      <c r="K210" s="4" t="str">
        <f>IF(J210="","",VLOOKUP(MONTH(J210),editar!$F$2:$G$13,2,0))</f>
        <v/>
      </c>
      <c r="L210" s="4" t="str">
        <f t="shared" si="3"/>
        <v/>
      </c>
      <c r="M210" s="4"/>
      <c r="N210" s="37"/>
      <c r="O210" s="38"/>
      <c r="P210" s="38"/>
      <c r="Q210" s="38"/>
      <c r="R210" s="32">
        <v>203.0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23" t="str">
        <f t="shared" si="4"/>
        <v/>
      </c>
      <c r="B211" s="24"/>
      <c r="C211" s="33"/>
      <c r="D211" s="39"/>
      <c r="E211" s="33"/>
      <c r="F211" s="40"/>
      <c r="G211" s="34" t="str">
        <f t="shared" si="5"/>
        <v/>
      </c>
      <c r="H211" s="28">
        <v>204.0</v>
      </c>
      <c r="I211" s="4" t="str">
        <f t="shared" si="2"/>
        <v/>
      </c>
      <c r="J211" s="5" t="str">
        <f>IF(F211="","",F211+editar!$C$9)</f>
        <v/>
      </c>
      <c r="K211" s="4" t="str">
        <f>IF(J211="","",VLOOKUP(MONTH(J211),editar!$F$2:$G$13,2,0))</f>
        <v/>
      </c>
      <c r="L211" s="4" t="str">
        <f t="shared" si="3"/>
        <v/>
      </c>
      <c r="M211" s="4"/>
      <c r="N211" s="37"/>
      <c r="O211" s="38"/>
      <c r="P211" s="38"/>
      <c r="Q211" s="38"/>
      <c r="R211" s="32">
        <v>204.0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23" t="str">
        <f t="shared" si="4"/>
        <v/>
      </c>
      <c r="B212" s="24"/>
      <c r="C212" s="33"/>
      <c r="D212" s="39"/>
      <c r="E212" s="33"/>
      <c r="F212" s="40"/>
      <c r="G212" s="34" t="str">
        <f t="shared" si="5"/>
        <v/>
      </c>
      <c r="H212" s="28">
        <v>205.0</v>
      </c>
      <c r="I212" s="4" t="str">
        <f t="shared" si="2"/>
        <v/>
      </c>
      <c r="J212" s="5" t="str">
        <f>IF(F212="","",F212+editar!$C$9)</f>
        <v/>
      </c>
      <c r="K212" s="4" t="str">
        <f>IF(J212="","",VLOOKUP(MONTH(J212),editar!$F$2:$G$13,2,0))</f>
        <v/>
      </c>
      <c r="L212" s="4" t="str">
        <f t="shared" si="3"/>
        <v/>
      </c>
      <c r="M212" s="4"/>
      <c r="N212" s="37"/>
      <c r="O212" s="38"/>
      <c r="P212" s="38"/>
      <c r="Q212" s="38"/>
      <c r="R212" s="32">
        <v>205.0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23" t="str">
        <f t="shared" si="4"/>
        <v/>
      </c>
      <c r="B213" s="24"/>
      <c r="C213" s="33"/>
      <c r="D213" s="39"/>
      <c r="E213" s="33"/>
      <c r="F213" s="40"/>
      <c r="G213" s="34" t="str">
        <f t="shared" si="5"/>
        <v/>
      </c>
      <c r="H213" s="28">
        <v>206.0</v>
      </c>
      <c r="I213" s="4" t="str">
        <f t="shared" si="2"/>
        <v/>
      </c>
      <c r="J213" s="5" t="str">
        <f>IF(F213="","",F213+editar!$C$9)</f>
        <v/>
      </c>
      <c r="K213" s="4" t="str">
        <f>IF(J213="","",VLOOKUP(MONTH(J213),editar!$F$2:$G$13,2,0))</f>
        <v/>
      </c>
      <c r="L213" s="4" t="str">
        <f t="shared" si="3"/>
        <v/>
      </c>
      <c r="M213" s="4"/>
      <c r="N213" s="37"/>
      <c r="O213" s="38"/>
      <c r="P213" s="38"/>
      <c r="Q213" s="38"/>
      <c r="R213" s="32">
        <v>206.0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23" t="str">
        <f t="shared" si="4"/>
        <v/>
      </c>
      <c r="B214" s="24"/>
      <c r="C214" s="33"/>
      <c r="D214" s="39"/>
      <c r="E214" s="33"/>
      <c r="F214" s="40"/>
      <c r="G214" s="34" t="str">
        <f t="shared" si="5"/>
        <v/>
      </c>
      <c r="H214" s="28">
        <v>207.0</v>
      </c>
      <c r="I214" s="4" t="str">
        <f t="shared" si="2"/>
        <v/>
      </c>
      <c r="J214" s="5" t="str">
        <f>IF(F214="","",F214+editar!$C$9)</f>
        <v/>
      </c>
      <c r="K214" s="4" t="str">
        <f>IF(J214="","",VLOOKUP(MONTH(J214),editar!$F$2:$G$13,2,0))</f>
        <v/>
      </c>
      <c r="L214" s="4" t="str">
        <f t="shared" si="3"/>
        <v/>
      </c>
      <c r="M214" s="4"/>
      <c r="N214" s="37"/>
      <c r="O214" s="38"/>
      <c r="P214" s="38"/>
      <c r="Q214" s="38"/>
      <c r="R214" s="32">
        <v>207.0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23" t="str">
        <f t="shared" si="4"/>
        <v/>
      </c>
      <c r="B215" s="24"/>
      <c r="C215" s="33"/>
      <c r="D215" s="39"/>
      <c r="E215" s="33"/>
      <c r="F215" s="40"/>
      <c r="G215" s="34" t="str">
        <f t="shared" si="5"/>
        <v/>
      </c>
      <c r="H215" s="28">
        <v>208.0</v>
      </c>
      <c r="I215" s="4" t="str">
        <f t="shared" si="2"/>
        <v/>
      </c>
      <c r="J215" s="5" t="str">
        <f>IF(F215="","",F215+editar!$C$9)</f>
        <v/>
      </c>
      <c r="K215" s="4" t="str">
        <f>IF(J215="","",VLOOKUP(MONTH(J215),editar!$F$2:$G$13,2,0))</f>
        <v/>
      </c>
      <c r="L215" s="4" t="str">
        <f t="shared" si="3"/>
        <v/>
      </c>
      <c r="M215" s="4"/>
      <c r="N215" s="37"/>
      <c r="O215" s="38"/>
      <c r="P215" s="38"/>
      <c r="Q215" s="38"/>
      <c r="R215" s="32">
        <v>208.0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23" t="str">
        <f t="shared" si="4"/>
        <v/>
      </c>
      <c r="B216" s="24"/>
      <c r="C216" s="33"/>
      <c r="D216" s="39"/>
      <c r="E216" s="33"/>
      <c r="F216" s="40"/>
      <c r="G216" s="34" t="str">
        <f t="shared" si="5"/>
        <v/>
      </c>
      <c r="H216" s="28">
        <v>209.0</v>
      </c>
      <c r="I216" s="4" t="str">
        <f t="shared" si="2"/>
        <v/>
      </c>
      <c r="J216" s="5" t="str">
        <f>IF(F216="","",F216+editar!$C$9)</f>
        <v/>
      </c>
      <c r="K216" s="4" t="str">
        <f>IF(J216="","",VLOOKUP(MONTH(J216),editar!$F$2:$G$13,2,0))</f>
        <v/>
      </c>
      <c r="L216" s="4" t="str">
        <f t="shared" si="3"/>
        <v/>
      </c>
      <c r="M216" s="4"/>
      <c r="N216" s="37"/>
      <c r="O216" s="38"/>
      <c r="P216" s="38"/>
      <c r="Q216" s="38"/>
      <c r="R216" s="32">
        <v>209.0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23" t="str">
        <f t="shared" si="4"/>
        <v/>
      </c>
      <c r="B217" s="24"/>
      <c r="C217" s="33"/>
      <c r="D217" s="39"/>
      <c r="E217" s="33"/>
      <c r="F217" s="40"/>
      <c r="G217" s="34" t="str">
        <f t="shared" si="5"/>
        <v/>
      </c>
      <c r="H217" s="28">
        <v>210.0</v>
      </c>
      <c r="I217" s="4" t="str">
        <f t="shared" si="2"/>
        <v/>
      </c>
      <c r="J217" s="5" t="str">
        <f>IF(F217="","",F217+editar!$C$9)</f>
        <v/>
      </c>
      <c r="K217" s="4" t="str">
        <f>IF(J217="","",VLOOKUP(MONTH(J217),editar!$F$2:$G$13,2,0))</f>
        <v/>
      </c>
      <c r="L217" s="4" t="str">
        <f t="shared" si="3"/>
        <v/>
      </c>
      <c r="M217" s="4"/>
      <c r="N217" s="37"/>
      <c r="O217" s="38"/>
      <c r="P217" s="38"/>
      <c r="Q217" s="38"/>
      <c r="R217" s="32">
        <v>210.0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23" t="str">
        <f t="shared" si="4"/>
        <v/>
      </c>
      <c r="B218" s="24"/>
      <c r="C218" s="33"/>
      <c r="D218" s="39"/>
      <c r="E218" s="33"/>
      <c r="F218" s="40"/>
      <c r="G218" s="34" t="str">
        <f t="shared" si="5"/>
        <v/>
      </c>
      <c r="H218" s="28">
        <v>211.0</v>
      </c>
      <c r="I218" s="4" t="str">
        <f t="shared" si="2"/>
        <v/>
      </c>
      <c r="J218" s="5" t="str">
        <f>IF(F218="","",F218+editar!$C$9)</f>
        <v/>
      </c>
      <c r="K218" s="4" t="str">
        <f>IF(J218="","",VLOOKUP(MONTH(J218),editar!$F$2:$G$13,2,0))</f>
        <v/>
      </c>
      <c r="L218" s="4" t="str">
        <f t="shared" si="3"/>
        <v/>
      </c>
      <c r="M218" s="4"/>
      <c r="N218" s="37"/>
      <c r="O218" s="38"/>
      <c r="P218" s="38"/>
      <c r="Q218" s="38"/>
      <c r="R218" s="32">
        <v>211.0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23" t="str">
        <f t="shared" si="4"/>
        <v/>
      </c>
      <c r="B219" s="24"/>
      <c r="C219" s="33"/>
      <c r="D219" s="39"/>
      <c r="E219" s="33"/>
      <c r="F219" s="40"/>
      <c r="G219" s="34" t="str">
        <f t="shared" si="5"/>
        <v/>
      </c>
      <c r="H219" s="28">
        <v>212.0</v>
      </c>
      <c r="I219" s="4" t="str">
        <f t="shared" si="2"/>
        <v/>
      </c>
      <c r="J219" s="5" t="str">
        <f>IF(F219="","",F219+editar!$C$9)</f>
        <v/>
      </c>
      <c r="K219" s="4" t="str">
        <f>IF(J219="","",VLOOKUP(MONTH(J219),editar!$F$2:$G$13,2,0))</f>
        <v/>
      </c>
      <c r="L219" s="4" t="str">
        <f t="shared" si="3"/>
        <v/>
      </c>
      <c r="M219" s="4"/>
      <c r="N219" s="37"/>
      <c r="O219" s="38"/>
      <c r="P219" s="38"/>
      <c r="Q219" s="38"/>
      <c r="R219" s="32">
        <v>212.0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23" t="str">
        <f t="shared" si="4"/>
        <v/>
      </c>
      <c r="B220" s="24"/>
      <c r="C220" s="33"/>
      <c r="D220" s="39"/>
      <c r="E220" s="33"/>
      <c r="F220" s="40"/>
      <c r="G220" s="34" t="str">
        <f t="shared" si="5"/>
        <v/>
      </c>
      <c r="H220" s="28">
        <v>213.0</v>
      </c>
      <c r="I220" s="4" t="str">
        <f t="shared" si="2"/>
        <v/>
      </c>
      <c r="J220" s="5" t="str">
        <f>IF(F220="","",F220+editar!$C$9)</f>
        <v/>
      </c>
      <c r="K220" s="4" t="str">
        <f>IF(J220="","",VLOOKUP(MONTH(J220),editar!$F$2:$G$13,2,0))</f>
        <v/>
      </c>
      <c r="L220" s="4" t="str">
        <f t="shared" si="3"/>
        <v/>
      </c>
      <c r="M220" s="4"/>
      <c r="N220" s="37"/>
      <c r="O220" s="38"/>
      <c r="P220" s="38"/>
      <c r="Q220" s="38"/>
      <c r="R220" s="32">
        <v>213.0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23" t="str">
        <f t="shared" si="4"/>
        <v/>
      </c>
      <c r="B221" s="24"/>
      <c r="C221" s="33"/>
      <c r="D221" s="39"/>
      <c r="E221" s="33"/>
      <c r="F221" s="40"/>
      <c r="G221" s="34" t="str">
        <f t="shared" si="5"/>
        <v/>
      </c>
      <c r="H221" s="28">
        <v>214.0</v>
      </c>
      <c r="I221" s="4" t="str">
        <f t="shared" si="2"/>
        <v/>
      </c>
      <c r="J221" s="5" t="str">
        <f>IF(F221="","",F221+editar!$C$9)</f>
        <v/>
      </c>
      <c r="K221" s="4" t="str">
        <f>IF(J221="","",VLOOKUP(MONTH(J221),editar!$F$2:$G$13,2,0))</f>
        <v/>
      </c>
      <c r="L221" s="4" t="str">
        <f t="shared" si="3"/>
        <v/>
      </c>
      <c r="M221" s="4"/>
      <c r="N221" s="37"/>
      <c r="O221" s="38"/>
      <c r="P221" s="38"/>
      <c r="Q221" s="38"/>
      <c r="R221" s="32">
        <v>214.0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23" t="str">
        <f t="shared" si="4"/>
        <v/>
      </c>
      <c r="B222" s="24"/>
      <c r="C222" s="33"/>
      <c r="D222" s="39"/>
      <c r="E222" s="33"/>
      <c r="F222" s="40"/>
      <c r="G222" s="34" t="str">
        <f t="shared" si="5"/>
        <v/>
      </c>
      <c r="H222" s="28">
        <v>215.0</v>
      </c>
      <c r="I222" s="4" t="str">
        <f t="shared" si="2"/>
        <v/>
      </c>
      <c r="J222" s="5" t="str">
        <f>IF(F222="","",F222+editar!$C$9)</f>
        <v/>
      </c>
      <c r="K222" s="4" t="str">
        <f>IF(J222="","",VLOOKUP(MONTH(J222),editar!$F$2:$G$13,2,0))</f>
        <v/>
      </c>
      <c r="L222" s="4" t="str">
        <f t="shared" si="3"/>
        <v/>
      </c>
      <c r="M222" s="4"/>
      <c r="N222" s="37"/>
      <c r="O222" s="38"/>
      <c r="P222" s="38"/>
      <c r="Q222" s="38"/>
      <c r="R222" s="32">
        <v>215.0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23" t="str">
        <f t="shared" si="4"/>
        <v/>
      </c>
      <c r="B223" s="24"/>
      <c r="C223" s="33"/>
      <c r="D223" s="39"/>
      <c r="E223" s="33"/>
      <c r="F223" s="40"/>
      <c r="G223" s="34" t="str">
        <f t="shared" si="5"/>
        <v/>
      </c>
      <c r="H223" s="28">
        <v>216.0</v>
      </c>
      <c r="I223" s="4" t="str">
        <f t="shared" si="2"/>
        <v/>
      </c>
      <c r="J223" s="5" t="str">
        <f>IF(F223="","",F223+editar!$C$9)</f>
        <v/>
      </c>
      <c r="K223" s="4" t="str">
        <f>IF(J223="","",VLOOKUP(MONTH(J223),editar!$F$2:$G$13,2,0))</f>
        <v/>
      </c>
      <c r="L223" s="4" t="str">
        <f t="shared" si="3"/>
        <v/>
      </c>
      <c r="M223" s="4"/>
      <c r="N223" s="37"/>
      <c r="O223" s="38"/>
      <c r="P223" s="38"/>
      <c r="Q223" s="38"/>
      <c r="R223" s="32">
        <v>216.0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23" t="str">
        <f t="shared" si="4"/>
        <v/>
      </c>
      <c r="B224" s="24"/>
      <c r="C224" s="33"/>
      <c r="D224" s="39"/>
      <c r="E224" s="33"/>
      <c r="F224" s="40"/>
      <c r="G224" s="34" t="str">
        <f t="shared" si="5"/>
        <v/>
      </c>
      <c r="H224" s="28">
        <v>217.0</v>
      </c>
      <c r="I224" s="4" t="str">
        <f t="shared" si="2"/>
        <v/>
      </c>
      <c r="J224" s="5" t="str">
        <f>IF(F224="","",F224+editar!$C$9)</f>
        <v/>
      </c>
      <c r="K224" s="4" t="str">
        <f>IF(J224="","",VLOOKUP(MONTH(J224),editar!$F$2:$G$13,2,0))</f>
        <v/>
      </c>
      <c r="L224" s="4" t="str">
        <f t="shared" si="3"/>
        <v/>
      </c>
      <c r="M224" s="4"/>
      <c r="N224" s="37"/>
      <c r="O224" s="38"/>
      <c r="P224" s="38"/>
      <c r="Q224" s="38"/>
      <c r="R224" s="32">
        <v>217.0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23" t="str">
        <f t="shared" si="4"/>
        <v/>
      </c>
      <c r="B225" s="24"/>
      <c r="C225" s="33"/>
      <c r="D225" s="39"/>
      <c r="E225" s="33"/>
      <c r="F225" s="40"/>
      <c r="G225" s="34" t="str">
        <f t="shared" si="5"/>
        <v/>
      </c>
      <c r="H225" s="28">
        <v>218.0</v>
      </c>
      <c r="I225" s="4" t="str">
        <f t="shared" si="2"/>
        <v/>
      </c>
      <c r="J225" s="5" t="str">
        <f>IF(F225="","",F225+editar!$C$9)</f>
        <v/>
      </c>
      <c r="K225" s="4" t="str">
        <f>IF(J225="","",VLOOKUP(MONTH(J225),editar!$F$2:$G$13,2,0))</f>
        <v/>
      </c>
      <c r="L225" s="4" t="str">
        <f t="shared" si="3"/>
        <v/>
      </c>
      <c r="M225" s="4"/>
      <c r="N225" s="37"/>
      <c r="O225" s="38"/>
      <c r="P225" s="38"/>
      <c r="Q225" s="38"/>
      <c r="R225" s="32">
        <v>218.0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23" t="str">
        <f t="shared" si="4"/>
        <v/>
      </c>
      <c r="B226" s="24"/>
      <c r="C226" s="33"/>
      <c r="D226" s="39"/>
      <c r="E226" s="33"/>
      <c r="F226" s="40"/>
      <c r="G226" s="34" t="str">
        <f t="shared" si="5"/>
        <v/>
      </c>
      <c r="H226" s="28">
        <v>219.0</v>
      </c>
      <c r="I226" s="4" t="str">
        <f t="shared" si="2"/>
        <v/>
      </c>
      <c r="J226" s="5" t="str">
        <f>IF(F226="","",F226+editar!$C$9)</f>
        <v/>
      </c>
      <c r="K226" s="4" t="str">
        <f>IF(J226="","",VLOOKUP(MONTH(J226),editar!$F$2:$G$13,2,0))</f>
        <v/>
      </c>
      <c r="L226" s="4" t="str">
        <f t="shared" si="3"/>
        <v/>
      </c>
      <c r="M226" s="4"/>
      <c r="N226" s="37"/>
      <c r="O226" s="38"/>
      <c r="P226" s="38"/>
      <c r="Q226" s="38"/>
      <c r="R226" s="32">
        <v>219.0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23" t="str">
        <f t="shared" si="4"/>
        <v/>
      </c>
      <c r="B227" s="24"/>
      <c r="C227" s="33"/>
      <c r="D227" s="39"/>
      <c r="E227" s="33"/>
      <c r="F227" s="40"/>
      <c r="G227" s="34" t="str">
        <f t="shared" si="5"/>
        <v/>
      </c>
      <c r="H227" s="28">
        <v>220.0</v>
      </c>
      <c r="I227" s="4" t="str">
        <f t="shared" si="2"/>
        <v/>
      </c>
      <c r="J227" s="5" t="str">
        <f>IF(F227="","",F227+editar!$C$9)</f>
        <v/>
      </c>
      <c r="K227" s="4" t="str">
        <f>IF(J227="","",VLOOKUP(MONTH(J227),editar!$F$2:$G$13,2,0))</f>
        <v/>
      </c>
      <c r="L227" s="4" t="str">
        <f t="shared" si="3"/>
        <v/>
      </c>
      <c r="M227" s="4"/>
      <c r="N227" s="37"/>
      <c r="O227" s="38"/>
      <c r="P227" s="38"/>
      <c r="Q227" s="38"/>
      <c r="R227" s="32">
        <v>220.0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23" t="str">
        <f t="shared" si="4"/>
        <v/>
      </c>
      <c r="B228" s="24"/>
      <c r="C228" s="33"/>
      <c r="D228" s="39"/>
      <c r="E228" s="33"/>
      <c r="F228" s="40"/>
      <c r="G228" s="34" t="str">
        <f t="shared" si="5"/>
        <v/>
      </c>
      <c r="H228" s="28">
        <v>221.0</v>
      </c>
      <c r="I228" s="4" t="str">
        <f t="shared" si="2"/>
        <v/>
      </c>
      <c r="J228" s="5" t="str">
        <f>IF(F228="","",F228+editar!$C$9)</f>
        <v/>
      </c>
      <c r="K228" s="4" t="str">
        <f>IF(J228="","",VLOOKUP(MONTH(J228),editar!$F$2:$G$13,2,0))</f>
        <v/>
      </c>
      <c r="L228" s="4" t="str">
        <f t="shared" si="3"/>
        <v/>
      </c>
      <c r="M228" s="4"/>
      <c r="N228" s="37"/>
      <c r="O228" s="38"/>
      <c r="P228" s="38"/>
      <c r="Q228" s="38"/>
      <c r="R228" s="32">
        <v>221.0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23" t="str">
        <f t="shared" si="4"/>
        <v/>
      </c>
      <c r="B229" s="24"/>
      <c r="C229" s="33"/>
      <c r="D229" s="39"/>
      <c r="E229" s="33"/>
      <c r="F229" s="40"/>
      <c r="G229" s="34" t="str">
        <f t="shared" si="5"/>
        <v/>
      </c>
      <c r="H229" s="28">
        <v>222.0</v>
      </c>
      <c r="I229" s="4" t="str">
        <f t="shared" si="2"/>
        <v/>
      </c>
      <c r="J229" s="5" t="str">
        <f>IF(F229="","",F229+editar!$C$9)</f>
        <v/>
      </c>
      <c r="K229" s="4" t="str">
        <f>IF(J229="","",VLOOKUP(MONTH(J229),editar!$F$2:$G$13,2,0))</f>
        <v/>
      </c>
      <c r="L229" s="4" t="str">
        <f t="shared" si="3"/>
        <v/>
      </c>
      <c r="M229" s="4"/>
      <c r="N229" s="37"/>
      <c r="O229" s="38"/>
      <c r="P229" s="38"/>
      <c r="Q229" s="38"/>
      <c r="R229" s="32">
        <v>222.0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23" t="str">
        <f t="shared" si="4"/>
        <v/>
      </c>
      <c r="B230" s="24"/>
      <c r="C230" s="33"/>
      <c r="D230" s="39"/>
      <c r="E230" s="33"/>
      <c r="F230" s="40"/>
      <c r="G230" s="34" t="str">
        <f t="shared" si="5"/>
        <v/>
      </c>
      <c r="H230" s="28">
        <v>223.0</v>
      </c>
      <c r="I230" s="4" t="str">
        <f t="shared" si="2"/>
        <v/>
      </c>
      <c r="J230" s="5" t="str">
        <f>IF(F230="","",F230+editar!$C$9)</f>
        <v/>
      </c>
      <c r="K230" s="4" t="str">
        <f>IF(J230="","",VLOOKUP(MONTH(J230),editar!$F$2:$G$13,2,0))</f>
        <v/>
      </c>
      <c r="L230" s="4" t="str">
        <f t="shared" si="3"/>
        <v/>
      </c>
      <c r="M230" s="4"/>
      <c r="N230" s="37"/>
      <c r="O230" s="38"/>
      <c r="P230" s="38"/>
      <c r="Q230" s="38"/>
      <c r="R230" s="32">
        <v>223.0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23" t="str">
        <f t="shared" si="4"/>
        <v/>
      </c>
      <c r="B231" s="24"/>
      <c r="C231" s="33"/>
      <c r="D231" s="39"/>
      <c r="E231" s="33"/>
      <c r="F231" s="40"/>
      <c r="G231" s="34" t="str">
        <f t="shared" si="5"/>
        <v/>
      </c>
      <c r="H231" s="28">
        <v>224.0</v>
      </c>
      <c r="I231" s="4" t="str">
        <f t="shared" si="2"/>
        <v/>
      </c>
      <c r="J231" s="5" t="str">
        <f>IF(F231="","",F231+editar!$C$9)</f>
        <v/>
      </c>
      <c r="K231" s="4" t="str">
        <f>IF(J231="","",VLOOKUP(MONTH(J231),editar!$F$2:$G$13,2,0))</f>
        <v/>
      </c>
      <c r="L231" s="4" t="str">
        <f t="shared" si="3"/>
        <v/>
      </c>
      <c r="M231" s="4"/>
      <c r="N231" s="37"/>
      <c r="O231" s="38"/>
      <c r="P231" s="38"/>
      <c r="Q231" s="38"/>
      <c r="R231" s="32">
        <v>224.0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23" t="str">
        <f t="shared" si="4"/>
        <v/>
      </c>
      <c r="B232" s="24"/>
      <c r="C232" s="33"/>
      <c r="D232" s="39"/>
      <c r="E232" s="33"/>
      <c r="F232" s="40"/>
      <c r="G232" s="34" t="str">
        <f t="shared" si="5"/>
        <v/>
      </c>
      <c r="H232" s="28">
        <v>225.0</v>
      </c>
      <c r="I232" s="4" t="str">
        <f t="shared" si="2"/>
        <v/>
      </c>
      <c r="J232" s="5" t="str">
        <f>IF(F232="","",F232+editar!$C$9)</f>
        <v/>
      </c>
      <c r="K232" s="4" t="str">
        <f>IF(J232="","",VLOOKUP(MONTH(J232),editar!$F$2:$G$13,2,0))</f>
        <v/>
      </c>
      <c r="L232" s="4" t="str">
        <f t="shared" si="3"/>
        <v/>
      </c>
      <c r="M232" s="4"/>
      <c r="N232" s="37"/>
      <c r="O232" s="38"/>
      <c r="P232" s="38"/>
      <c r="Q232" s="38"/>
      <c r="R232" s="32">
        <v>225.0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23" t="str">
        <f t="shared" si="4"/>
        <v/>
      </c>
      <c r="B233" s="24"/>
      <c r="C233" s="33"/>
      <c r="D233" s="39"/>
      <c r="E233" s="33"/>
      <c r="F233" s="40"/>
      <c r="G233" s="34" t="str">
        <f t="shared" si="5"/>
        <v/>
      </c>
      <c r="H233" s="28">
        <v>226.0</v>
      </c>
      <c r="I233" s="4" t="str">
        <f t="shared" si="2"/>
        <v/>
      </c>
      <c r="J233" s="5" t="str">
        <f>IF(F233="","",F233+editar!$C$9)</f>
        <v/>
      </c>
      <c r="K233" s="4" t="str">
        <f>IF(J233="","",VLOOKUP(MONTH(J233),editar!$F$2:$G$13,2,0))</f>
        <v/>
      </c>
      <c r="L233" s="4" t="str">
        <f t="shared" si="3"/>
        <v/>
      </c>
      <c r="M233" s="4"/>
      <c r="N233" s="37"/>
      <c r="O233" s="38"/>
      <c r="P233" s="38"/>
      <c r="Q233" s="38"/>
      <c r="R233" s="32">
        <v>226.0</v>
      </c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23" t="str">
        <f t="shared" si="4"/>
        <v/>
      </c>
      <c r="B234" s="24"/>
      <c r="C234" s="33"/>
      <c r="D234" s="39"/>
      <c r="E234" s="33"/>
      <c r="F234" s="40"/>
      <c r="G234" s="34" t="str">
        <f t="shared" si="5"/>
        <v/>
      </c>
      <c r="H234" s="28">
        <v>227.0</v>
      </c>
      <c r="I234" s="4" t="str">
        <f t="shared" si="2"/>
        <v/>
      </c>
      <c r="J234" s="5" t="str">
        <f>IF(F234="","",F234+editar!$C$9)</f>
        <v/>
      </c>
      <c r="K234" s="4" t="str">
        <f>IF(J234="","",VLOOKUP(MONTH(J234),editar!$F$2:$G$13,2,0))</f>
        <v/>
      </c>
      <c r="L234" s="4" t="str">
        <f t="shared" si="3"/>
        <v/>
      </c>
      <c r="M234" s="4"/>
      <c r="N234" s="37"/>
      <c r="O234" s="38"/>
      <c r="P234" s="38"/>
      <c r="Q234" s="38"/>
      <c r="R234" s="32">
        <v>227.0</v>
      </c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23" t="str">
        <f t="shared" si="4"/>
        <v/>
      </c>
      <c r="B235" s="24"/>
      <c r="C235" s="33"/>
      <c r="D235" s="39"/>
      <c r="E235" s="33"/>
      <c r="F235" s="40"/>
      <c r="G235" s="34" t="str">
        <f t="shared" si="5"/>
        <v/>
      </c>
      <c r="H235" s="28">
        <v>228.0</v>
      </c>
      <c r="I235" s="4" t="str">
        <f t="shared" si="2"/>
        <v/>
      </c>
      <c r="J235" s="5" t="str">
        <f>IF(F235="","",F235+editar!$C$9)</f>
        <v/>
      </c>
      <c r="K235" s="4" t="str">
        <f>IF(J235="","",VLOOKUP(MONTH(J235),editar!$F$2:$G$13,2,0))</f>
        <v/>
      </c>
      <c r="L235" s="4" t="str">
        <f t="shared" si="3"/>
        <v/>
      </c>
      <c r="M235" s="4"/>
      <c r="N235" s="37"/>
      <c r="O235" s="38"/>
      <c r="P235" s="38"/>
      <c r="Q235" s="38"/>
      <c r="R235" s="32">
        <v>228.0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23" t="str">
        <f t="shared" si="4"/>
        <v/>
      </c>
      <c r="B236" s="24"/>
      <c r="C236" s="33"/>
      <c r="D236" s="39"/>
      <c r="E236" s="33"/>
      <c r="F236" s="40"/>
      <c r="G236" s="34" t="str">
        <f t="shared" si="5"/>
        <v/>
      </c>
      <c r="H236" s="28">
        <v>229.0</v>
      </c>
      <c r="I236" s="4" t="str">
        <f t="shared" si="2"/>
        <v/>
      </c>
      <c r="J236" s="5" t="str">
        <f>IF(F236="","",F236+editar!$C$9)</f>
        <v/>
      </c>
      <c r="K236" s="4" t="str">
        <f>IF(J236="","",VLOOKUP(MONTH(J236),editar!$F$2:$G$13,2,0))</f>
        <v/>
      </c>
      <c r="L236" s="4" t="str">
        <f t="shared" si="3"/>
        <v/>
      </c>
      <c r="M236" s="4"/>
      <c r="N236" s="37"/>
      <c r="O236" s="38"/>
      <c r="P236" s="38"/>
      <c r="Q236" s="38"/>
      <c r="R236" s="32">
        <v>229.0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23" t="str">
        <f t="shared" si="4"/>
        <v/>
      </c>
      <c r="B237" s="24"/>
      <c r="C237" s="33"/>
      <c r="D237" s="39"/>
      <c r="E237" s="33"/>
      <c r="F237" s="40"/>
      <c r="G237" s="34" t="str">
        <f t="shared" si="5"/>
        <v/>
      </c>
      <c r="H237" s="28">
        <v>230.0</v>
      </c>
      <c r="I237" s="4" t="str">
        <f t="shared" si="2"/>
        <v/>
      </c>
      <c r="J237" s="5" t="str">
        <f>IF(F237="","",F237+editar!$C$9)</f>
        <v/>
      </c>
      <c r="K237" s="4" t="str">
        <f>IF(J237="","",VLOOKUP(MONTH(J237),editar!$F$2:$G$13,2,0))</f>
        <v/>
      </c>
      <c r="L237" s="4" t="str">
        <f t="shared" si="3"/>
        <v/>
      </c>
      <c r="M237" s="4"/>
      <c r="N237" s="37"/>
      <c r="O237" s="38"/>
      <c r="P237" s="38"/>
      <c r="Q237" s="38"/>
      <c r="R237" s="32">
        <v>230.0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23" t="str">
        <f t="shared" si="4"/>
        <v/>
      </c>
      <c r="B238" s="24"/>
      <c r="C238" s="33"/>
      <c r="D238" s="39"/>
      <c r="E238" s="33"/>
      <c r="F238" s="40"/>
      <c r="G238" s="34" t="str">
        <f t="shared" si="5"/>
        <v/>
      </c>
      <c r="H238" s="28">
        <v>231.0</v>
      </c>
      <c r="I238" s="4" t="str">
        <f t="shared" si="2"/>
        <v/>
      </c>
      <c r="J238" s="5" t="str">
        <f>IF(F238="","",F238+editar!$C$9)</f>
        <v/>
      </c>
      <c r="K238" s="4" t="str">
        <f>IF(J238="","",VLOOKUP(MONTH(J238),editar!$F$2:$G$13,2,0))</f>
        <v/>
      </c>
      <c r="L238" s="4" t="str">
        <f t="shared" si="3"/>
        <v/>
      </c>
      <c r="M238" s="4"/>
      <c r="N238" s="37"/>
      <c r="O238" s="38"/>
      <c r="P238" s="38"/>
      <c r="Q238" s="38"/>
      <c r="R238" s="32">
        <v>231.0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23" t="str">
        <f t="shared" si="4"/>
        <v/>
      </c>
      <c r="B239" s="24"/>
      <c r="C239" s="33"/>
      <c r="D239" s="39"/>
      <c r="E239" s="33"/>
      <c r="F239" s="40"/>
      <c r="G239" s="34" t="str">
        <f t="shared" si="5"/>
        <v/>
      </c>
      <c r="H239" s="28">
        <v>232.0</v>
      </c>
      <c r="I239" s="4" t="str">
        <f t="shared" si="2"/>
        <v/>
      </c>
      <c r="J239" s="5" t="str">
        <f>IF(F239="","",F239+editar!$C$9)</f>
        <v/>
      </c>
      <c r="K239" s="4" t="str">
        <f>IF(J239="","",VLOOKUP(MONTH(J239),editar!$F$2:$G$13,2,0))</f>
        <v/>
      </c>
      <c r="L239" s="4" t="str">
        <f t="shared" si="3"/>
        <v/>
      </c>
      <c r="M239" s="4"/>
      <c r="N239" s="37"/>
      <c r="O239" s="38"/>
      <c r="P239" s="38"/>
      <c r="Q239" s="38"/>
      <c r="R239" s="32">
        <v>232.0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23" t="str">
        <f t="shared" si="4"/>
        <v/>
      </c>
      <c r="B240" s="24"/>
      <c r="C240" s="33"/>
      <c r="D240" s="39"/>
      <c r="E240" s="33"/>
      <c r="F240" s="40"/>
      <c r="G240" s="34" t="str">
        <f t="shared" si="5"/>
        <v/>
      </c>
      <c r="H240" s="28">
        <v>233.0</v>
      </c>
      <c r="I240" s="4" t="str">
        <f t="shared" si="2"/>
        <v/>
      </c>
      <c r="J240" s="5" t="str">
        <f>IF(F240="","",F240+editar!$C$9)</f>
        <v/>
      </c>
      <c r="K240" s="4" t="str">
        <f>IF(J240="","",VLOOKUP(MONTH(J240),editar!$F$2:$G$13,2,0))</f>
        <v/>
      </c>
      <c r="L240" s="4" t="str">
        <f t="shared" si="3"/>
        <v/>
      </c>
      <c r="M240" s="4"/>
      <c r="N240" s="37"/>
      <c r="O240" s="38"/>
      <c r="P240" s="38"/>
      <c r="Q240" s="38"/>
      <c r="R240" s="32">
        <v>233.0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23" t="str">
        <f t="shared" si="4"/>
        <v/>
      </c>
      <c r="B241" s="24"/>
      <c r="C241" s="33"/>
      <c r="D241" s="39"/>
      <c r="E241" s="33"/>
      <c r="F241" s="40"/>
      <c r="G241" s="34" t="str">
        <f t="shared" si="5"/>
        <v/>
      </c>
      <c r="H241" s="28">
        <v>234.0</v>
      </c>
      <c r="I241" s="4" t="str">
        <f t="shared" si="2"/>
        <v/>
      </c>
      <c r="J241" s="5" t="str">
        <f>IF(F241="","",F241+editar!$C$9)</f>
        <v/>
      </c>
      <c r="K241" s="4" t="str">
        <f>IF(J241="","",VLOOKUP(MONTH(J241),editar!$F$2:$G$13,2,0))</f>
        <v/>
      </c>
      <c r="L241" s="4" t="str">
        <f t="shared" si="3"/>
        <v/>
      </c>
      <c r="M241" s="4"/>
      <c r="N241" s="37"/>
      <c r="O241" s="38"/>
      <c r="P241" s="38"/>
      <c r="Q241" s="38"/>
      <c r="R241" s="32">
        <v>234.0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23" t="str">
        <f t="shared" si="4"/>
        <v/>
      </c>
      <c r="B242" s="24"/>
      <c r="C242" s="33"/>
      <c r="D242" s="39"/>
      <c r="E242" s="33"/>
      <c r="F242" s="40"/>
      <c r="G242" s="34" t="str">
        <f t="shared" si="5"/>
        <v/>
      </c>
      <c r="H242" s="28">
        <v>235.0</v>
      </c>
      <c r="I242" s="4" t="str">
        <f t="shared" si="2"/>
        <v/>
      </c>
      <c r="J242" s="5" t="str">
        <f>IF(F242="","",F242+editar!$C$9)</f>
        <v/>
      </c>
      <c r="K242" s="4" t="str">
        <f>IF(J242="","",VLOOKUP(MONTH(J242),editar!$F$2:$G$13,2,0))</f>
        <v/>
      </c>
      <c r="L242" s="4" t="str">
        <f t="shared" si="3"/>
        <v/>
      </c>
      <c r="M242" s="4"/>
      <c r="N242" s="37"/>
      <c r="O242" s="38"/>
      <c r="P242" s="38"/>
      <c r="Q242" s="38"/>
      <c r="R242" s="32">
        <v>235.0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23" t="str">
        <f t="shared" si="4"/>
        <v/>
      </c>
      <c r="B243" s="24"/>
      <c r="C243" s="33"/>
      <c r="D243" s="39"/>
      <c r="E243" s="33"/>
      <c r="F243" s="40"/>
      <c r="G243" s="34" t="str">
        <f t="shared" si="5"/>
        <v/>
      </c>
      <c r="H243" s="28">
        <v>236.0</v>
      </c>
      <c r="I243" s="4" t="str">
        <f t="shared" si="2"/>
        <v/>
      </c>
      <c r="J243" s="5" t="str">
        <f>IF(F243="","",F243+editar!$C$9)</f>
        <v/>
      </c>
      <c r="K243" s="4" t="str">
        <f>IF(J243="","",VLOOKUP(MONTH(J243),editar!$F$2:$G$13,2,0))</f>
        <v/>
      </c>
      <c r="L243" s="4" t="str">
        <f t="shared" si="3"/>
        <v/>
      </c>
      <c r="M243" s="4"/>
      <c r="N243" s="37"/>
      <c r="O243" s="38"/>
      <c r="P243" s="38"/>
      <c r="Q243" s="38"/>
      <c r="R243" s="32">
        <v>236.0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23" t="str">
        <f t="shared" si="4"/>
        <v/>
      </c>
      <c r="B244" s="24"/>
      <c r="C244" s="33"/>
      <c r="D244" s="39"/>
      <c r="E244" s="33"/>
      <c r="F244" s="40"/>
      <c r="G244" s="34" t="str">
        <f t="shared" si="5"/>
        <v/>
      </c>
      <c r="H244" s="28">
        <v>237.0</v>
      </c>
      <c r="I244" s="4" t="str">
        <f t="shared" si="2"/>
        <v/>
      </c>
      <c r="J244" s="5" t="str">
        <f>IF(F244="","",F244+editar!$C$9)</f>
        <v/>
      </c>
      <c r="K244" s="4" t="str">
        <f>IF(J244="","",VLOOKUP(MONTH(J244),editar!$F$2:$G$13,2,0))</f>
        <v/>
      </c>
      <c r="L244" s="4" t="str">
        <f t="shared" si="3"/>
        <v/>
      </c>
      <c r="M244" s="4"/>
      <c r="N244" s="37"/>
      <c r="O244" s="38"/>
      <c r="P244" s="38"/>
      <c r="Q244" s="38"/>
      <c r="R244" s="32">
        <v>237.0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23" t="str">
        <f t="shared" si="4"/>
        <v/>
      </c>
      <c r="B245" s="24"/>
      <c r="C245" s="33"/>
      <c r="D245" s="39"/>
      <c r="E245" s="33"/>
      <c r="F245" s="40"/>
      <c r="G245" s="34" t="str">
        <f t="shared" si="5"/>
        <v/>
      </c>
      <c r="H245" s="28">
        <v>238.0</v>
      </c>
      <c r="I245" s="4" t="str">
        <f t="shared" si="2"/>
        <v/>
      </c>
      <c r="J245" s="5" t="str">
        <f>IF(F245="","",F245+editar!$C$9)</f>
        <v/>
      </c>
      <c r="K245" s="4" t="str">
        <f>IF(J245="","",VLOOKUP(MONTH(J245),editar!$F$2:$G$13,2,0))</f>
        <v/>
      </c>
      <c r="L245" s="4" t="str">
        <f t="shared" si="3"/>
        <v/>
      </c>
      <c r="M245" s="4"/>
      <c r="N245" s="37"/>
      <c r="O245" s="38"/>
      <c r="P245" s="38"/>
      <c r="Q245" s="38"/>
      <c r="R245" s="32">
        <v>238.0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23" t="str">
        <f t="shared" si="4"/>
        <v/>
      </c>
      <c r="B246" s="24"/>
      <c r="C246" s="33"/>
      <c r="D246" s="39"/>
      <c r="E246" s="33"/>
      <c r="F246" s="40"/>
      <c r="G246" s="34" t="str">
        <f t="shared" si="5"/>
        <v/>
      </c>
      <c r="H246" s="28">
        <v>239.0</v>
      </c>
      <c r="I246" s="4" t="str">
        <f t="shared" si="2"/>
        <v/>
      </c>
      <c r="J246" s="5" t="str">
        <f>IF(F246="","",F246+editar!$C$9)</f>
        <v/>
      </c>
      <c r="K246" s="4" t="str">
        <f>IF(J246="","",VLOOKUP(MONTH(J246),editar!$F$2:$G$13,2,0))</f>
        <v/>
      </c>
      <c r="L246" s="4" t="str">
        <f t="shared" si="3"/>
        <v/>
      </c>
      <c r="M246" s="4"/>
      <c r="N246" s="37"/>
      <c r="O246" s="38"/>
      <c r="P246" s="38"/>
      <c r="Q246" s="38"/>
      <c r="R246" s="32">
        <v>239.0</v>
      </c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23" t="str">
        <f t="shared" si="4"/>
        <v/>
      </c>
      <c r="B247" s="24"/>
      <c r="C247" s="33"/>
      <c r="D247" s="39"/>
      <c r="E247" s="33"/>
      <c r="F247" s="40"/>
      <c r="G247" s="34" t="str">
        <f t="shared" si="5"/>
        <v/>
      </c>
      <c r="H247" s="28">
        <v>240.0</v>
      </c>
      <c r="I247" s="4" t="str">
        <f t="shared" si="2"/>
        <v/>
      </c>
      <c r="J247" s="5" t="str">
        <f>IF(F247="","",F247+editar!$C$9)</f>
        <v/>
      </c>
      <c r="K247" s="4" t="str">
        <f>IF(J247="","",VLOOKUP(MONTH(J247),editar!$F$2:$G$13,2,0))</f>
        <v/>
      </c>
      <c r="L247" s="4" t="str">
        <f t="shared" si="3"/>
        <v/>
      </c>
      <c r="M247" s="4"/>
      <c r="N247" s="37"/>
      <c r="O247" s="38"/>
      <c r="P247" s="38"/>
      <c r="Q247" s="38"/>
      <c r="R247" s="32">
        <v>240.0</v>
      </c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23" t="str">
        <f t="shared" si="4"/>
        <v/>
      </c>
      <c r="B248" s="24"/>
      <c r="C248" s="33"/>
      <c r="D248" s="39"/>
      <c r="E248" s="33"/>
      <c r="F248" s="40"/>
      <c r="G248" s="34" t="str">
        <f t="shared" si="5"/>
        <v/>
      </c>
      <c r="H248" s="28">
        <v>241.0</v>
      </c>
      <c r="I248" s="4" t="str">
        <f t="shared" si="2"/>
        <v/>
      </c>
      <c r="J248" s="5" t="str">
        <f>IF(F248="","",F248+editar!$C$9)</f>
        <v/>
      </c>
      <c r="K248" s="4" t="str">
        <f>IF(J248="","",VLOOKUP(MONTH(J248),editar!$F$2:$G$13,2,0))</f>
        <v/>
      </c>
      <c r="L248" s="4" t="str">
        <f t="shared" si="3"/>
        <v/>
      </c>
      <c r="M248" s="4"/>
      <c r="N248" s="37"/>
      <c r="O248" s="38"/>
      <c r="P248" s="38"/>
      <c r="Q248" s="38"/>
      <c r="R248" s="32">
        <v>241.0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23" t="str">
        <f t="shared" si="4"/>
        <v/>
      </c>
      <c r="B249" s="24"/>
      <c r="C249" s="33"/>
      <c r="D249" s="39"/>
      <c r="E249" s="33"/>
      <c r="F249" s="40"/>
      <c r="G249" s="34" t="str">
        <f t="shared" si="5"/>
        <v/>
      </c>
      <c r="H249" s="28">
        <v>242.0</v>
      </c>
      <c r="I249" s="4" t="str">
        <f t="shared" si="2"/>
        <v/>
      </c>
      <c r="J249" s="5" t="str">
        <f>IF(F249="","",F249+editar!$C$9)</f>
        <v/>
      </c>
      <c r="K249" s="4" t="str">
        <f>IF(J249="","",VLOOKUP(MONTH(J249),editar!$F$2:$G$13,2,0))</f>
        <v/>
      </c>
      <c r="L249" s="4" t="str">
        <f t="shared" si="3"/>
        <v/>
      </c>
      <c r="M249" s="4"/>
      <c r="N249" s="37"/>
      <c r="O249" s="38"/>
      <c r="P249" s="38"/>
      <c r="Q249" s="38"/>
      <c r="R249" s="32">
        <v>242.0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23" t="str">
        <f t="shared" si="4"/>
        <v/>
      </c>
      <c r="B250" s="24"/>
      <c r="C250" s="33"/>
      <c r="D250" s="39"/>
      <c r="E250" s="33"/>
      <c r="F250" s="40"/>
      <c r="G250" s="34" t="str">
        <f t="shared" si="5"/>
        <v/>
      </c>
      <c r="H250" s="28">
        <v>243.0</v>
      </c>
      <c r="I250" s="4" t="str">
        <f t="shared" si="2"/>
        <v/>
      </c>
      <c r="J250" s="5" t="str">
        <f>IF(F250="","",F250+editar!$C$9)</f>
        <v/>
      </c>
      <c r="K250" s="4" t="str">
        <f>IF(J250="","",VLOOKUP(MONTH(J250),editar!$F$2:$G$13,2,0))</f>
        <v/>
      </c>
      <c r="L250" s="4" t="str">
        <f t="shared" si="3"/>
        <v/>
      </c>
      <c r="M250" s="4"/>
      <c r="N250" s="37"/>
      <c r="O250" s="38"/>
      <c r="P250" s="38"/>
      <c r="Q250" s="38"/>
      <c r="R250" s="32">
        <v>243.0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23" t="str">
        <f t="shared" si="4"/>
        <v/>
      </c>
      <c r="B251" s="24"/>
      <c r="C251" s="33"/>
      <c r="D251" s="39"/>
      <c r="E251" s="33"/>
      <c r="F251" s="40"/>
      <c r="G251" s="34" t="str">
        <f t="shared" si="5"/>
        <v/>
      </c>
      <c r="H251" s="28">
        <v>244.0</v>
      </c>
      <c r="I251" s="4" t="str">
        <f t="shared" si="2"/>
        <v/>
      </c>
      <c r="J251" s="5" t="str">
        <f>IF(F251="","",F251+editar!$C$9)</f>
        <v/>
      </c>
      <c r="K251" s="4" t="str">
        <f>IF(J251="","",VLOOKUP(MONTH(J251),editar!$F$2:$G$13,2,0))</f>
        <v/>
      </c>
      <c r="L251" s="4" t="str">
        <f t="shared" si="3"/>
        <v/>
      </c>
      <c r="M251" s="4"/>
      <c r="N251" s="37"/>
      <c r="O251" s="38"/>
      <c r="P251" s="38"/>
      <c r="Q251" s="38"/>
      <c r="R251" s="32">
        <v>244.0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23" t="str">
        <f t="shared" si="4"/>
        <v/>
      </c>
      <c r="B252" s="24"/>
      <c r="C252" s="33"/>
      <c r="D252" s="39"/>
      <c r="E252" s="33"/>
      <c r="F252" s="40"/>
      <c r="G252" s="34" t="str">
        <f t="shared" si="5"/>
        <v/>
      </c>
      <c r="H252" s="28">
        <v>245.0</v>
      </c>
      <c r="I252" s="4" t="str">
        <f t="shared" si="2"/>
        <v/>
      </c>
      <c r="J252" s="5" t="str">
        <f>IF(F252="","",F252+editar!$C$9)</f>
        <v/>
      </c>
      <c r="K252" s="4" t="str">
        <f>IF(J252="","",VLOOKUP(MONTH(J252),editar!$F$2:$G$13,2,0))</f>
        <v/>
      </c>
      <c r="L252" s="4" t="str">
        <f t="shared" si="3"/>
        <v/>
      </c>
      <c r="M252" s="4"/>
      <c r="N252" s="37"/>
      <c r="O252" s="38"/>
      <c r="P252" s="38"/>
      <c r="Q252" s="38"/>
      <c r="R252" s="32">
        <v>245.0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23" t="str">
        <f t="shared" si="4"/>
        <v/>
      </c>
      <c r="B253" s="24"/>
      <c r="C253" s="33"/>
      <c r="D253" s="39"/>
      <c r="E253" s="33"/>
      <c r="F253" s="40"/>
      <c r="G253" s="34" t="str">
        <f t="shared" si="5"/>
        <v/>
      </c>
      <c r="H253" s="28">
        <v>246.0</v>
      </c>
      <c r="I253" s="4" t="str">
        <f t="shared" si="2"/>
        <v/>
      </c>
      <c r="J253" s="5" t="str">
        <f>IF(F253="","",F253+editar!$C$9)</f>
        <v/>
      </c>
      <c r="K253" s="4" t="str">
        <f>IF(J253="","",VLOOKUP(MONTH(J253),editar!$F$2:$G$13,2,0))</f>
        <v/>
      </c>
      <c r="L253" s="4" t="str">
        <f t="shared" si="3"/>
        <v/>
      </c>
      <c r="M253" s="4"/>
      <c r="N253" s="37"/>
      <c r="O253" s="38"/>
      <c r="P253" s="38"/>
      <c r="Q253" s="38"/>
      <c r="R253" s="32">
        <v>246.0</v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23" t="str">
        <f t="shared" si="4"/>
        <v/>
      </c>
      <c r="B254" s="24"/>
      <c r="C254" s="33"/>
      <c r="D254" s="39"/>
      <c r="E254" s="33"/>
      <c r="F254" s="40"/>
      <c r="G254" s="34" t="str">
        <f t="shared" si="5"/>
        <v/>
      </c>
      <c r="H254" s="28">
        <v>247.0</v>
      </c>
      <c r="I254" s="4" t="str">
        <f t="shared" si="2"/>
        <v/>
      </c>
      <c r="J254" s="5" t="str">
        <f>IF(F254="","",F254+editar!$C$9)</f>
        <v/>
      </c>
      <c r="K254" s="4" t="str">
        <f>IF(J254="","",VLOOKUP(MONTH(J254),editar!$F$2:$G$13,2,0))</f>
        <v/>
      </c>
      <c r="L254" s="4" t="str">
        <f t="shared" si="3"/>
        <v/>
      </c>
      <c r="M254" s="4"/>
      <c r="N254" s="37"/>
      <c r="O254" s="38"/>
      <c r="P254" s="38"/>
      <c r="Q254" s="38"/>
      <c r="R254" s="32">
        <v>247.0</v>
      </c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23" t="str">
        <f t="shared" si="4"/>
        <v/>
      </c>
      <c r="B255" s="24"/>
      <c r="C255" s="33"/>
      <c r="D255" s="39"/>
      <c r="E255" s="33"/>
      <c r="F255" s="40"/>
      <c r="G255" s="34" t="str">
        <f t="shared" si="5"/>
        <v/>
      </c>
      <c r="H255" s="28">
        <v>248.0</v>
      </c>
      <c r="I255" s="4" t="str">
        <f t="shared" si="2"/>
        <v/>
      </c>
      <c r="J255" s="5" t="str">
        <f>IF(F255="","",F255+editar!$C$9)</f>
        <v/>
      </c>
      <c r="K255" s="4" t="str">
        <f>IF(J255="","",VLOOKUP(MONTH(J255),editar!$F$2:$G$13,2,0))</f>
        <v/>
      </c>
      <c r="L255" s="4" t="str">
        <f t="shared" si="3"/>
        <v/>
      </c>
      <c r="M255" s="4"/>
      <c r="N255" s="37"/>
      <c r="O255" s="38"/>
      <c r="P255" s="38"/>
      <c r="Q255" s="38"/>
      <c r="R255" s="32">
        <v>248.0</v>
      </c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23" t="str">
        <f t="shared" si="4"/>
        <v/>
      </c>
      <c r="B256" s="24"/>
      <c r="C256" s="33"/>
      <c r="D256" s="39"/>
      <c r="E256" s="33"/>
      <c r="F256" s="40"/>
      <c r="G256" s="34" t="str">
        <f t="shared" si="5"/>
        <v/>
      </c>
      <c r="H256" s="28">
        <v>249.0</v>
      </c>
      <c r="I256" s="4" t="str">
        <f t="shared" si="2"/>
        <v/>
      </c>
      <c r="J256" s="5" t="str">
        <f>IF(F256="","",F256+editar!$C$9)</f>
        <v/>
      </c>
      <c r="K256" s="4" t="str">
        <f>IF(J256="","",VLOOKUP(MONTH(J256),editar!$F$2:$G$13,2,0))</f>
        <v/>
      </c>
      <c r="L256" s="4" t="str">
        <f t="shared" si="3"/>
        <v/>
      </c>
      <c r="M256" s="4"/>
      <c r="N256" s="37"/>
      <c r="O256" s="38"/>
      <c r="P256" s="38"/>
      <c r="Q256" s="38"/>
      <c r="R256" s="32">
        <v>249.0</v>
      </c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23" t="str">
        <f t="shared" si="4"/>
        <v/>
      </c>
      <c r="B257" s="24"/>
      <c r="C257" s="33"/>
      <c r="D257" s="39"/>
      <c r="E257" s="33"/>
      <c r="F257" s="40"/>
      <c r="G257" s="34" t="str">
        <f t="shared" si="5"/>
        <v/>
      </c>
      <c r="H257" s="28">
        <v>250.0</v>
      </c>
      <c r="I257" s="4" t="str">
        <f t="shared" si="2"/>
        <v/>
      </c>
      <c r="J257" s="5" t="str">
        <f>IF(F257="","",F257+editar!$C$9)</f>
        <v/>
      </c>
      <c r="K257" s="4" t="str">
        <f>IF(J257="","",VLOOKUP(MONTH(J257),editar!$F$2:$G$13,2,0))</f>
        <v/>
      </c>
      <c r="L257" s="4" t="str">
        <f t="shared" si="3"/>
        <v/>
      </c>
      <c r="M257" s="4"/>
      <c r="N257" s="37"/>
      <c r="O257" s="38"/>
      <c r="P257" s="38"/>
      <c r="Q257" s="38"/>
      <c r="R257" s="32">
        <v>250.0</v>
      </c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23" t="str">
        <f t="shared" si="4"/>
        <v/>
      </c>
      <c r="B258" s="24"/>
      <c r="C258" s="33"/>
      <c r="D258" s="39"/>
      <c r="E258" s="33"/>
      <c r="F258" s="40"/>
      <c r="G258" s="34" t="str">
        <f t="shared" si="5"/>
        <v/>
      </c>
      <c r="H258" s="28">
        <v>251.0</v>
      </c>
      <c r="I258" s="4" t="str">
        <f t="shared" si="2"/>
        <v/>
      </c>
      <c r="J258" s="5" t="str">
        <f>IF(F258="","",F258+editar!$C$9)</f>
        <v/>
      </c>
      <c r="K258" s="4" t="str">
        <f>IF(J258="","",VLOOKUP(MONTH(J258),editar!$F$2:$G$13,2,0))</f>
        <v/>
      </c>
      <c r="L258" s="4" t="str">
        <f t="shared" si="3"/>
        <v/>
      </c>
      <c r="M258" s="4"/>
      <c r="N258" s="37"/>
      <c r="O258" s="38"/>
      <c r="P258" s="38"/>
      <c r="Q258" s="38"/>
      <c r="R258" s="32">
        <v>251.0</v>
      </c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23" t="str">
        <f t="shared" si="4"/>
        <v/>
      </c>
      <c r="B259" s="24"/>
      <c r="C259" s="33"/>
      <c r="D259" s="39"/>
      <c r="E259" s="33"/>
      <c r="F259" s="40"/>
      <c r="G259" s="34" t="str">
        <f t="shared" si="5"/>
        <v/>
      </c>
      <c r="H259" s="28">
        <v>252.0</v>
      </c>
      <c r="I259" s="4" t="str">
        <f t="shared" si="2"/>
        <v/>
      </c>
      <c r="J259" s="5" t="str">
        <f>IF(F259="","",F259+editar!$C$9)</f>
        <v/>
      </c>
      <c r="K259" s="4" t="str">
        <f>IF(J259="","",VLOOKUP(MONTH(J259),editar!$F$2:$G$13,2,0))</f>
        <v/>
      </c>
      <c r="L259" s="4" t="str">
        <f t="shared" si="3"/>
        <v/>
      </c>
      <c r="M259" s="4"/>
      <c r="N259" s="37"/>
      <c r="O259" s="38"/>
      <c r="P259" s="38"/>
      <c r="Q259" s="38"/>
      <c r="R259" s="32">
        <v>252.0</v>
      </c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23" t="str">
        <f t="shared" si="4"/>
        <v/>
      </c>
      <c r="B260" s="24"/>
      <c r="C260" s="33"/>
      <c r="D260" s="39"/>
      <c r="E260" s="33"/>
      <c r="F260" s="40"/>
      <c r="G260" s="34" t="str">
        <f t="shared" si="5"/>
        <v/>
      </c>
      <c r="H260" s="28">
        <v>253.0</v>
      </c>
      <c r="I260" s="4" t="str">
        <f t="shared" si="2"/>
        <v/>
      </c>
      <c r="J260" s="5" t="str">
        <f>IF(F260="","",F260+editar!$C$9)</f>
        <v/>
      </c>
      <c r="K260" s="4" t="str">
        <f>IF(J260="","",VLOOKUP(MONTH(J260),editar!$F$2:$G$13,2,0))</f>
        <v/>
      </c>
      <c r="L260" s="4" t="str">
        <f t="shared" si="3"/>
        <v/>
      </c>
      <c r="M260" s="4"/>
      <c r="N260" s="37"/>
      <c r="O260" s="38"/>
      <c r="P260" s="38"/>
      <c r="Q260" s="38"/>
      <c r="R260" s="32">
        <v>253.0</v>
      </c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23" t="str">
        <f t="shared" si="4"/>
        <v/>
      </c>
      <c r="B261" s="24"/>
      <c r="C261" s="33"/>
      <c r="D261" s="39"/>
      <c r="E261" s="33"/>
      <c r="F261" s="40"/>
      <c r="G261" s="34" t="str">
        <f t="shared" si="5"/>
        <v/>
      </c>
      <c r="H261" s="28">
        <v>254.0</v>
      </c>
      <c r="I261" s="4" t="str">
        <f t="shared" si="2"/>
        <v/>
      </c>
      <c r="J261" s="5" t="str">
        <f>IF(F261="","",F261+editar!$C$9)</f>
        <v/>
      </c>
      <c r="K261" s="4" t="str">
        <f>IF(J261="","",VLOOKUP(MONTH(J261),editar!$F$2:$G$13,2,0))</f>
        <v/>
      </c>
      <c r="L261" s="4" t="str">
        <f t="shared" si="3"/>
        <v/>
      </c>
      <c r="M261" s="4"/>
      <c r="N261" s="37"/>
      <c r="O261" s="38"/>
      <c r="P261" s="38"/>
      <c r="Q261" s="38"/>
      <c r="R261" s="32">
        <v>254.0</v>
      </c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23" t="str">
        <f t="shared" si="4"/>
        <v/>
      </c>
      <c r="B262" s="24"/>
      <c r="C262" s="33"/>
      <c r="D262" s="39"/>
      <c r="E262" s="33"/>
      <c r="F262" s="40"/>
      <c r="G262" s="34" t="str">
        <f t="shared" si="5"/>
        <v/>
      </c>
      <c r="H262" s="28">
        <v>255.0</v>
      </c>
      <c r="I262" s="4" t="str">
        <f t="shared" si="2"/>
        <v/>
      </c>
      <c r="J262" s="5" t="str">
        <f>IF(F262="","",F262+editar!$C$9)</f>
        <v/>
      </c>
      <c r="K262" s="4" t="str">
        <f>IF(J262="","",VLOOKUP(MONTH(J262),editar!$F$2:$G$13,2,0))</f>
        <v/>
      </c>
      <c r="L262" s="4" t="str">
        <f t="shared" si="3"/>
        <v/>
      </c>
      <c r="M262" s="4"/>
      <c r="N262" s="37"/>
      <c r="O262" s="38"/>
      <c r="P262" s="38"/>
      <c r="Q262" s="38"/>
      <c r="R262" s="32">
        <v>255.0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23" t="str">
        <f t="shared" si="4"/>
        <v/>
      </c>
      <c r="B263" s="24"/>
      <c r="C263" s="33"/>
      <c r="D263" s="39"/>
      <c r="E263" s="33"/>
      <c r="F263" s="40"/>
      <c r="G263" s="34" t="str">
        <f t="shared" si="5"/>
        <v/>
      </c>
      <c r="H263" s="28">
        <v>256.0</v>
      </c>
      <c r="I263" s="4" t="str">
        <f t="shared" si="2"/>
        <v/>
      </c>
      <c r="J263" s="5" t="str">
        <f>IF(F263="","",F263+editar!$C$9)</f>
        <v/>
      </c>
      <c r="K263" s="4" t="str">
        <f>IF(J263="","",VLOOKUP(MONTH(J263),editar!$F$2:$G$13,2,0))</f>
        <v/>
      </c>
      <c r="L263" s="4" t="str">
        <f t="shared" si="3"/>
        <v/>
      </c>
      <c r="M263" s="4"/>
      <c r="N263" s="37"/>
      <c r="O263" s="38"/>
      <c r="P263" s="38"/>
      <c r="Q263" s="38"/>
      <c r="R263" s="32">
        <v>256.0</v>
      </c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23" t="str">
        <f t="shared" si="4"/>
        <v/>
      </c>
      <c r="B264" s="24"/>
      <c r="C264" s="33"/>
      <c r="D264" s="39"/>
      <c r="E264" s="33"/>
      <c r="F264" s="40"/>
      <c r="G264" s="34" t="str">
        <f t="shared" si="5"/>
        <v/>
      </c>
      <c r="H264" s="28">
        <v>257.0</v>
      </c>
      <c r="I264" s="4" t="str">
        <f t="shared" si="2"/>
        <v/>
      </c>
      <c r="J264" s="5" t="str">
        <f>IF(F264="","",F264+editar!$C$9)</f>
        <v/>
      </c>
      <c r="K264" s="4" t="str">
        <f>IF(J264="","",VLOOKUP(MONTH(J264),editar!$F$2:$G$13,2,0))</f>
        <v/>
      </c>
      <c r="L264" s="4" t="str">
        <f t="shared" si="3"/>
        <v/>
      </c>
      <c r="M264" s="4"/>
      <c r="N264" s="37"/>
      <c r="O264" s="38"/>
      <c r="P264" s="38"/>
      <c r="Q264" s="38"/>
      <c r="R264" s="32">
        <v>257.0</v>
      </c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23" t="str">
        <f t="shared" si="4"/>
        <v/>
      </c>
      <c r="B265" s="24"/>
      <c r="C265" s="33"/>
      <c r="D265" s="39"/>
      <c r="E265" s="33"/>
      <c r="F265" s="40"/>
      <c r="G265" s="34" t="str">
        <f t="shared" si="5"/>
        <v/>
      </c>
      <c r="H265" s="28">
        <v>258.0</v>
      </c>
      <c r="I265" s="4" t="str">
        <f t="shared" si="2"/>
        <v/>
      </c>
      <c r="J265" s="5" t="str">
        <f>IF(F265="","",F265+editar!$C$9)</f>
        <v/>
      </c>
      <c r="K265" s="4" t="str">
        <f>IF(J265="","",VLOOKUP(MONTH(J265),editar!$F$2:$G$13,2,0))</f>
        <v/>
      </c>
      <c r="L265" s="4" t="str">
        <f t="shared" si="3"/>
        <v/>
      </c>
      <c r="M265" s="4"/>
      <c r="N265" s="37"/>
      <c r="O265" s="38"/>
      <c r="P265" s="38"/>
      <c r="Q265" s="38"/>
      <c r="R265" s="32">
        <v>258.0</v>
      </c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23" t="str">
        <f t="shared" si="4"/>
        <v/>
      </c>
      <c r="B266" s="24"/>
      <c r="C266" s="33"/>
      <c r="D266" s="39"/>
      <c r="E266" s="33"/>
      <c r="F266" s="40"/>
      <c r="G266" s="34" t="str">
        <f t="shared" si="5"/>
        <v/>
      </c>
      <c r="H266" s="28">
        <v>259.0</v>
      </c>
      <c r="I266" s="4" t="str">
        <f t="shared" si="2"/>
        <v/>
      </c>
      <c r="J266" s="5" t="str">
        <f>IF(F266="","",F266+editar!$C$9)</f>
        <v/>
      </c>
      <c r="K266" s="4" t="str">
        <f>IF(J266="","",VLOOKUP(MONTH(J266),editar!$F$2:$G$13,2,0))</f>
        <v/>
      </c>
      <c r="L266" s="4" t="str">
        <f t="shared" si="3"/>
        <v/>
      </c>
      <c r="M266" s="4"/>
      <c r="N266" s="37"/>
      <c r="O266" s="38"/>
      <c r="P266" s="38"/>
      <c r="Q266" s="38"/>
      <c r="R266" s="32">
        <v>259.0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23" t="str">
        <f t="shared" si="4"/>
        <v/>
      </c>
      <c r="B267" s="24"/>
      <c r="C267" s="33"/>
      <c r="D267" s="39"/>
      <c r="E267" s="33"/>
      <c r="F267" s="40"/>
      <c r="G267" s="34" t="str">
        <f t="shared" si="5"/>
        <v/>
      </c>
      <c r="H267" s="28">
        <v>260.0</v>
      </c>
      <c r="I267" s="4" t="str">
        <f t="shared" si="2"/>
        <v/>
      </c>
      <c r="J267" s="5" t="str">
        <f>IF(F267="","",F267+editar!$C$9)</f>
        <v/>
      </c>
      <c r="K267" s="4" t="str">
        <f>IF(J267="","",VLOOKUP(MONTH(J267),editar!$F$2:$G$13,2,0))</f>
        <v/>
      </c>
      <c r="L267" s="4" t="str">
        <f t="shared" si="3"/>
        <v/>
      </c>
      <c r="M267" s="4"/>
      <c r="N267" s="37"/>
      <c r="O267" s="38"/>
      <c r="P267" s="38"/>
      <c r="Q267" s="38"/>
      <c r="R267" s="32">
        <v>260.0</v>
      </c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23" t="str">
        <f t="shared" si="4"/>
        <v/>
      </c>
      <c r="B268" s="24"/>
      <c r="C268" s="33"/>
      <c r="D268" s="39"/>
      <c r="E268" s="33"/>
      <c r="F268" s="40"/>
      <c r="G268" s="34" t="str">
        <f t="shared" si="5"/>
        <v/>
      </c>
      <c r="H268" s="28">
        <v>261.0</v>
      </c>
      <c r="I268" s="4" t="str">
        <f t="shared" si="2"/>
        <v/>
      </c>
      <c r="J268" s="5" t="str">
        <f>IF(F268="","",F268+editar!$C$9)</f>
        <v/>
      </c>
      <c r="K268" s="4" t="str">
        <f>IF(J268="","",VLOOKUP(MONTH(J268),editar!$F$2:$G$13,2,0))</f>
        <v/>
      </c>
      <c r="L268" s="4" t="str">
        <f t="shared" si="3"/>
        <v/>
      </c>
      <c r="M268" s="4"/>
      <c r="N268" s="37"/>
      <c r="O268" s="38"/>
      <c r="P268" s="38"/>
      <c r="Q268" s="38"/>
      <c r="R268" s="32">
        <v>261.0</v>
      </c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23" t="str">
        <f t="shared" si="4"/>
        <v/>
      </c>
      <c r="B269" s="24"/>
      <c r="C269" s="33"/>
      <c r="D269" s="39"/>
      <c r="E269" s="33"/>
      <c r="F269" s="40"/>
      <c r="G269" s="34" t="str">
        <f t="shared" si="5"/>
        <v/>
      </c>
      <c r="H269" s="28">
        <v>262.0</v>
      </c>
      <c r="I269" s="4" t="str">
        <f t="shared" si="2"/>
        <v/>
      </c>
      <c r="J269" s="5" t="str">
        <f>IF(F269="","",F269+editar!$C$9)</f>
        <v/>
      </c>
      <c r="K269" s="4" t="str">
        <f>IF(J269="","",VLOOKUP(MONTH(J269),editar!$F$2:$G$13,2,0))</f>
        <v/>
      </c>
      <c r="L269" s="4" t="str">
        <f t="shared" si="3"/>
        <v/>
      </c>
      <c r="M269" s="4"/>
      <c r="N269" s="37"/>
      <c r="O269" s="38"/>
      <c r="P269" s="38"/>
      <c r="Q269" s="38"/>
      <c r="R269" s="32">
        <v>262.0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23" t="str">
        <f t="shared" si="4"/>
        <v/>
      </c>
      <c r="B270" s="24"/>
      <c r="C270" s="33"/>
      <c r="D270" s="39"/>
      <c r="E270" s="33"/>
      <c r="F270" s="40"/>
      <c r="G270" s="34" t="str">
        <f t="shared" si="5"/>
        <v/>
      </c>
      <c r="H270" s="28">
        <v>263.0</v>
      </c>
      <c r="I270" s="4" t="str">
        <f t="shared" si="2"/>
        <v/>
      </c>
      <c r="J270" s="5" t="str">
        <f>IF(F270="","",F270+editar!$C$9)</f>
        <v/>
      </c>
      <c r="K270" s="4" t="str">
        <f>IF(J270="","",VLOOKUP(MONTH(J270),editar!$F$2:$G$13,2,0))</f>
        <v/>
      </c>
      <c r="L270" s="4" t="str">
        <f t="shared" si="3"/>
        <v/>
      </c>
      <c r="M270" s="4"/>
      <c r="N270" s="37"/>
      <c r="O270" s="38"/>
      <c r="P270" s="38"/>
      <c r="Q270" s="38"/>
      <c r="R270" s="32">
        <v>263.0</v>
      </c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23" t="str">
        <f t="shared" si="4"/>
        <v/>
      </c>
      <c r="B271" s="24"/>
      <c r="C271" s="33"/>
      <c r="D271" s="39"/>
      <c r="E271" s="33"/>
      <c r="F271" s="40"/>
      <c r="G271" s="34" t="str">
        <f t="shared" si="5"/>
        <v/>
      </c>
      <c r="H271" s="28">
        <v>264.0</v>
      </c>
      <c r="I271" s="4" t="str">
        <f t="shared" si="2"/>
        <v/>
      </c>
      <c r="J271" s="5" t="str">
        <f>IF(F271="","",F271+editar!$C$9)</f>
        <v/>
      </c>
      <c r="K271" s="4" t="str">
        <f>IF(J271="","",VLOOKUP(MONTH(J271),editar!$F$2:$G$13,2,0))</f>
        <v/>
      </c>
      <c r="L271" s="4" t="str">
        <f t="shared" si="3"/>
        <v/>
      </c>
      <c r="M271" s="4"/>
      <c r="N271" s="37"/>
      <c r="O271" s="38"/>
      <c r="P271" s="38"/>
      <c r="Q271" s="38"/>
      <c r="R271" s="32">
        <v>264.0</v>
      </c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23" t="str">
        <f t="shared" si="4"/>
        <v/>
      </c>
      <c r="B272" s="24"/>
      <c r="C272" s="33"/>
      <c r="D272" s="39"/>
      <c r="E272" s="33"/>
      <c r="F272" s="40"/>
      <c r="G272" s="34" t="str">
        <f t="shared" si="5"/>
        <v/>
      </c>
      <c r="H272" s="28">
        <v>265.0</v>
      </c>
      <c r="I272" s="4" t="str">
        <f t="shared" si="2"/>
        <v/>
      </c>
      <c r="J272" s="5" t="str">
        <f>IF(F272="","",F272+editar!$C$9)</f>
        <v/>
      </c>
      <c r="K272" s="4" t="str">
        <f>IF(J272="","",VLOOKUP(MONTH(J272),editar!$F$2:$G$13,2,0))</f>
        <v/>
      </c>
      <c r="L272" s="4" t="str">
        <f t="shared" si="3"/>
        <v/>
      </c>
      <c r="M272" s="4"/>
      <c r="N272" s="37"/>
      <c r="O272" s="38"/>
      <c r="P272" s="38"/>
      <c r="Q272" s="38"/>
      <c r="R272" s="32">
        <v>265.0</v>
      </c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23" t="str">
        <f t="shared" si="4"/>
        <v/>
      </c>
      <c r="B273" s="24"/>
      <c r="C273" s="33"/>
      <c r="D273" s="39"/>
      <c r="E273" s="33"/>
      <c r="F273" s="40"/>
      <c r="G273" s="34" t="str">
        <f t="shared" si="5"/>
        <v/>
      </c>
      <c r="H273" s="28">
        <v>266.0</v>
      </c>
      <c r="I273" s="4" t="str">
        <f t="shared" si="2"/>
        <v/>
      </c>
      <c r="J273" s="5" t="str">
        <f>IF(F273="","",F273+editar!$C$9)</f>
        <v/>
      </c>
      <c r="K273" s="4" t="str">
        <f>IF(J273="","",VLOOKUP(MONTH(J273),editar!$F$2:$G$13,2,0))</f>
        <v/>
      </c>
      <c r="L273" s="4" t="str">
        <f t="shared" si="3"/>
        <v/>
      </c>
      <c r="M273" s="4"/>
      <c r="N273" s="37"/>
      <c r="O273" s="38"/>
      <c r="P273" s="38"/>
      <c r="Q273" s="38"/>
      <c r="R273" s="32">
        <v>266.0</v>
      </c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23" t="str">
        <f t="shared" si="4"/>
        <v/>
      </c>
      <c r="B274" s="24"/>
      <c r="C274" s="33"/>
      <c r="D274" s="39"/>
      <c r="E274" s="33"/>
      <c r="F274" s="40"/>
      <c r="G274" s="34" t="str">
        <f t="shared" si="5"/>
        <v/>
      </c>
      <c r="H274" s="28">
        <v>267.0</v>
      </c>
      <c r="I274" s="4" t="str">
        <f t="shared" si="2"/>
        <v/>
      </c>
      <c r="J274" s="5" t="str">
        <f>IF(F274="","",F274+editar!$C$9)</f>
        <v/>
      </c>
      <c r="K274" s="4" t="str">
        <f>IF(J274="","",VLOOKUP(MONTH(J274),editar!$F$2:$G$13,2,0))</f>
        <v/>
      </c>
      <c r="L274" s="4" t="str">
        <f t="shared" si="3"/>
        <v/>
      </c>
      <c r="M274" s="4"/>
      <c r="N274" s="37"/>
      <c r="O274" s="38"/>
      <c r="P274" s="38"/>
      <c r="Q274" s="38"/>
      <c r="R274" s="32">
        <v>267.0</v>
      </c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23" t="str">
        <f t="shared" si="4"/>
        <v/>
      </c>
      <c r="B275" s="24"/>
      <c r="C275" s="33"/>
      <c r="D275" s="39"/>
      <c r="E275" s="33"/>
      <c r="F275" s="40"/>
      <c r="G275" s="34" t="str">
        <f t="shared" si="5"/>
        <v/>
      </c>
      <c r="H275" s="28">
        <v>268.0</v>
      </c>
      <c r="I275" s="4" t="str">
        <f t="shared" si="2"/>
        <v/>
      </c>
      <c r="J275" s="5" t="str">
        <f>IF(F275="","",F275+editar!$C$9)</f>
        <v/>
      </c>
      <c r="K275" s="4" t="str">
        <f>IF(J275="","",VLOOKUP(MONTH(J275),editar!$F$2:$G$13,2,0))</f>
        <v/>
      </c>
      <c r="L275" s="4" t="str">
        <f t="shared" si="3"/>
        <v/>
      </c>
      <c r="M275" s="4"/>
      <c r="N275" s="37"/>
      <c r="O275" s="38"/>
      <c r="P275" s="38"/>
      <c r="Q275" s="38"/>
      <c r="R275" s="32">
        <v>268.0</v>
      </c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23" t="str">
        <f t="shared" si="4"/>
        <v/>
      </c>
      <c r="B276" s="24"/>
      <c r="C276" s="33"/>
      <c r="D276" s="39"/>
      <c r="E276" s="33"/>
      <c r="F276" s="40"/>
      <c r="G276" s="34" t="str">
        <f t="shared" si="5"/>
        <v/>
      </c>
      <c r="H276" s="28">
        <v>269.0</v>
      </c>
      <c r="I276" s="4" t="str">
        <f t="shared" si="2"/>
        <v/>
      </c>
      <c r="J276" s="5" t="str">
        <f>IF(F276="","",F276+editar!$C$9)</f>
        <v/>
      </c>
      <c r="K276" s="4" t="str">
        <f>IF(J276="","",VLOOKUP(MONTH(J276),editar!$F$2:$G$13,2,0))</f>
        <v/>
      </c>
      <c r="L276" s="4" t="str">
        <f t="shared" si="3"/>
        <v/>
      </c>
      <c r="M276" s="4"/>
      <c r="N276" s="37"/>
      <c r="O276" s="38"/>
      <c r="P276" s="38"/>
      <c r="Q276" s="38"/>
      <c r="R276" s="32">
        <v>269.0</v>
      </c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23" t="str">
        <f t="shared" si="4"/>
        <v/>
      </c>
      <c r="B277" s="24"/>
      <c r="C277" s="33"/>
      <c r="D277" s="39"/>
      <c r="E277" s="33"/>
      <c r="F277" s="40"/>
      <c r="G277" s="34" t="str">
        <f t="shared" si="5"/>
        <v/>
      </c>
      <c r="H277" s="28">
        <v>270.0</v>
      </c>
      <c r="I277" s="4" t="str">
        <f t="shared" si="2"/>
        <v/>
      </c>
      <c r="J277" s="5" t="str">
        <f>IF(F277="","",F277+editar!$C$9)</f>
        <v/>
      </c>
      <c r="K277" s="4" t="str">
        <f>IF(J277="","",VLOOKUP(MONTH(J277),editar!$F$2:$G$13,2,0))</f>
        <v/>
      </c>
      <c r="L277" s="4" t="str">
        <f t="shared" si="3"/>
        <v/>
      </c>
      <c r="M277" s="4"/>
      <c r="N277" s="37"/>
      <c r="O277" s="38"/>
      <c r="P277" s="38"/>
      <c r="Q277" s="38"/>
      <c r="R277" s="32">
        <v>270.0</v>
      </c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23" t="str">
        <f t="shared" si="4"/>
        <v/>
      </c>
      <c r="B278" s="24"/>
      <c r="C278" s="33"/>
      <c r="D278" s="39"/>
      <c r="E278" s="33"/>
      <c r="F278" s="40"/>
      <c r="G278" s="34" t="str">
        <f t="shared" si="5"/>
        <v/>
      </c>
      <c r="H278" s="28">
        <v>271.0</v>
      </c>
      <c r="I278" s="4" t="str">
        <f t="shared" si="2"/>
        <v/>
      </c>
      <c r="J278" s="5" t="str">
        <f>IF(F278="","",F278+editar!$C$9)</f>
        <v/>
      </c>
      <c r="K278" s="4" t="str">
        <f>IF(J278="","",VLOOKUP(MONTH(J278),editar!$F$2:$G$13,2,0))</f>
        <v/>
      </c>
      <c r="L278" s="4" t="str">
        <f t="shared" si="3"/>
        <v/>
      </c>
      <c r="M278" s="4"/>
      <c r="N278" s="37"/>
      <c r="O278" s="38"/>
      <c r="P278" s="38"/>
      <c r="Q278" s="38"/>
      <c r="R278" s="32">
        <v>271.0</v>
      </c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23" t="str">
        <f t="shared" si="4"/>
        <v/>
      </c>
      <c r="B279" s="24"/>
      <c r="C279" s="33"/>
      <c r="D279" s="39"/>
      <c r="E279" s="33"/>
      <c r="F279" s="40"/>
      <c r="G279" s="34" t="str">
        <f t="shared" si="5"/>
        <v/>
      </c>
      <c r="H279" s="28">
        <v>272.0</v>
      </c>
      <c r="I279" s="4" t="str">
        <f t="shared" si="2"/>
        <v/>
      </c>
      <c r="J279" s="5" t="str">
        <f>IF(F279="","",F279+editar!$C$9)</f>
        <v/>
      </c>
      <c r="K279" s="4" t="str">
        <f>IF(J279="","",VLOOKUP(MONTH(J279),editar!$F$2:$G$13,2,0))</f>
        <v/>
      </c>
      <c r="L279" s="4" t="str">
        <f t="shared" si="3"/>
        <v/>
      </c>
      <c r="M279" s="4"/>
      <c r="N279" s="37"/>
      <c r="O279" s="38"/>
      <c r="P279" s="38"/>
      <c r="Q279" s="38"/>
      <c r="R279" s="32">
        <v>272.0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23" t="str">
        <f t="shared" si="4"/>
        <v/>
      </c>
      <c r="B280" s="24"/>
      <c r="C280" s="33"/>
      <c r="D280" s="39"/>
      <c r="E280" s="33"/>
      <c r="F280" s="40"/>
      <c r="G280" s="34" t="str">
        <f t="shared" si="5"/>
        <v/>
      </c>
      <c r="H280" s="28">
        <v>273.0</v>
      </c>
      <c r="I280" s="4" t="str">
        <f t="shared" si="2"/>
        <v/>
      </c>
      <c r="J280" s="5" t="str">
        <f>IF(F280="","",F280+editar!$C$9)</f>
        <v/>
      </c>
      <c r="K280" s="4" t="str">
        <f>IF(J280="","",VLOOKUP(MONTH(J280),editar!$F$2:$G$13,2,0))</f>
        <v/>
      </c>
      <c r="L280" s="4" t="str">
        <f t="shared" si="3"/>
        <v/>
      </c>
      <c r="M280" s="4"/>
      <c r="N280" s="37"/>
      <c r="O280" s="38"/>
      <c r="P280" s="38"/>
      <c r="Q280" s="38"/>
      <c r="R280" s="32">
        <v>273.0</v>
      </c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23" t="str">
        <f t="shared" si="4"/>
        <v/>
      </c>
      <c r="B281" s="24"/>
      <c r="C281" s="33"/>
      <c r="D281" s="39"/>
      <c r="E281" s="33"/>
      <c r="F281" s="40"/>
      <c r="G281" s="34" t="str">
        <f t="shared" si="5"/>
        <v/>
      </c>
      <c r="H281" s="28">
        <v>274.0</v>
      </c>
      <c r="I281" s="4" t="str">
        <f t="shared" si="2"/>
        <v/>
      </c>
      <c r="J281" s="5" t="str">
        <f>IF(F281="","",F281+editar!$C$9)</f>
        <v/>
      </c>
      <c r="K281" s="4" t="str">
        <f>IF(J281="","",VLOOKUP(MONTH(J281),editar!$F$2:$G$13,2,0))</f>
        <v/>
      </c>
      <c r="L281" s="4" t="str">
        <f t="shared" si="3"/>
        <v/>
      </c>
      <c r="M281" s="4"/>
      <c r="N281" s="37"/>
      <c r="O281" s="38"/>
      <c r="P281" s="38"/>
      <c r="Q281" s="38"/>
      <c r="R281" s="32">
        <v>274.0</v>
      </c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23" t="str">
        <f t="shared" si="4"/>
        <v/>
      </c>
      <c r="B282" s="24"/>
      <c r="C282" s="33"/>
      <c r="D282" s="39"/>
      <c r="E282" s="33"/>
      <c r="F282" s="40"/>
      <c r="G282" s="34" t="str">
        <f t="shared" si="5"/>
        <v/>
      </c>
      <c r="H282" s="28">
        <v>275.0</v>
      </c>
      <c r="I282" s="4" t="str">
        <f t="shared" si="2"/>
        <v/>
      </c>
      <c r="J282" s="5" t="str">
        <f>IF(F282="","",F282+editar!$C$9)</f>
        <v/>
      </c>
      <c r="K282" s="4" t="str">
        <f>IF(J282="","",VLOOKUP(MONTH(J282),editar!$F$2:$G$13,2,0))</f>
        <v/>
      </c>
      <c r="L282" s="4" t="str">
        <f t="shared" si="3"/>
        <v/>
      </c>
      <c r="M282" s="4"/>
      <c r="N282" s="37"/>
      <c r="O282" s="38"/>
      <c r="P282" s="38"/>
      <c r="Q282" s="38"/>
      <c r="R282" s="32">
        <v>275.0</v>
      </c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23" t="str">
        <f t="shared" si="4"/>
        <v/>
      </c>
      <c r="B283" s="24"/>
      <c r="C283" s="33"/>
      <c r="D283" s="39"/>
      <c r="E283" s="33"/>
      <c r="F283" s="40"/>
      <c r="G283" s="34" t="str">
        <f t="shared" si="5"/>
        <v/>
      </c>
      <c r="H283" s="28">
        <v>276.0</v>
      </c>
      <c r="I283" s="4" t="str">
        <f t="shared" si="2"/>
        <v/>
      </c>
      <c r="J283" s="5" t="str">
        <f>IF(F283="","",F283+editar!$C$9)</f>
        <v/>
      </c>
      <c r="K283" s="4" t="str">
        <f>IF(J283="","",VLOOKUP(MONTH(J283),editar!$F$2:$G$13,2,0))</f>
        <v/>
      </c>
      <c r="L283" s="4" t="str">
        <f t="shared" si="3"/>
        <v/>
      </c>
      <c r="M283" s="4"/>
      <c r="N283" s="37"/>
      <c r="O283" s="38"/>
      <c r="P283" s="38"/>
      <c r="Q283" s="38"/>
      <c r="R283" s="32">
        <v>276.0</v>
      </c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23" t="str">
        <f t="shared" si="4"/>
        <v/>
      </c>
      <c r="B284" s="24"/>
      <c r="C284" s="33"/>
      <c r="D284" s="39"/>
      <c r="E284" s="33"/>
      <c r="F284" s="40"/>
      <c r="G284" s="34" t="str">
        <f t="shared" si="5"/>
        <v/>
      </c>
      <c r="H284" s="28">
        <v>277.0</v>
      </c>
      <c r="I284" s="4" t="str">
        <f t="shared" si="2"/>
        <v/>
      </c>
      <c r="J284" s="5" t="str">
        <f>IF(F284="","",F284+editar!$C$9)</f>
        <v/>
      </c>
      <c r="K284" s="4" t="str">
        <f>IF(J284="","",VLOOKUP(MONTH(J284),editar!$F$2:$G$13,2,0))</f>
        <v/>
      </c>
      <c r="L284" s="4" t="str">
        <f t="shared" si="3"/>
        <v/>
      </c>
      <c r="M284" s="4"/>
      <c r="N284" s="37"/>
      <c r="O284" s="38"/>
      <c r="P284" s="38"/>
      <c r="Q284" s="38"/>
      <c r="R284" s="32">
        <v>277.0</v>
      </c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23" t="str">
        <f t="shared" si="4"/>
        <v/>
      </c>
      <c r="B285" s="24"/>
      <c r="C285" s="33"/>
      <c r="D285" s="39"/>
      <c r="E285" s="33"/>
      <c r="F285" s="40"/>
      <c r="G285" s="34" t="str">
        <f t="shared" si="5"/>
        <v/>
      </c>
      <c r="H285" s="28">
        <v>278.0</v>
      </c>
      <c r="I285" s="4" t="str">
        <f t="shared" si="2"/>
        <v/>
      </c>
      <c r="J285" s="5" t="str">
        <f>IF(F285="","",F285+editar!$C$9)</f>
        <v/>
      </c>
      <c r="K285" s="4" t="str">
        <f>IF(J285="","",VLOOKUP(MONTH(J285),editar!$F$2:$G$13,2,0))</f>
        <v/>
      </c>
      <c r="L285" s="4" t="str">
        <f t="shared" si="3"/>
        <v/>
      </c>
      <c r="M285" s="4"/>
      <c r="N285" s="37"/>
      <c r="O285" s="38"/>
      <c r="P285" s="38"/>
      <c r="Q285" s="38"/>
      <c r="R285" s="32">
        <v>278.0</v>
      </c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23" t="str">
        <f t="shared" si="4"/>
        <v/>
      </c>
      <c r="B286" s="24"/>
      <c r="C286" s="33"/>
      <c r="D286" s="39"/>
      <c r="E286" s="33"/>
      <c r="F286" s="40"/>
      <c r="G286" s="34" t="str">
        <f t="shared" si="5"/>
        <v/>
      </c>
      <c r="H286" s="28">
        <v>279.0</v>
      </c>
      <c r="I286" s="4" t="str">
        <f t="shared" si="2"/>
        <v/>
      </c>
      <c r="J286" s="5" t="str">
        <f>IF(F286="","",F286+editar!$C$9)</f>
        <v/>
      </c>
      <c r="K286" s="4" t="str">
        <f>IF(J286="","",VLOOKUP(MONTH(J286),editar!$F$2:$G$13,2,0))</f>
        <v/>
      </c>
      <c r="L286" s="4" t="str">
        <f t="shared" si="3"/>
        <v/>
      </c>
      <c r="M286" s="4"/>
      <c r="N286" s="37"/>
      <c r="O286" s="38"/>
      <c r="P286" s="38"/>
      <c r="Q286" s="38"/>
      <c r="R286" s="32">
        <v>279.0</v>
      </c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23" t="str">
        <f t="shared" si="4"/>
        <v/>
      </c>
      <c r="B287" s="24"/>
      <c r="C287" s="33"/>
      <c r="D287" s="39"/>
      <c r="E287" s="33"/>
      <c r="F287" s="40"/>
      <c r="G287" s="34" t="str">
        <f t="shared" si="5"/>
        <v/>
      </c>
      <c r="H287" s="28">
        <v>280.0</v>
      </c>
      <c r="I287" s="4" t="str">
        <f t="shared" si="2"/>
        <v/>
      </c>
      <c r="J287" s="5" t="str">
        <f>IF(F287="","",F287+editar!$C$9)</f>
        <v/>
      </c>
      <c r="K287" s="4" t="str">
        <f>IF(J287="","",VLOOKUP(MONTH(J287),editar!$F$2:$G$13,2,0))</f>
        <v/>
      </c>
      <c r="L287" s="4" t="str">
        <f t="shared" si="3"/>
        <v/>
      </c>
      <c r="M287" s="4"/>
      <c r="N287" s="37"/>
      <c r="O287" s="38"/>
      <c r="P287" s="38"/>
      <c r="Q287" s="38"/>
      <c r="R287" s="32">
        <v>280.0</v>
      </c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23" t="str">
        <f t="shared" si="4"/>
        <v/>
      </c>
      <c r="B288" s="24"/>
      <c r="C288" s="33"/>
      <c r="D288" s="39"/>
      <c r="E288" s="33"/>
      <c r="F288" s="40"/>
      <c r="G288" s="34" t="str">
        <f t="shared" si="5"/>
        <v/>
      </c>
      <c r="H288" s="28">
        <v>281.0</v>
      </c>
      <c r="I288" s="4" t="str">
        <f t="shared" si="2"/>
        <v/>
      </c>
      <c r="J288" s="5" t="str">
        <f>IF(F288="","",F288+editar!$C$9)</f>
        <v/>
      </c>
      <c r="K288" s="4" t="str">
        <f>IF(J288="","",VLOOKUP(MONTH(J288),editar!$F$2:$G$13,2,0))</f>
        <v/>
      </c>
      <c r="L288" s="4" t="str">
        <f t="shared" si="3"/>
        <v/>
      </c>
      <c r="M288" s="4"/>
      <c r="N288" s="37"/>
      <c r="O288" s="38"/>
      <c r="P288" s="38"/>
      <c r="Q288" s="38"/>
      <c r="R288" s="32">
        <v>281.0</v>
      </c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23" t="str">
        <f t="shared" si="4"/>
        <v/>
      </c>
      <c r="B289" s="24"/>
      <c r="C289" s="33"/>
      <c r="D289" s="39"/>
      <c r="E289" s="33"/>
      <c r="F289" s="40"/>
      <c r="G289" s="34" t="str">
        <f t="shared" si="5"/>
        <v/>
      </c>
      <c r="H289" s="28">
        <v>282.0</v>
      </c>
      <c r="I289" s="4" t="str">
        <f t="shared" si="2"/>
        <v/>
      </c>
      <c r="J289" s="5" t="str">
        <f>IF(F289="","",F289+editar!$C$9)</f>
        <v/>
      </c>
      <c r="K289" s="4" t="str">
        <f>IF(J289="","",VLOOKUP(MONTH(J289),editar!$F$2:$G$13,2,0))</f>
        <v/>
      </c>
      <c r="L289" s="4" t="str">
        <f t="shared" si="3"/>
        <v/>
      </c>
      <c r="M289" s="4"/>
      <c r="N289" s="37"/>
      <c r="O289" s="38"/>
      <c r="P289" s="38"/>
      <c r="Q289" s="38"/>
      <c r="R289" s="32">
        <v>282.0</v>
      </c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23" t="str">
        <f t="shared" si="4"/>
        <v/>
      </c>
      <c r="B290" s="24"/>
      <c r="C290" s="33"/>
      <c r="D290" s="39"/>
      <c r="E290" s="33"/>
      <c r="F290" s="40"/>
      <c r="G290" s="34" t="str">
        <f t="shared" si="5"/>
        <v/>
      </c>
      <c r="H290" s="28">
        <v>283.0</v>
      </c>
      <c r="I290" s="4" t="str">
        <f t="shared" si="2"/>
        <v/>
      </c>
      <c r="J290" s="5" t="str">
        <f>IF(F290="","",F290+editar!$C$9)</f>
        <v/>
      </c>
      <c r="K290" s="4" t="str">
        <f>IF(J290="","",VLOOKUP(MONTH(J290),editar!$F$2:$G$13,2,0))</f>
        <v/>
      </c>
      <c r="L290" s="4" t="str">
        <f t="shared" si="3"/>
        <v/>
      </c>
      <c r="M290" s="4"/>
      <c r="N290" s="37"/>
      <c r="O290" s="38"/>
      <c r="P290" s="38"/>
      <c r="Q290" s="38"/>
      <c r="R290" s="32">
        <v>283.0</v>
      </c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23" t="str">
        <f t="shared" si="4"/>
        <v/>
      </c>
      <c r="B291" s="24"/>
      <c r="C291" s="33"/>
      <c r="D291" s="39"/>
      <c r="E291" s="33"/>
      <c r="F291" s="40"/>
      <c r="G291" s="34" t="str">
        <f t="shared" si="5"/>
        <v/>
      </c>
      <c r="H291" s="28">
        <v>284.0</v>
      </c>
      <c r="I291" s="4" t="str">
        <f t="shared" si="2"/>
        <v/>
      </c>
      <c r="J291" s="5" t="str">
        <f>IF(F291="","",F291+editar!$C$9)</f>
        <v/>
      </c>
      <c r="K291" s="4" t="str">
        <f>IF(J291="","",VLOOKUP(MONTH(J291),editar!$F$2:$G$13,2,0))</f>
        <v/>
      </c>
      <c r="L291" s="4" t="str">
        <f t="shared" si="3"/>
        <v/>
      </c>
      <c r="M291" s="4"/>
      <c r="N291" s="37"/>
      <c r="O291" s="38"/>
      <c r="P291" s="38"/>
      <c r="Q291" s="38"/>
      <c r="R291" s="32">
        <v>284.0</v>
      </c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23" t="str">
        <f t="shared" si="4"/>
        <v/>
      </c>
      <c r="B292" s="24"/>
      <c r="C292" s="33"/>
      <c r="D292" s="39"/>
      <c r="E292" s="33"/>
      <c r="F292" s="40"/>
      <c r="G292" s="34" t="str">
        <f t="shared" si="5"/>
        <v/>
      </c>
      <c r="H292" s="28">
        <v>285.0</v>
      </c>
      <c r="I292" s="4" t="str">
        <f t="shared" si="2"/>
        <v/>
      </c>
      <c r="J292" s="5" t="str">
        <f>IF(F292="","",F292+editar!$C$9)</f>
        <v/>
      </c>
      <c r="K292" s="4" t="str">
        <f>IF(J292="","",VLOOKUP(MONTH(J292),editar!$F$2:$G$13,2,0))</f>
        <v/>
      </c>
      <c r="L292" s="4" t="str">
        <f t="shared" si="3"/>
        <v/>
      </c>
      <c r="M292" s="4"/>
      <c r="N292" s="37"/>
      <c r="O292" s="38"/>
      <c r="P292" s="38"/>
      <c r="Q292" s="38"/>
      <c r="R292" s="32">
        <v>285.0</v>
      </c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23" t="str">
        <f t="shared" si="4"/>
        <v/>
      </c>
      <c r="B293" s="24"/>
      <c r="C293" s="33"/>
      <c r="D293" s="39"/>
      <c r="E293" s="33"/>
      <c r="F293" s="40"/>
      <c r="G293" s="34" t="str">
        <f t="shared" si="5"/>
        <v/>
      </c>
      <c r="H293" s="28">
        <v>286.0</v>
      </c>
      <c r="I293" s="4" t="str">
        <f t="shared" si="2"/>
        <v/>
      </c>
      <c r="J293" s="5" t="str">
        <f>IF(F293="","",F293+editar!$C$9)</f>
        <v/>
      </c>
      <c r="K293" s="4" t="str">
        <f>IF(J293="","",VLOOKUP(MONTH(J293),editar!$F$2:$G$13,2,0))</f>
        <v/>
      </c>
      <c r="L293" s="4" t="str">
        <f t="shared" si="3"/>
        <v/>
      </c>
      <c r="M293" s="4"/>
      <c r="N293" s="37"/>
      <c r="O293" s="38"/>
      <c r="P293" s="38"/>
      <c r="Q293" s="38"/>
      <c r="R293" s="32">
        <v>286.0</v>
      </c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23" t="str">
        <f t="shared" si="4"/>
        <v/>
      </c>
      <c r="B294" s="24"/>
      <c r="C294" s="33"/>
      <c r="D294" s="39"/>
      <c r="E294" s="33"/>
      <c r="F294" s="40"/>
      <c r="G294" s="34" t="str">
        <f t="shared" si="5"/>
        <v/>
      </c>
      <c r="H294" s="28">
        <v>287.0</v>
      </c>
      <c r="I294" s="4" t="str">
        <f t="shared" si="2"/>
        <v/>
      </c>
      <c r="J294" s="5" t="str">
        <f>IF(F294="","",F294+editar!$C$9)</f>
        <v/>
      </c>
      <c r="K294" s="4" t="str">
        <f>IF(J294="","",VLOOKUP(MONTH(J294),editar!$F$2:$G$13,2,0))</f>
        <v/>
      </c>
      <c r="L294" s="4" t="str">
        <f t="shared" si="3"/>
        <v/>
      </c>
      <c r="M294" s="4"/>
      <c r="N294" s="37"/>
      <c r="O294" s="38"/>
      <c r="P294" s="38"/>
      <c r="Q294" s="38"/>
      <c r="R294" s="32">
        <v>287.0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23" t="str">
        <f t="shared" si="4"/>
        <v/>
      </c>
      <c r="B295" s="24"/>
      <c r="C295" s="33"/>
      <c r="D295" s="39"/>
      <c r="E295" s="33"/>
      <c r="F295" s="40"/>
      <c r="G295" s="34" t="str">
        <f t="shared" si="5"/>
        <v/>
      </c>
      <c r="H295" s="28">
        <v>288.0</v>
      </c>
      <c r="I295" s="4" t="str">
        <f t="shared" si="2"/>
        <v/>
      </c>
      <c r="J295" s="5" t="str">
        <f>IF(F295="","",F295+editar!$C$9)</f>
        <v/>
      </c>
      <c r="K295" s="4" t="str">
        <f>IF(J295="","",VLOOKUP(MONTH(J295),editar!$F$2:$G$13,2,0))</f>
        <v/>
      </c>
      <c r="L295" s="4" t="str">
        <f t="shared" si="3"/>
        <v/>
      </c>
      <c r="M295" s="4"/>
      <c r="N295" s="37"/>
      <c r="O295" s="38"/>
      <c r="P295" s="38"/>
      <c r="Q295" s="38"/>
      <c r="R295" s="32">
        <v>288.0</v>
      </c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23" t="str">
        <f t="shared" si="4"/>
        <v/>
      </c>
      <c r="B296" s="24"/>
      <c r="C296" s="33"/>
      <c r="D296" s="39"/>
      <c r="E296" s="33"/>
      <c r="F296" s="40"/>
      <c r="G296" s="34" t="str">
        <f t="shared" si="5"/>
        <v/>
      </c>
      <c r="H296" s="28">
        <v>289.0</v>
      </c>
      <c r="I296" s="4" t="str">
        <f t="shared" si="2"/>
        <v/>
      </c>
      <c r="J296" s="5" t="str">
        <f>IF(F296="","",F296+editar!$C$9)</f>
        <v/>
      </c>
      <c r="K296" s="4" t="str">
        <f>IF(J296="","",VLOOKUP(MONTH(J296),editar!$F$2:$G$13,2,0))</f>
        <v/>
      </c>
      <c r="L296" s="4" t="str">
        <f t="shared" si="3"/>
        <v/>
      </c>
      <c r="M296" s="4"/>
      <c r="N296" s="37"/>
      <c r="O296" s="38"/>
      <c r="P296" s="38"/>
      <c r="Q296" s="38"/>
      <c r="R296" s="32">
        <v>289.0</v>
      </c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23" t="str">
        <f t="shared" si="4"/>
        <v/>
      </c>
      <c r="B297" s="24"/>
      <c r="C297" s="33"/>
      <c r="D297" s="39"/>
      <c r="E297" s="33"/>
      <c r="F297" s="40"/>
      <c r="G297" s="34" t="str">
        <f t="shared" si="5"/>
        <v/>
      </c>
      <c r="H297" s="28">
        <v>290.0</v>
      </c>
      <c r="I297" s="4" t="str">
        <f t="shared" si="2"/>
        <v/>
      </c>
      <c r="J297" s="5" t="str">
        <f>IF(F297="","",F297+editar!$C$9)</f>
        <v/>
      </c>
      <c r="K297" s="4" t="str">
        <f>IF(J297="","",VLOOKUP(MONTH(J297),editar!$F$2:$G$13,2,0))</f>
        <v/>
      </c>
      <c r="L297" s="4" t="str">
        <f t="shared" si="3"/>
        <v/>
      </c>
      <c r="M297" s="4"/>
      <c r="N297" s="37"/>
      <c r="O297" s="38"/>
      <c r="P297" s="38"/>
      <c r="Q297" s="38"/>
      <c r="R297" s="32">
        <v>290.0</v>
      </c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23" t="str">
        <f t="shared" si="4"/>
        <v/>
      </c>
      <c r="B298" s="24"/>
      <c r="C298" s="33"/>
      <c r="D298" s="39"/>
      <c r="E298" s="33"/>
      <c r="F298" s="40"/>
      <c r="G298" s="34" t="str">
        <f t="shared" si="5"/>
        <v/>
      </c>
      <c r="H298" s="28">
        <v>291.0</v>
      </c>
      <c r="I298" s="4" t="str">
        <f t="shared" si="2"/>
        <v/>
      </c>
      <c r="J298" s="5" t="str">
        <f>IF(F298="","",F298+editar!$C$9)</f>
        <v/>
      </c>
      <c r="K298" s="4" t="str">
        <f>IF(J298="","",VLOOKUP(MONTH(J298),editar!$F$2:$G$13,2,0))</f>
        <v/>
      </c>
      <c r="L298" s="4" t="str">
        <f t="shared" si="3"/>
        <v/>
      </c>
      <c r="M298" s="4"/>
      <c r="N298" s="37"/>
      <c r="O298" s="38"/>
      <c r="P298" s="38"/>
      <c r="Q298" s="38"/>
      <c r="R298" s="32">
        <v>291.0</v>
      </c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23" t="str">
        <f t="shared" si="4"/>
        <v/>
      </c>
      <c r="B299" s="24"/>
      <c r="C299" s="33"/>
      <c r="D299" s="39"/>
      <c r="E299" s="33"/>
      <c r="F299" s="40"/>
      <c r="G299" s="34" t="str">
        <f t="shared" si="5"/>
        <v/>
      </c>
      <c r="H299" s="28">
        <v>292.0</v>
      </c>
      <c r="I299" s="4" t="str">
        <f t="shared" si="2"/>
        <v/>
      </c>
      <c r="J299" s="5" t="str">
        <f>IF(F299="","",F299+editar!$C$9)</f>
        <v/>
      </c>
      <c r="K299" s="4" t="str">
        <f>IF(J299="","",VLOOKUP(MONTH(J299),editar!$F$2:$G$13,2,0))</f>
        <v/>
      </c>
      <c r="L299" s="4" t="str">
        <f t="shared" si="3"/>
        <v/>
      </c>
      <c r="M299" s="4"/>
      <c r="N299" s="37"/>
      <c r="O299" s="38"/>
      <c r="P299" s="38"/>
      <c r="Q299" s="38"/>
      <c r="R299" s="32">
        <v>292.0</v>
      </c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23" t="str">
        <f t="shared" si="4"/>
        <v/>
      </c>
      <c r="B300" s="24"/>
      <c r="C300" s="33"/>
      <c r="D300" s="39"/>
      <c r="E300" s="33"/>
      <c r="F300" s="40"/>
      <c r="G300" s="34" t="str">
        <f t="shared" si="5"/>
        <v/>
      </c>
      <c r="H300" s="28">
        <v>293.0</v>
      </c>
      <c r="I300" s="4" t="str">
        <f t="shared" si="2"/>
        <v/>
      </c>
      <c r="J300" s="5" t="str">
        <f>IF(F300="","",F300+editar!$C$9)</f>
        <v/>
      </c>
      <c r="K300" s="4" t="str">
        <f>IF(J300="","",VLOOKUP(MONTH(J300),editar!$F$2:$G$13,2,0))</f>
        <v/>
      </c>
      <c r="L300" s="4" t="str">
        <f t="shared" si="3"/>
        <v/>
      </c>
      <c r="M300" s="4"/>
      <c r="N300" s="37"/>
      <c r="O300" s="38"/>
      <c r="P300" s="38"/>
      <c r="Q300" s="38"/>
      <c r="R300" s="32">
        <v>293.0</v>
      </c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23" t="str">
        <f t="shared" si="4"/>
        <v/>
      </c>
      <c r="B301" s="24"/>
      <c r="C301" s="33"/>
      <c r="D301" s="39"/>
      <c r="E301" s="33"/>
      <c r="F301" s="40"/>
      <c r="G301" s="34" t="str">
        <f t="shared" si="5"/>
        <v/>
      </c>
      <c r="H301" s="28">
        <v>294.0</v>
      </c>
      <c r="I301" s="4" t="str">
        <f t="shared" si="2"/>
        <v/>
      </c>
      <c r="J301" s="5" t="str">
        <f>IF(F301="","",F301+editar!$C$9)</f>
        <v/>
      </c>
      <c r="K301" s="4" t="str">
        <f>IF(J301="","",VLOOKUP(MONTH(J301),editar!$F$2:$G$13,2,0))</f>
        <v/>
      </c>
      <c r="L301" s="4" t="str">
        <f t="shared" si="3"/>
        <v/>
      </c>
      <c r="M301" s="4"/>
      <c r="N301" s="37"/>
      <c r="O301" s="38"/>
      <c r="P301" s="38"/>
      <c r="Q301" s="38"/>
      <c r="R301" s="32">
        <v>294.0</v>
      </c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23" t="str">
        <f t="shared" si="4"/>
        <v/>
      </c>
      <c r="B302" s="24"/>
      <c r="C302" s="33"/>
      <c r="D302" s="39"/>
      <c r="E302" s="33"/>
      <c r="F302" s="40"/>
      <c r="G302" s="34" t="str">
        <f t="shared" si="5"/>
        <v/>
      </c>
      <c r="H302" s="28">
        <v>295.0</v>
      </c>
      <c r="I302" s="4" t="str">
        <f t="shared" si="2"/>
        <v/>
      </c>
      <c r="J302" s="5" t="str">
        <f>IF(F302="","",F302+editar!$C$9)</f>
        <v/>
      </c>
      <c r="K302" s="4" t="str">
        <f>IF(J302="","",VLOOKUP(MONTH(J302),editar!$F$2:$G$13,2,0))</f>
        <v/>
      </c>
      <c r="L302" s="4" t="str">
        <f t="shared" si="3"/>
        <v/>
      </c>
      <c r="M302" s="4"/>
      <c r="N302" s="37"/>
      <c r="O302" s="38"/>
      <c r="P302" s="38"/>
      <c r="Q302" s="38"/>
      <c r="R302" s="32">
        <v>295.0</v>
      </c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23" t="str">
        <f t="shared" si="4"/>
        <v/>
      </c>
      <c r="B303" s="24"/>
      <c r="C303" s="33"/>
      <c r="D303" s="39"/>
      <c r="E303" s="33"/>
      <c r="F303" s="40"/>
      <c r="G303" s="34" t="str">
        <f t="shared" si="5"/>
        <v/>
      </c>
      <c r="H303" s="28">
        <v>296.0</v>
      </c>
      <c r="I303" s="4" t="str">
        <f t="shared" si="2"/>
        <v/>
      </c>
      <c r="J303" s="5" t="str">
        <f>IF(F303="","",F303+editar!$C$9)</f>
        <v/>
      </c>
      <c r="K303" s="4" t="str">
        <f>IF(J303="","",VLOOKUP(MONTH(J303),editar!$F$2:$G$13,2,0))</f>
        <v/>
      </c>
      <c r="L303" s="4" t="str">
        <f t="shared" si="3"/>
        <v/>
      </c>
      <c r="M303" s="4"/>
      <c r="N303" s="37"/>
      <c r="O303" s="38"/>
      <c r="P303" s="38"/>
      <c r="Q303" s="38"/>
      <c r="R303" s="32">
        <v>296.0</v>
      </c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23" t="str">
        <f t="shared" si="4"/>
        <v/>
      </c>
      <c r="B304" s="24"/>
      <c r="C304" s="33"/>
      <c r="D304" s="39"/>
      <c r="E304" s="33"/>
      <c r="F304" s="40"/>
      <c r="G304" s="34" t="str">
        <f t="shared" si="5"/>
        <v/>
      </c>
      <c r="H304" s="28">
        <v>297.0</v>
      </c>
      <c r="I304" s="4" t="str">
        <f t="shared" si="2"/>
        <v/>
      </c>
      <c r="J304" s="5" t="str">
        <f>IF(F304="","",F304+editar!$C$9)</f>
        <v/>
      </c>
      <c r="K304" s="4" t="str">
        <f>IF(J304="","",VLOOKUP(MONTH(J304),editar!$F$2:$G$13,2,0))</f>
        <v/>
      </c>
      <c r="L304" s="4" t="str">
        <f t="shared" si="3"/>
        <v/>
      </c>
      <c r="M304" s="4"/>
      <c r="N304" s="37"/>
      <c r="O304" s="38"/>
      <c r="P304" s="38"/>
      <c r="Q304" s="38"/>
      <c r="R304" s="32">
        <v>297.0</v>
      </c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23" t="str">
        <f t="shared" si="4"/>
        <v/>
      </c>
      <c r="B305" s="24"/>
      <c r="C305" s="33"/>
      <c r="D305" s="39"/>
      <c r="E305" s="33"/>
      <c r="F305" s="40"/>
      <c r="G305" s="34" t="str">
        <f t="shared" si="5"/>
        <v/>
      </c>
      <c r="H305" s="28">
        <v>298.0</v>
      </c>
      <c r="I305" s="4" t="str">
        <f t="shared" si="2"/>
        <v/>
      </c>
      <c r="J305" s="5" t="str">
        <f>IF(F305="","",F305+editar!$C$9)</f>
        <v/>
      </c>
      <c r="K305" s="4" t="str">
        <f>IF(J305="","",VLOOKUP(MONTH(J305),editar!$F$2:$G$13,2,0))</f>
        <v/>
      </c>
      <c r="L305" s="4" t="str">
        <f t="shared" si="3"/>
        <v/>
      </c>
      <c r="M305" s="4"/>
      <c r="N305" s="37"/>
      <c r="O305" s="38"/>
      <c r="P305" s="38"/>
      <c r="Q305" s="38"/>
      <c r="R305" s="32">
        <v>298.0</v>
      </c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23" t="str">
        <f t="shared" si="4"/>
        <v/>
      </c>
      <c r="B306" s="24"/>
      <c r="C306" s="33"/>
      <c r="D306" s="39"/>
      <c r="E306" s="33"/>
      <c r="F306" s="40"/>
      <c r="G306" s="34" t="str">
        <f t="shared" si="5"/>
        <v/>
      </c>
      <c r="H306" s="28">
        <v>299.0</v>
      </c>
      <c r="I306" s="4" t="str">
        <f t="shared" si="2"/>
        <v/>
      </c>
      <c r="J306" s="5" t="str">
        <f>IF(F306="","",F306+editar!$C$9)</f>
        <v/>
      </c>
      <c r="K306" s="4" t="str">
        <f>IF(J306="","",VLOOKUP(MONTH(J306),editar!$F$2:$G$13,2,0))</f>
        <v/>
      </c>
      <c r="L306" s="4" t="str">
        <f t="shared" si="3"/>
        <v/>
      </c>
      <c r="M306" s="4"/>
      <c r="N306" s="37"/>
      <c r="O306" s="38"/>
      <c r="P306" s="38"/>
      <c r="Q306" s="38"/>
      <c r="R306" s="32">
        <v>299.0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23" t="str">
        <f t="shared" si="4"/>
        <v/>
      </c>
      <c r="B307" s="24"/>
      <c r="C307" s="33"/>
      <c r="D307" s="39"/>
      <c r="E307" s="33"/>
      <c r="F307" s="40"/>
      <c r="G307" s="34" t="str">
        <f t="shared" si="5"/>
        <v/>
      </c>
      <c r="H307" s="28">
        <v>300.0</v>
      </c>
      <c r="I307" s="4" t="str">
        <f t="shared" si="2"/>
        <v/>
      </c>
      <c r="J307" s="5" t="str">
        <f>IF(F307="","",F307+editar!$C$9)</f>
        <v/>
      </c>
      <c r="K307" s="4" t="str">
        <f>IF(J307="","",VLOOKUP(MONTH(J307),editar!$F$2:$G$13,2,0))</f>
        <v/>
      </c>
      <c r="L307" s="4" t="str">
        <f t="shared" si="3"/>
        <v/>
      </c>
      <c r="M307" s="4"/>
      <c r="N307" s="37"/>
      <c r="O307" s="38"/>
      <c r="P307" s="38"/>
      <c r="Q307" s="38"/>
      <c r="R307" s="32">
        <v>300.0</v>
      </c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23" t="str">
        <f t="shared" si="4"/>
        <v/>
      </c>
      <c r="B308" s="24"/>
      <c r="C308" s="33"/>
      <c r="D308" s="39"/>
      <c r="E308" s="33"/>
      <c r="F308" s="40"/>
      <c r="G308" s="34" t="str">
        <f t="shared" si="5"/>
        <v/>
      </c>
      <c r="H308" s="28">
        <v>301.0</v>
      </c>
      <c r="I308" s="4" t="str">
        <f t="shared" si="2"/>
        <v/>
      </c>
      <c r="J308" s="5" t="str">
        <f>IF(F308="","",F308+editar!$C$9)</f>
        <v/>
      </c>
      <c r="K308" s="4" t="str">
        <f>IF(J308="","",VLOOKUP(MONTH(J308),editar!$F$2:$G$13,2,0))</f>
        <v/>
      </c>
      <c r="L308" s="4" t="str">
        <f t="shared" si="3"/>
        <v/>
      </c>
      <c r="M308" s="4"/>
      <c r="N308" s="37"/>
      <c r="O308" s="38"/>
      <c r="P308" s="38"/>
      <c r="Q308" s="38"/>
      <c r="R308" s="32">
        <v>301.0</v>
      </c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23" t="str">
        <f t="shared" si="4"/>
        <v/>
      </c>
      <c r="B309" s="24"/>
      <c r="C309" s="33"/>
      <c r="D309" s="39"/>
      <c r="E309" s="33"/>
      <c r="F309" s="40"/>
      <c r="G309" s="34" t="str">
        <f t="shared" si="5"/>
        <v/>
      </c>
      <c r="H309" s="28">
        <v>302.0</v>
      </c>
      <c r="I309" s="4" t="str">
        <f t="shared" si="2"/>
        <v/>
      </c>
      <c r="J309" s="5" t="str">
        <f>IF(F309="","",F309+editar!$C$9)</f>
        <v/>
      </c>
      <c r="K309" s="4" t="str">
        <f>IF(J309="","",VLOOKUP(MONTH(J309),editar!$F$2:$G$13,2,0))</f>
        <v/>
      </c>
      <c r="L309" s="4" t="str">
        <f t="shared" si="3"/>
        <v/>
      </c>
      <c r="M309" s="4"/>
      <c r="N309" s="37"/>
      <c r="O309" s="38"/>
      <c r="P309" s="38"/>
      <c r="Q309" s="38"/>
      <c r="R309" s="32">
        <v>302.0</v>
      </c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23" t="str">
        <f t="shared" si="4"/>
        <v/>
      </c>
      <c r="B310" s="24"/>
      <c r="C310" s="33"/>
      <c r="D310" s="39"/>
      <c r="E310" s="33"/>
      <c r="F310" s="40"/>
      <c r="G310" s="34" t="str">
        <f t="shared" si="5"/>
        <v/>
      </c>
      <c r="H310" s="28">
        <v>303.0</v>
      </c>
      <c r="I310" s="4" t="str">
        <f t="shared" si="2"/>
        <v/>
      </c>
      <c r="J310" s="5" t="str">
        <f>IF(F310="","",F310+editar!$C$9)</f>
        <v/>
      </c>
      <c r="K310" s="4" t="str">
        <f>IF(J310="","",VLOOKUP(MONTH(J310),editar!$F$2:$G$13,2,0))</f>
        <v/>
      </c>
      <c r="L310" s="4" t="str">
        <f t="shared" si="3"/>
        <v/>
      </c>
      <c r="M310" s="4"/>
      <c r="N310" s="37"/>
      <c r="O310" s="38"/>
      <c r="P310" s="38"/>
      <c r="Q310" s="38"/>
      <c r="R310" s="32">
        <v>303.0</v>
      </c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23" t="str">
        <f t="shared" si="4"/>
        <v/>
      </c>
      <c r="B311" s="24"/>
      <c r="C311" s="33"/>
      <c r="D311" s="39"/>
      <c r="E311" s="33"/>
      <c r="F311" s="40"/>
      <c r="G311" s="34" t="str">
        <f t="shared" si="5"/>
        <v/>
      </c>
      <c r="H311" s="28">
        <v>304.0</v>
      </c>
      <c r="I311" s="4" t="str">
        <f t="shared" si="2"/>
        <v/>
      </c>
      <c r="J311" s="5" t="str">
        <f>IF(F311="","",F311+editar!$C$9)</f>
        <v/>
      </c>
      <c r="K311" s="4" t="str">
        <f>IF(J311="","",VLOOKUP(MONTH(J311),editar!$F$2:$G$13,2,0))</f>
        <v/>
      </c>
      <c r="L311" s="4" t="str">
        <f t="shared" si="3"/>
        <v/>
      </c>
      <c r="M311" s="4"/>
      <c r="N311" s="37"/>
      <c r="O311" s="38"/>
      <c r="P311" s="38"/>
      <c r="Q311" s="38"/>
      <c r="R311" s="32">
        <v>304.0</v>
      </c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23" t="str">
        <f t="shared" si="4"/>
        <v/>
      </c>
      <c r="B312" s="24"/>
      <c r="C312" s="33"/>
      <c r="D312" s="39"/>
      <c r="E312" s="33"/>
      <c r="F312" s="40"/>
      <c r="G312" s="34" t="str">
        <f t="shared" si="5"/>
        <v/>
      </c>
      <c r="H312" s="28">
        <v>305.0</v>
      </c>
      <c r="I312" s="4" t="str">
        <f t="shared" si="2"/>
        <v/>
      </c>
      <c r="J312" s="5" t="str">
        <f>IF(F312="","",F312+editar!$C$9)</f>
        <v/>
      </c>
      <c r="K312" s="4" t="str">
        <f>IF(J312="","",VLOOKUP(MONTH(J312),editar!$F$2:$G$13,2,0))</f>
        <v/>
      </c>
      <c r="L312" s="4" t="str">
        <f t="shared" si="3"/>
        <v/>
      </c>
      <c r="M312" s="4"/>
      <c r="N312" s="37"/>
      <c r="O312" s="38"/>
      <c r="P312" s="38"/>
      <c r="Q312" s="38"/>
      <c r="R312" s="32">
        <v>305.0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23" t="str">
        <f t="shared" si="4"/>
        <v/>
      </c>
      <c r="B313" s="24"/>
      <c r="C313" s="33"/>
      <c r="D313" s="39"/>
      <c r="E313" s="33"/>
      <c r="F313" s="40"/>
      <c r="G313" s="34" t="str">
        <f t="shared" si="5"/>
        <v/>
      </c>
      <c r="H313" s="28">
        <v>306.0</v>
      </c>
      <c r="I313" s="4" t="str">
        <f t="shared" si="2"/>
        <v/>
      </c>
      <c r="J313" s="5" t="str">
        <f>IF(F313="","",F313+editar!$C$9)</f>
        <v/>
      </c>
      <c r="K313" s="4" t="str">
        <f>IF(J313="","",VLOOKUP(MONTH(J313),editar!$F$2:$G$13,2,0))</f>
        <v/>
      </c>
      <c r="L313" s="4" t="str">
        <f t="shared" si="3"/>
        <v/>
      </c>
      <c r="M313" s="4"/>
      <c r="N313" s="37"/>
      <c r="O313" s="38"/>
      <c r="P313" s="38"/>
      <c r="Q313" s="38"/>
      <c r="R313" s="32">
        <v>306.0</v>
      </c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23" t="str">
        <f t="shared" si="4"/>
        <v/>
      </c>
      <c r="B314" s="24"/>
      <c r="C314" s="33"/>
      <c r="D314" s="39"/>
      <c r="E314" s="33"/>
      <c r="F314" s="40"/>
      <c r="G314" s="34" t="str">
        <f t="shared" si="5"/>
        <v/>
      </c>
      <c r="H314" s="28">
        <v>307.0</v>
      </c>
      <c r="I314" s="4" t="str">
        <f t="shared" si="2"/>
        <v/>
      </c>
      <c r="J314" s="5" t="str">
        <f>IF(F314="","",F314+editar!$C$9)</f>
        <v/>
      </c>
      <c r="K314" s="4" t="str">
        <f>IF(J314="","",VLOOKUP(MONTH(J314),editar!$F$2:$G$13,2,0))</f>
        <v/>
      </c>
      <c r="L314" s="4" t="str">
        <f t="shared" si="3"/>
        <v/>
      </c>
      <c r="M314" s="4"/>
      <c r="N314" s="37"/>
      <c r="O314" s="38"/>
      <c r="P314" s="38"/>
      <c r="Q314" s="38"/>
      <c r="R314" s="32">
        <v>307.0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23" t="str">
        <f t="shared" si="4"/>
        <v/>
      </c>
      <c r="B315" s="24"/>
      <c r="C315" s="33"/>
      <c r="D315" s="39"/>
      <c r="E315" s="33"/>
      <c r="F315" s="40"/>
      <c r="G315" s="34" t="str">
        <f t="shared" si="5"/>
        <v/>
      </c>
      <c r="H315" s="28">
        <v>308.0</v>
      </c>
      <c r="I315" s="4" t="str">
        <f t="shared" si="2"/>
        <v/>
      </c>
      <c r="J315" s="5" t="str">
        <f>IF(F315="","",F315+editar!$C$9)</f>
        <v/>
      </c>
      <c r="K315" s="4" t="str">
        <f>IF(J315="","",VLOOKUP(MONTH(J315),editar!$F$2:$G$13,2,0))</f>
        <v/>
      </c>
      <c r="L315" s="4" t="str">
        <f t="shared" si="3"/>
        <v/>
      </c>
      <c r="M315" s="4"/>
      <c r="N315" s="37"/>
      <c r="O315" s="38"/>
      <c r="P315" s="38"/>
      <c r="Q315" s="38"/>
      <c r="R315" s="32">
        <v>308.0</v>
      </c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23" t="str">
        <f t="shared" si="4"/>
        <v/>
      </c>
      <c r="B316" s="24"/>
      <c r="C316" s="33"/>
      <c r="D316" s="39"/>
      <c r="E316" s="33"/>
      <c r="F316" s="40"/>
      <c r="G316" s="34" t="str">
        <f t="shared" si="5"/>
        <v/>
      </c>
      <c r="H316" s="28">
        <v>309.0</v>
      </c>
      <c r="I316" s="4" t="str">
        <f t="shared" si="2"/>
        <v/>
      </c>
      <c r="J316" s="5" t="str">
        <f>IF(F316="","",F316+editar!$C$9)</f>
        <v/>
      </c>
      <c r="K316" s="4" t="str">
        <f>IF(J316="","",VLOOKUP(MONTH(J316),editar!$F$2:$G$13,2,0))</f>
        <v/>
      </c>
      <c r="L316" s="4" t="str">
        <f t="shared" si="3"/>
        <v/>
      </c>
      <c r="M316" s="4"/>
      <c r="N316" s="37"/>
      <c r="O316" s="38"/>
      <c r="P316" s="38"/>
      <c r="Q316" s="38"/>
      <c r="R316" s="32">
        <v>309.0</v>
      </c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23" t="str">
        <f t="shared" si="4"/>
        <v/>
      </c>
      <c r="B317" s="24"/>
      <c r="C317" s="33"/>
      <c r="D317" s="39"/>
      <c r="E317" s="33"/>
      <c r="F317" s="40"/>
      <c r="G317" s="34" t="str">
        <f t="shared" si="5"/>
        <v/>
      </c>
      <c r="H317" s="28">
        <v>310.0</v>
      </c>
      <c r="I317" s="4" t="str">
        <f t="shared" si="2"/>
        <v/>
      </c>
      <c r="J317" s="5" t="str">
        <f>IF(F317="","",F317+editar!$C$9)</f>
        <v/>
      </c>
      <c r="K317" s="4" t="str">
        <f>IF(J317="","",VLOOKUP(MONTH(J317),editar!$F$2:$G$13,2,0))</f>
        <v/>
      </c>
      <c r="L317" s="4" t="str">
        <f t="shared" si="3"/>
        <v/>
      </c>
      <c r="M317" s="4"/>
      <c r="N317" s="37"/>
      <c r="O317" s="38"/>
      <c r="P317" s="38"/>
      <c r="Q317" s="38"/>
      <c r="R317" s="32">
        <v>310.0</v>
      </c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23" t="str">
        <f t="shared" si="4"/>
        <v/>
      </c>
      <c r="B318" s="24"/>
      <c r="C318" s="33"/>
      <c r="D318" s="39"/>
      <c r="E318" s="33"/>
      <c r="F318" s="40"/>
      <c r="G318" s="34" t="str">
        <f t="shared" si="5"/>
        <v/>
      </c>
      <c r="H318" s="28">
        <v>311.0</v>
      </c>
      <c r="I318" s="4" t="str">
        <f t="shared" si="2"/>
        <v/>
      </c>
      <c r="J318" s="5" t="str">
        <f>IF(F318="","",F318+editar!$C$9)</f>
        <v/>
      </c>
      <c r="K318" s="4" t="str">
        <f>IF(J318="","",VLOOKUP(MONTH(J318),editar!$F$2:$G$13,2,0))</f>
        <v/>
      </c>
      <c r="L318" s="4" t="str">
        <f t="shared" si="3"/>
        <v/>
      </c>
      <c r="M318" s="4"/>
      <c r="N318" s="37"/>
      <c r="O318" s="38"/>
      <c r="P318" s="38"/>
      <c r="Q318" s="38"/>
      <c r="R318" s="32">
        <v>311.0</v>
      </c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23" t="str">
        <f t="shared" si="4"/>
        <v/>
      </c>
      <c r="B319" s="24"/>
      <c r="C319" s="33"/>
      <c r="D319" s="39"/>
      <c r="E319" s="33"/>
      <c r="F319" s="40"/>
      <c r="G319" s="34" t="str">
        <f t="shared" si="5"/>
        <v/>
      </c>
      <c r="H319" s="28">
        <v>312.0</v>
      </c>
      <c r="I319" s="4" t="str">
        <f t="shared" si="2"/>
        <v/>
      </c>
      <c r="J319" s="5" t="str">
        <f>IF(F319="","",F319+editar!$C$9)</f>
        <v/>
      </c>
      <c r="K319" s="4" t="str">
        <f>IF(J319="","",VLOOKUP(MONTH(J319),editar!$F$2:$G$13,2,0))</f>
        <v/>
      </c>
      <c r="L319" s="4" t="str">
        <f t="shared" si="3"/>
        <v/>
      </c>
      <c r="M319" s="4"/>
      <c r="N319" s="37"/>
      <c r="O319" s="38"/>
      <c r="P319" s="38"/>
      <c r="Q319" s="38"/>
      <c r="R319" s="32">
        <v>312.0</v>
      </c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23" t="str">
        <f t="shared" si="4"/>
        <v/>
      </c>
      <c r="B320" s="24"/>
      <c r="C320" s="33"/>
      <c r="D320" s="39"/>
      <c r="E320" s="33"/>
      <c r="F320" s="40"/>
      <c r="G320" s="34" t="str">
        <f t="shared" si="5"/>
        <v/>
      </c>
      <c r="H320" s="28">
        <v>313.0</v>
      </c>
      <c r="I320" s="4" t="str">
        <f t="shared" si="2"/>
        <v/>
      </c>
      <c r="J320" s="5" t="str">
        <f>IF(F320="","",F320+editar!$C$9)</f>
        <v/>
      </c>
      <c r="K320" s="4" t="str">
        <f>IF(J320="","",VLOOKUP(MONTH(J320),editar!$F$2:$G$13,2,0))</f>
        <v/>
      </c>
      <c r="L320" s="4" t="str">
        <f t="shared" si="3"/>
        <v/>
      </c>
      <c r="M320" s="4"/>
      <c r="N320" s="37"/>
      <c r="O320" s="38"/>
      <c r="P320" s="38"/>
      <c r="Q320" s="38"/>
      <c r="R320" s="32">
        <v>313.0</v>
      </c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23" t="str">
        <f t="shared" si="4"/>
        <v/>
      </c>
      <c r="B321" s="24"/>
      <c r="C321" s="33"/>
      <c r="D321" s="39"/>
      <c r="E321" s="33"/>
      <c r="F321" s="40"/>
      <c r="G321" s="34" t="str">
        <f t="shared" si="5"/>
        <v/>
      </c>
      <c r="H321" s="28">
        <v>314.0</v>
      </c>
      <c r="I321" s="4" t="str">
        <f t="shared" si="2"/>
        <v/>
      </c>
      <c r="J321" s="5" t="str">
        <f>IF(F321="","",F321+editar!$C$9)</f>
        <v/>
      </c>
      <c r="K321" s="4" t="str">
        <f>IF(J321="","",VLOOKUP(MONTH(J321),editar!$F$2:$G$13,2,0))</f>
        <v/>
      </c>
      <c r="L321" s="4" t="str">
        <f t="shared" si="3"/>
        <v/>
      </c>
      <c r="M321" s="4"/>
      <c r="N321" s="37"/>
      <c r="O321" s="38"/>
      <c r="P321" s="38"/>
      <c r="Q321" s="38"/>
      <c r="R321" s="32">
        <v>314.0</v>
      </c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23" t="str">
        <f t="shared" si="4"/>
        <v/>
      </c>
      <c r="B322" s="24"/>
      <c r="C322" s="33"/>
      <c r="D322" s="39"/>
      <c r="E322" s="33"/>
      <c r="F322" s="40"/>
      <c r="G322" s="34" t="str">
        <f t="shared" si="5"/>
        <v/>
      </c>
      <c r="H322" s="28">
        <v>315.0</v>
      </c>
      <c r="I322" s="4" t="str">
        <f t="shared" si="2"/>
        <v/>
      </c>
      <c r="J322" s="5" t="str">
        <f>IF(F322="","",F322+editar!$C$9)</f>
        <v/>
      </c>
      <c r="K322" s="4" t="str">
        <f>IF(J322="","",VLOOKUP(MONTH(J322),editar!$F$2:$G$13,2,0))</f>
        <v/>
      </c>
      <c r="L322" s="4" t="str">
        <f t="shared" si="3"/>
        <v/>
      </c>
      <c r="M322" s="4"/>
      <c r="N322" s="37"/>
      <c r="O322" s="38"/>
      <c r="P322" s="38"/>
      <c r="Q322" s="38"/>
      <c r="R322" s="32">
        <v>315.0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23" t="str">
        <f t="shared" si="4"/>
        <v/>
      </c>
      <c r="B323" s="24"/>
      <c r="C323" s="33"/>
      <c r="D323" s="39"/>
      <c r="E323" s="33"/>
      <c r="F323" s="40"/>
      <c r="G323" s="34" t="str">
        <f t="shared" si="5"/>
        <v/>
      </c>
      <c r="H323" s="28">
        <v>316.0</v>
      </c>
      <c r="I323" s="4" t="str">
        <f t="shared" si="2"/>
        <v/>
      </c>
      <c r="J323" s="5" t="str">
        <f>IF(F323="","",F323+editar!$C$9)</f>
        <v/>
      </c>
      <c r="K323" s="4" t="str">
        <f>IF(J323="","",VLOOKUP(MONTH(J323),editar!$F$2:$G$13,2,0))</f>
        <v/>
      </c>
      <c r="L323" s="4" t="str">
        <f t="shared" si="3"/>
        <v/>
      </c>
      <c r="M323" s="4"/>
      <c r="N323" s="37"/>
      <c r="O323" s="38"/>
      <c r="P323" s="38"/>
      <c r="Q323" s="38"/>
      <c r="R323" s="32">
        <v>316.0</v>
      </c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23" t="str">
        <f t="shared" si="4"/>
        <v/>
      </c>
      <c r="B324" s="24"/>
      <c r="C324" s="33"/>
      <c r="D324" s="39"/>
      <c r="E324" s="33"/>
      <c r="F324" s="40"/>
      <c r="G324" s="34" t="str">
        <f t="shared" si="5"/>
        <v/>
      </c>
      <c r="H324" s="28">
        <v>317.0</v>
      </c>
      <c r="I324" s="4" t="str">
        <f t="shared" si="2"/>
        <v/>
      </c>
      <c r="J324" s="5" t="str">
        <f>IF(F324="","",F324+editar!$C$9)</f>
        <v/>
      </c>
      <c r="K324" s="4" t="str">
        <f>IF(J324="","",VLOOKUP(MONTH(J324),editar!$F$2:$G$13,2,0))</f>
        <v/>
      </c>
      <c r="L324" s="4" t="str">
        <f t="shared" si="3"/>
        <v/>
      </c>
      <c r="M324" s="4"/>
      <c r="N324" s="37"/>
      <c r="O324" s="38"/>
      <c r="P324" s="38"/>
      <c r="Q324" s="38"/>
      <c r="R324" s="32">
        <v>317.0</v>
      </c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23" t="str">
        <f t="shared" si="4"/>
        <v/>
      </c>
      <c r="B325" s="24"/>
      <c r="C325" s="33"/>
      <c r="D325" s="39"/>
      <c r="E325" s="33"/>
      <c r="F325" s="40"/>
      <c r="G325" s="34" t="str">
        <f t="shared" si="5"/>
        <v/>
      </c>
      <c r="H325" s="28">
        <v>318.0</v>
      </c>
      <c r="I325" s="4" t="str">
        <f t="shared" si="2"/>
        <v/>
      </c>
      <c r="J325" s="5" t="str">
        <f>IF(F325="","",F325+editar!$C$9)</f>
        <v/>
      </c>
      <c r="K325" s="4" t="str">
        <f>IF(J325="","",VLOOKUP(MONTH(J325),editar!$F$2:$G$13,2,0))</f>
        <v/>
      </c>
      <c r="L325" s="4" t="str">
        <f t="shared" si="3"/>
        <v/>
      </c>
      <c r="M325" s="4"/>
      <c r="N325" s="37"/>
      <c r="O325" s="38"/>
      <c r="P325" s="38"/>
      <c r="Q325" s="38"/>
      <c r="R325" s="32">
        <v>318.0</v>
      </c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23" t="str">
        <f t="shared" si="4"/>
        <v/>
      </c>
      <c r="B326" s="24"/>
      <c r="C326" s="33"/>
      <c r="D326" s="39"/>
      <c r="E326" s="33"/>
      <c r="F326" s="40"/>
      <c r="G326" s="34" t="str">
        <f t="shared" si="5"/>
        <v/>
      </c>
      <c r="H326" s="28">
        <v>319.0</v>
      </c>
      <c r="I326" s="4" t="str">
        <f t="shared" si="2"/>
        <v/>
      </c>
      <c r="J326" s="5" t="str">
        <f>IF(F326="","",F326+editar!$C$9)</f>
        <v/>
      </c>
      <c r="K326" s="4" t="str">
        <f>IF(J326="","",VLOOKUP(MONTH(J326),editar!$F$2:$G$13,2,0))</f>
        <v/>
      </c>
      <c r="L326" s="4" t="str">
        <f t="shared" si="3"/>
        <v/>
      </c>
      <c r="M326" s="4"/>
      <c r="N326" s="37"/>
      <c r="O326" s="38"/>
      <c r="P326" s="38"/>
      <c r="Q326" s="38"/>
      <c r="R326" s="32">
        <v>319.0</v>
      </c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23" t="str">
        <f t="shared" si="4"/>
        <v/>
      </c>
      <c r="B327" s="24"/>
      <c r="C327" s="33"/>
      <c r="D327" s="39"/>
      <c r="E327" s="33"/>
      <c r="F327" s="40"/>
      <c r="G327" s="34" t="str">
        <f t="shared" si="5"/>
        <v/>
      </c>
      <c r="H327" s="28">
        <v>320.0</v>
      </c>
      <c r="I327" s="4" t="str">
        <f t="shared" si="2"/>
        <v/>
      </c>
      <c r="J327" s="5" t="str">
        <f>IF(F327="","",F327+editar!$C$9)</f>
        <v/>
      </c>
      <c r="K327" s="4" t="str">
        <f>IF(J327="","",VLOOKUP(MONTH(J327),editar!$F$2:$G$13,2,0))</f>
        <v/>
      </c>
      <c r="L327" s="4" t="str">
        <f t="shared" si="3"/>
        <v/>
      </c>
      <c r="M327" s="4"/>
      <c r="N327" s="37"/>
      <c r="O327" s="38"/>
      <c r="P327" s="38"/>
      <c r="Q327" s="38"/>
      <c r="R327" s="32">
        <v>320.0</v>
      </c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23" t="str">
        <f t="shared" si="4"/>
        <v/>
      </c>
      <c r="B328" s="24"/>
      <c r="C328" s="33"/>
      <c r="D328" s="39"/>
      <c r="E328" s="33"/>
      <c r="F328" s="40"/>
      <c r="G328" s="34" t="str">
        <f t="shared" si="5"/>
        <v/>
      </c>
      <c r="H328" s="28">
        <v>321.0</v>
      </c>
      <c r="I328" s="4" t="str">
        <f t="shared" si="2"/>
        <v/>
      </c>
      <c r="J328" s="5" t="str">
        <f>IF(F328="","",F328+editar!$C$9)</f>
        <v/>
      </c>
      <c r="K328" s="4" t="str">
        <f>IF(J328="","",VLOOKUP(MONTH(J328),editar!$F$2:$G$13,2,0))</f>
        <v/>
      </c>
      <c r="L328" s="4" t="str">
        <f t="shared" si="3"/>
        <v/>
      </c>
      <c r="M328" s="4"/>
      <c r="N328" s="37"/>
      <c r="O328" s="38"/>
      <c r="P328" s="38"/>
      <c r="Q328" s="38"/>
      <c r="R328" s="32">
        <v>321.0</v>
      </c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23" t="str">
        <f t="shared" si="4"/>
        <v/>
      </c>
      <c r="B329" s="24"/>
      <c r="C329" s="33"/>
      <c r="D329" s="39"/>
      <c r="E329" s="33"/>
      <c r="F329" s="40"/>
      <c r="G329" s="34" t="str">
        <f t="shared" si="5"/>
        <v/>
      </c>
      <c r="H329" s="28">
        <v>322.0</v>
      </c>
      <c r="I329" s="4" t="str">
        <f t="shared" si="2"/>
        <v/>
      </c>
      <c r="J329" s="5" t="str">
        <f>IF(F329="","",F329+editar!$C$9)</f>
        <v/>
      </c>
      <c r="K329" s="4" t="str">
        <f>IF(J329="","",VLOOKUP(MONTH(J329),editar!$F$2:$G$13,2,0))</f>
        <v/>
      </c>
      <c r="L329" s="4" t="str">
        <f t="shared" si="3"/>
        <v/>
      </c>
      <c r="M329" s="4"/>
      <c r="N329" s="37"/>
      <c r="O329" s="38"/>
      <c r="P329" s="38"/>
      <c r="Q329" s="38"/>
      <c r="R329" s="32">
        <v>322.0</v>
      </c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23" t="str">
        <f t="shared" si="4"/>
        <v/>
      </c>
      <c r="B330" s="24"/>
      <c r="C330" s="33"/>
      <c r="D330" s="39"/>
      <c r="E330" s="33"/>
      <c r="F330" s="40"/>
      <c r="G330" s="34" t="str">
        <f t="shared" si="5"/>
        <v/>
      </c>
      <c r="H330" s="28">
        <v>323.0</v>
      </c>
      <c r="I330" s="4" t="str">
        <f t="shared" si="2"/>
        <v/>
      </c>
      <c r="J330" s="5" t="str">
        <f>IF(F330="","",F330+editar!$C$9)</f>
        <v/>
      </c>
      <c r="K330" s="4" t="str">
        <f>IF(J330="","",VLOOKUP(MONTH(J330),editar!$F$2:$G$13,2,0))</f>
        <v/>
      </c>
      <c r="L330" s="4" t="str">
        <f t="shared" si="3"/>
        <v/>
      </c>
      <c r="M330" s="4"/>
      <c r="N330" s="37"/>
      <c r="O330" s="38"/>
      <c r="P330" s="38"/>
      <c r="Q330" s="38"/>
      <c r="R330" s="32">
        <v>323.0</v>
      </c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23" t="str">
        <f t="shared" si="4"/>
        <v/>
      </c>
      <c r="B331" s="24"/>
      <c r="C331" s="33"/>
      <c r="D331" s="39"/>
      <c r="E331" s="33"/>
      <c r="F331" s="40"/>
      <c r="G331" s="34" t="str">
        <f t="shared" si="5"/>
        <v/>
      </c>
      <c r="H331" s="28">
        <v>324.0</v>
      </c>
      <c r="I331" s="4" t="str">
        <f t="shared" si="2"/>
        <v/>
      </c>
      <c r="J331" s="5" t="str">
        <f>IF(F331="","",F331+editar!$C$9)</f>
        <v/>
      </c>
      <c r="K331" s="4" t="str">
        <f>IF(J331="","",VLOOKUP(MONTH(J331),editar!$F$2:$G$13,2,0))</f>
        <v/>
      </c>
      <c r="L331" s="4" t="str">
        <f t="shared" si="3"/>
        <v/>
      </c>
      <c r="M331" s="4"/>
      <c r="N331" s="37"/>
      <c r="O331" s="38"/>
      <c r="P331" s="38"/>
      <c r="Q331" s="38"/>
      <c r="R331" s="32">
        <v>324.0</v>
      </c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23" t="str">
        <f t="shared" si="4"/>
        <v/>
      </c>
      <c r="B332" s="24"/>
      <c r="C332" s="33"/>
      <c r="D332" s="39"/>
      <c r="E332" s="33"/>
      <c r="F332" s="40"/>
      <c r="G332" s="34" t="str">
        <f t="shared" si="5"/>
        <v/>
      </c>
      <c r="H332" s="28">
        <v>325.0</v>
      </c>
      <c r="I332" s="4" t="str">
        <f t="shared" si="2"/>
        <v/>
      </c>
      <c r="J332" s="5" t="str">
        <f>IF(F332="","",F332+editar!$C$9)</f>
        <v/>
      </c>
      <c r="K332" s="4" t="str">
        <f>IF(J332="","",VLOOKUP(MONTH(J332),editar!$F$2:$G$13,2,0))</f>
        <v/>
      </c>
      <c r="L332" s="4" t="str">
        <f t="shared" si="3"/>
        <v/>
      </c>
      <c r="M332" s="4"/>
      <c r="N332" s="37"/>
      <c r="O332" s="38"/>
      <c r="P332" s="38"/>
      <c r="Q332" s="38"/>
      <c r="R332" s="32">
        <v>325.0</v>
      </c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23" t="str">
        <f t="shared" si="4"/>
        <v/>
      </c>
      <c r="B333" s="24"/>
      <c r="C333" s="33"/>
      <c r="D333" s="39"/>
      <c r="E333" s="33"/>
      <c r="F333" s="40"/>
      <c r="G333" s="34" t="str">
        <f t="shared" si="5"/>
        <v/>
      </c>
      <c r="H333" s="28">
        <v>326.0</v>
      </c>
      <c r="I333" s="4" t="str">
        <f t="shared" si="2"/>
        <v/>
      </c>
      <c r="J333" s="5" t="str">
        <f>IF(F333="","",F333+editar!$C$9)</f>
        <v/>
      </c>
      <c r="K333" s="4" t="str">
        <f>IF(J333="","",VLOOKUP(MONTH(J333),editar!$F$2:$G$13,2,0))</f>
        <v/>
      </c>
      <c r="L333" s="4" t="str">
        <f t="shared" si="3"/>
        <v/>
      </c>
      <c r="M333" s="4"/>
      <c r="N333" s="37"/>
      <c r="O333" s="38"/>
      <c r="P333" s="38"/>
      <c r="Q333" s="38"/>
      <c r="R333" s="32">
        <v>326.0</v>
      </c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23" t="str">
        <f t="shared" si="4"/>
        <v/>
      </c>
      <c r="B334" s="24"/>
      <c r="C334" s="33"/>
      <c r="D334" s="39"/>
      <c r="E334" s="33"/>
      <c r="F334" s="40"/>
      <c r="G334" s="34" t="str">
        <f t="shared" si="5"/>
        <v/>
      </c>
      <c r="H334" s="28">
        <v>327.0</v>
      </c>
      <c r="I334" s="4" t="str">
        <f t="shared" si="2"/>
        <v/>
      </c>
      <c r="J334" s="5" t="str">
        <f>IF(F334="","",F334+editar!$C$9)</f>
        <v/>
      </c>
      <c r="K334" s="4" t="str">
        <f>IF(J334="","",VLOOKUP(MONTH(J334),editar!$F$2:$G$13,2,0))</f>
        <v/>
      </c>
      <c r="L334" s="4" t="str">
        <f t="shared" si="3"/>
        <v/>
      </c>
      <c r="M334" s="4"/>
      <c r="N334" s="37"/>
      <c r="O334" s="38"/>
      <c r="P334" s="38"/>
      <c r="Q334" s="38"/>
      <c r="R334" s="32">
        <v>327.0</v>
      </c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23" t="str">
        <f t="shared" si="4"/>
        <v/>
      </c>
      <c r="B335" s="24"/>
      <c r="C335" s="33"/>
      <c r="D335" s="39"/>
      <c r="E335" s="33"/>
      <c r="F335" s="40"/>
      <c r="G335" s="34" t="str">
        <f t="shared" si="5"/>
        <v/>
      </c>
      <c r="H335" s="28">
        <v>328.0</v>
      </c>
      <c r="I335" s="4" t="str">
        <f t="shared" si="2"/>
        <v/>
      </c>
      <c r="J335" s="5" t="str">
        <f>IF(F335="","",F335+editar!$C$9)</f>
        <v/>
      </c>
      <c r="K335" s="4" t="str">
        <f>IF(J335="","",VLOOKUP(MONTH(J335),editar!$F$2:$G$13,2,0))</f>
        <v/>
      </c>
      <c r="L335" s="4" t="str">
        <f t="shared" si="3"/>
        <v/>
      </c>
      <c r="M335" s="4"/>
      <c r="N335" s="37"/>
      <c r="O335" s="38"/>
      <c r="P335" s="38"/>
      <c r="Q335" s="38"/>
      <c r="R335" s="32">
        <v>328.0</v>
      </c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23" t="str">
        <f t="shared" si="4"/>
        <v/>
      </c>
      <c r="B336" s="24"/>
      <c r="C336" s="33"/>
      <c r="D336" s="39"/>
      <c r="E336" s="33"/>
      <c r="F336" s="40"/>
      <c r="G336" s="34" t="str">
        <f t="shared" si="5"/>
        <v/>
      </c>
      <c r="H336" s="28">
        <v>329.0</v>
      </c>
      <c r="I336" s="4" t="str">
        <f t="shared" si="2"/>
        <v/>
      </c>
      <c r="J336" s="5" t="str">
        <f>IF(F336="","",F336+editar!$C$9)</f>
        <v/>
      </c>
      <c r="K336" s="4" t="str">
        <f>IF(J336="","",VLOOKUP(MONTH(J336),editar!$F$2:$G$13,2,0))</f>
        <v/>
      </c>
      <c r="L336" s="4" t="str">
        <f t="shared" si="3"/>
        <v/>
      </c>
      <c r="M336" s="4"/>
      <c r="N336" s="37"/>
      <c r="O336" s="38"/>
      <c r="P336" s="38"/>
      <c r="Q336" s="38"/>
      <c r="R336" s="32">
        <v>329.0</v>
      </c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23" t="str">
        <f t="shared" si="4"/>
        <v/>
      </c>
      <c r="B337" s="24"/>
      <c r="C337" s="33"/>
      <c r="D337" s="39"/>
      <c r="E337" s="33"/>
      <c r="F337" s="40"/>
      <c r="G337" s="34" t="str">
        <f t="shared" si="5"/>
        <v/>
      </c>
      <c r="H337" s="28">
        <v>330.0</v>
      </c>
      <c r="I337" s="4" t="str">
        <f t="shared" si="2"/>
        <v/>
      </c>
      <c r="J337" s="5" t="str">
        <f>IF(F337="","",F337+editar!$C$9)</f>
        <v/>
      </c>
      <c r="K337" s="4" t="str">
        <f>IF(J337="","",VLOOKUP(MONTH(J337),editar!$F$2:$G$13,2,0))</f>
        <v/>
      </c>
      <c r="L337" s="4" t="str">
        <f t="shared" si="3"/>
        <v/>
      </c>
      <c r="M337" s="4"/>
      <c r="N337" s="37"/>
      <c r="O337" s="38"/>
      <c r="P337" s="38"/>
      <c r="Q337" s="38"/>
      <c r="R337" s="32">
        <v>330.0</v>
      </c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23" t="str">
        <f t="shared" si="4"/>
        <v/>
      </c>
      <c r="B338" s="24"/>
      <c r="C338" s="33"/>
      <c r="D338" s="39"/>
      <c r="E338" s="33"/>
      <c r="F338" s="40"/>
      <c r="G338" s="34" t="str">
        <f t="shared" si="5"/>
        <v/>
      </c>
      <c r="H338" s="28">
        <v>331.0</v>
      </c>
      <c r="I338" s="4" t="str">
        <f t="shared" si="2"/>
        <v/>
      </c>
      <c r="J338" s="5" t="str">
        <f>IF(F338="","",F338+editar!$C$9)</f>
        <v/>
      </c>
      <c r="K338" s="4" t="str">
        <f>IF(J338="","",VLOOKUP(MONTH(J338),editar!$F$2:$G$13,2,0))</f>
        <v/>
      </c>
      <c r="L338" s="4" t="str">
        <f t="shared" si="3"/>
        <v/>
      </c>
      <c r="M338" s="4"/>
      <c r="N338" s="37"/>
      <c r="O338" s="38"/>
      <c r="P338" s="38"/>
      <c r="Q338" s="38"/>
      <c r="R338" s="32">
        <v>331.0</v>
      </c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23" t="str">
        <f t="shared" si="4"/>
        <v/>
      </c>
      <c r="B339" s="24"/>
      <c r="C339" s="33"/>
      <c r="D339" s="39"/>
      <c r="E339" s="33"/>
      <c r="F339" s="40"/>
      <c r="G339" s="34" t="str">
        <f t="shared" si="5"/>
        <v/>
      </c>
      <c r="H339" s="28">
        <v>332.0</v>
      </c>
      <c r="I339" s="4" t="str">
        <f t="shared" si="2"/>
        <v/>
      </c>
      <c r="J339" s="5" t="str">
        <f>IF(F339="","",F339+editar!$C$9)</f>
        <v/>
      </c>
      <c r="K339" s="4" t="str">
        <f>IF(J339="","",VLOOKUP(MONTH(J339),editar!$F$2:$G$13,2,0))</f>
        <v/>
      </c>
      <c r="L339" s="4" t="str">
        <f t="shared" si="3"/>
        <v/>
      </c>
      <c r="M339" s="4"/>
      <c r="N339" s="37"/>
      <c r="O339" s="38"/>
      <c r="P339" s="38"/>
      <c r="Q339" s="38"/>
      <c r="R339" s="32">
        <v>332.0</v>
      </c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23" t="str">
        <f t="shared" si="4"/>
        <v/>
      </c>
      <c r="B340" s="24"/>
      <c r="C340" s="33"/>
      <c r="D340" s="39"/>
      <c r="E340" s="33"/>
      <c r="F340" s="40"/>
      <c r="G340" s="34" t="str">
        <f t="shared" si="5"/>
        <v/>
      </c>
      <c r="H340" s="28">
        <v>333.0</v>
      </c>
      <c r="I340" s="4" t="str">
        <f t="shared" si="2"/>
        <v/>
      </c>
      <c r="J340" s="5" t="str">
        <f>IF(F340="","",F340+editar!$C$9)</f>
        <v/>
      </c>
      <c r="K340" s="4" t="str">
        <f>IF(J340="","",VLOOKUP(MONTH(J340),editar!$F$2:$G$13,2,0))</f>
        <v/>
      </c>
      <c r="L340" s="4" t="str">
        <f t="shared" si="3"/>
        <v/>
      </c>
      <c r="M340" s="4"/>
      <c r="N340" s="37"/>
      <c r="O340" s="38"/>
      <c r="P340" s="38"/>
      <c r="Q340" s="38"/>
      <c r="R340" s="32">
        <v>333.0</v>
      </c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23" t="str">
        <f t="shared" si="4"/>
        <v/>
      </c>
      <c r="B341" s="24"/>
      <c r="C341" s="33"/>
      <c r="D341" s="39"/>
      <c r="E341" s="33"/>
      <c r="F341" s="40"/>
      <c r="G341" s="34" t="str">
        <f t="shared" si="5"/>
        <v/>
      </c>
      <c r="H341" s="28">
        <v>334.0</v>
      </c>
      <c r="I341" s="4" t="str">
        <f t="shared" si="2"/>
        <v/>
      </c>
      <c r="J341" s="5" t="str">
        <f>IF(F341="","",F341+editar!$C$9)</f>
        <v/>
      </c>
      <c r="K341" s="4" t="str">
        <f>IF(J341="","",VLOOKUP(MONTH(J341),editar!$F$2:$G$13,2,0))</f>
        <v/>
      </c>
      <c r="L341" s="4" t="str">
        <f t="shared" si="3"/>
        <v/>
      </c>
      <c r="M341" s="4"/>
      <c r="N341" s="37"/>
      <c r="O341" s="38"/>
      <c r="P341" s="38"/>
      <c r="Q341" s="38"/>
      <c r="R341" s="32">
        <v>334.0</v>
      </c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23" t="str">
        <f t="shared" si="4"/>
        <v/>
      </c>
      <c r="B342" s="24"/>
      <c r="C342" s="33"/>
      <c r="D342" s="39"/>
      <c r="E342" s="33"/>
      <c r="F342" s="40"/>
      <c r="G342" s="34" t="str">
        <f t="shared" si="5"/>
        <v/>
      </c>
      <c r="H342" s="28">
        <v>335.0</v>
      </c>
      <c r="I342" s="4" t="str">
        <f t="shared" si="2"/>
        <v/>
      </c>
      <c r="J342" s="5" t="str">
        <f>IF(F342="","",F342+editar!$C$9)</f>
        <v/>
      </c>
      <c r="K342" s="4" t="str">
        <f>IF(J342="","",VLOOKUP(MONTH(J342),editar!$F$2:$G$13,2,0))</f>
        <v/>
      </c>
      <c r="L342" s="4" t="str">
        <f t="shared" si="3"/>
        <v/>
      </c>
      <c r="M342" s="4"/>
      <c r="N342" s="37"/>
      <c r="O342" s="38"/>
      <c r="P342" s="38"/>
      <c r="Q342" s="38"/>
      <c r="R342" s="32">
        <v>335.0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23" t="str">
        <f t="shared" si="4"/>
        <v/>
      </c>
      <c r="B343" s="24"/>
      <c r="C343" s="33"/>
      <c r="D343" s="39"/>
      <c r="E343" s="33"/>
      <c r="F343" s="40"/>
      <c r="G343" s="34" t="str">
        <f t="shared" si="5"/>
        <v/>
      </c>
      <c r="H343" s="28">
        <v>336.0</v>
      </c>
      <c r="I343" s="4" t="str">
        <f t="shared" si="2"/>
        <v/>
      </c>
      <c r="J343" s="5" t="str">
        <f>IF(F343="","",F343+editar!$C$9)</f>
        <v/>
      </c>
      <c r="K343" s="4" t="str">
        <f>IF(J343="","",VLOOKUP(MONTH(J343),editar!$F$2:$G$13,2,0))</f>
        <v/>
      </c>
      <c r="L343" s="4" t="str">
        <f t="shared" si="3"/>
        <v/>
      </c>
      <c r="M343" s="4"/>
      <c r="N343" s="37"/>
      <c r="O343" s="38"/>
      <c r="P343" s="38"/>
      <c r="Q343" s="38"/>
      <c r="R343" s="32">
        <v>336.0</v>
      </c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23" t="str">
        <f t="shared" si="4"/>
        <v/>
      </c>
      <c r="B344" s="24"/>
      <c r="C344" s="33"/>
      <c r="D344" s="39"/>
      <c r="E344" s="33"/>
      <c r="F344" s="40"/>
      <c r="G344" s="34" t="str">
        <f t="shared" si="5"/>
        <v/>
      </c>
      <c r="H344" s="28">
        <v>337.0</v>
      </c>
      <c r="I344" s="4" t="str">
        <f t="shared" si="2"/>
        <v/>
      </c>
      <c r="J344" s="5" t="str">
        <f>IF(F344="","",F344+editar!$C$9)</f>
        <v/>
      </c>
      <c r="K344" s="4" t="str">
        <f>IF(J344="","",VLOOKUP(MONTH(J344),editar!$F$2:$G$13,2,0))</f>
        <v/>
      </c>
      <c r="L344" s="4" t="str">
        <f t="shared" si="3"/>
        <v/>
      </c>
      <c r="M344" s="4"/>
      <c r="N344" s="37"/>
      <c r="O344" s="38"/>
      <c r="P344" s="38"/>
      <c r="Q344" s="38"/>
      <c r="R344" s="32">
        <v>337.0</v>
      </c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23" t="str">
        <f t="shared" si="4"/>
        <v/>
      </c>
      <c r="B345" s="24"/>
      <c r="C345" s="33"/>
      <c r="D345" s="39"/>
      <c r="E345" s="33"/>
      <c r="F345" s="40"/>
      <c r="G345" s="34" t="str">
        <f t="shared" si="5"/>
        <v/>
      </c>
      <c r="H345" s="28">
        <v>338.0</v>
      </c>
      <c r="I345" s="4" t="str">
        <f t="shared" si="2"/>
        <v/>
      </c>
      <c r="J345" s="5" t="str">
        <f>IF(F345="","",F345+editar!$C$9)</f>
        <v/>
      </c>
      <c r="K345" s="4" t="str">
        <f>IF(J345="","",VLOOKUP(MONTH(J345),editar!$F$2:$G$13,2,0))</f>
        <v/>
      </c>
      <c r="L345" s="4" t="str">
        <f t="shared" si="3"/>
        <v/>
      </c>
      <c r="M345" s="4"/>
      <c r="N345" s="37"/>
      <c r="O345" s="38"/>
      <c r="P345" s="38"/>
      <c r="Q345" s="38"/>
      <c r="R345" s="32">
        <v>338.0</v>
      </c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23" t="str">
        <f t="shared" si="4"/>
        <v/>
      </c>
      <c r="B346" s="24"/>
      <c r="C346" s="33"/>
      <c r="D346" s="39"/>
      <c r="E346" s="33"/>
      <c r="F346" s="40"/>
      <c r="G346" s="34" t="str">
        <f t="shared" si="5"/>
        <v/>
      </c>
      <c r="H346" s="28">
        <v>339.0</v>
      </c>
      <c r="I346" s="4" t="str">
        <f t="shared" si="2"/>
        <v/>
      </c>
      <c r="J346" s="5" t="str">
        <f>IF(F346="","",F346+editar!$C$9)</f>
        <v/>
      </c>
      <c r="K346" s="4" t="str">
        <f>IF(J346="","",VLOOKUP(MONTH(J346),editar!$F$2:$G$13,2,0))</f>
        <v/>
      </c>
      <c r="L346" s="4" t="str">
        <f t="shared" si="3"/>
        <v/>
      </c>
      <c r="M346" s="4"/>
      <c r="N346" s="37"/>
      <c r="O346" s="38"/>
      <c r="P346" s="38"/>
      <c r="Q346" s="38"/>
      <c r="R346" s="32">
        <v>339.0</v>
      </c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23" t="str">
        <f t="shared" si="4"/>
        <v/>
      </c>
      <c r="B347" s="24"/>
      <c r="C347" s="33"/>
      <c r="D347" s="39"/>
      <c r="E347" s="33"/>
      <c r="F347" s="40"/>
      <c r="G347" s="34" t="str">
        <f t="shared" si="5"/>
        <v/>
      </c>
      <c r="H347" s="28">
        <v>340.0</v>
      </c>
      <c r="I347" s="4" t="str">
        <f t="shared" si="2"/>
        <v/>
      </c>
      <c r="J347" s="5" t="str">
        <f>IF(F347="","",F347+editar!$C$9)</f>
        <v/>
      </c>
      <c r="K347" s="4" t="str">
        <f>IF(J347="","",VLOOKUP(MONTH(J347),editar!$F$2:$G$13,2,0))</f>
        <v/>
      </c>
      <c r="L347" s="4" t="str">
        <f t="shared" si="3"/>
        <v/>
      </c>
      <c r="M347" s="4"/>
      <c r="N347" s="37"/>
      <c r="O347" s="38"/>
      <c r="P347" s="38"/>
      <c r="Q347" s="38"/>
      <c r="R347" s="32">
        <v>340.0</v>
      </c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23" t="str">
        <f t="shared" si="4"/>
        <v/>
      </c>
      <c r="B348" s="24"/>
      <c r="C348" s="33"/>
      <c r="D348" s="39"/>
      <c r="E348" s="33"/>
      <c r="F348" s="40"/>
      <c r="G348" s="34" t="str">
        <f t="shared" si="5"/>
        <v/>
      </c>
      <c r="H348" s="28">
        <v>341.0</v>
      </c>
      <c r="I348" s="4" t="str">
        <f t="shared" si="2"/>
        <v/>
      </c>
      <c r="J348" s="5" t="str">
        <f>IF(F348="","",F348+editar!$C$9)</f>
        <v/>
      </c>
      <c r="K348" s="4" t="str">
        <f>IF(J348="","",VLOOKUP(MONTH(J348),editar!$F$2:$G$13,2,0))</f>
        <v/>
      </c>
      <c r="L348" s="4" t="str">
        <f t="shared" si="3"/>
        <v/>
      </c>
      <c r="M348" s="4"/>
      <c r="N348" s="37"/>
      <c r="O348" s="38"/>
      <c r="P348" s="38"/>
      <c r="Q348" s="38"/>
      <c r="R348" s="32">
        <v>341.0</v>
      </c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23" t="str">
        <f t="shared" si="4"/>
        <v/>
      </c>
      <c r="B349" s="24"/>
      <c r="C349" s="33"/>
      <c r="D349" s="39"/>
      <c r="E349" s="33"/>
      <c r="F349" s="40"/>
      <c r="G349" s="34" t="str">
        <f t="shared" si="5"/>
        <v/>
      </c>
      <c r="H349" s="28">
        <v>342.0</v>
      </c>
      <c r="I349" s="4" t="str">
        <f t="shared" si="2"/>
        <v/>
      </c>
      <c r="J349" s="5" t="str">
        <f>IF(F349="","",F349+editar!$C$9)</f>
        <v/>
      </c>
      <c r="K349" s="4" t="str">
        <f>IF(J349="","",VLOOKUP(MONTH(J349),editar!$F$2:$G$13,2,0))</f>
        <v/>
      </c>
      <c r="L349" s="4" t="str">
        <f t="shared" si="3"/>
        <v/>
      </c>
      <c r="M349" s="4"/>
      <c r="N349" s="37"/>
      <c r="O349" s="38"/>
      <c r="P349" s="38"/>
      <c r="Q349" s="38"/>
      <c r="R349" s="32">
        <v>342.0</v>
      </c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23" t="str">
        <f t="shared" si="4"/>
        <v/>
      </c>
      <c r="B350" s="24"/>
      <c r="C350" s="33"/>
      <c r="D350" s="39"/>
      <c r="E350" s="33"/>
      <c r="F350" s="40"/>
      <c r="G350" s="34" t="str">
        <f t="shared" si="5"/>
        <v/>
      </c>
      <c r="H350" s="28">
        <v>343.0</v>
      </c>
      <c r="I350" s="4" t="str">
        <f t="shared" si="2"/>
        <v/>
      </c>
      <c r="J350" s="5" t="str">
        <f>IF(F350="","",F350+editar!$C$9)</f>
        <v/>
      </c>
      <c r="K350" s="4" t="str">
        <f>IF(J350="","",VLOOKUP(MONTH(J350),editar!$F$2:$G$13,2,0))</f>
        <v/>
      </c>
      <c r="L350" s="4" t="str">
        <f t="shared" si="3"/>
        <v/>
      </c>
      <c r="M350" s="4"/>
      <c r="N350" s="37"/>
      <c r="O350" s="38"/>
      <c r="P350" s="38"/>
      <c r="Q350" s="38"/>
      <c r="R350" s="32">
        <v>343.0</v>
      </c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23" t="str">
        <f t="shared" si="4"/>
        <v/>
      </c>
      <c r="B351" s="24"/>
      <c r="C351" s="33"/>
      <c r="D351" s="39"/>
      <c r="E351" s="33"/>
      <c r="F351" s="40"/>
      <c r="G351" s="34" t="str">
        <f t="shared" si="5"/>
        <v/>
      </c>
      <c r="H351" s="28">
        <v>344.0</v>
      </c>
      <c r="I351" s="4" t="str">
        <f t="shared" si="2"/>
        <v/>
      </c>
      <c r="J351" s="5" t="str">
        <f>IF(F351="","",F351+editar!$C$9)</f>
        <v/>
      </c>
      <c r="K351" s="4" t="str">
        <f>IF(J351="","",VLOOKUP(MONTH(J351),editar!$F$2:$G$13,2,0))</f>
        <v/>
      </c>
      <c r="L351" s="4" t="str">
        <f t="shared" si="3"/>
        <v/>
      </c>
      <c r="M351" s="4"/>
      <c r="N351" s="37"/>
      <c r="O351" s="38"/>
      <c r="P351" s="38"/>
      <c r="Q351" s="38"/>
      <c r="R351" s="32">
        <v>344.0</v>
      </c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23" t="str">
        <f t="shared" si="4"/>
        <v/>
      </c>
      <c r="B352" s="24"/>
      <c r="C352" s="33"/>
      <c r="D352" s="39"/>
      <c r="E352" s="33"/>
      <c r="F352" s="40"/>
      <c r="G352" s="34" t="str">
        <f t="shared" si="5"/>
        <v/>
      </c>
      <c r="H352" s="28">
        <v>345.0</v>
      </c>
      <c r="I352" s="4" t="str">
        <f t="shared" si="2"/>
        <v/>
      </c>
      <c r="J352" s="5" t="str">
        <f>IF(F352="","",F352+editar!$C$9)</f>
        <v/>
      </c>
      <c r="K352" s="4" t="str">
        <f>IF(J352="","",VLOOKUP(MONTH(J352),editar!$F$2:$G$13,2,0))</f>
        <v/>
      </c>
      <c r="L352" s="4" t="str">
        <f t="shared" si="3"/>
        <v/>
      </c>
      <c r="M352" s="4"/>
      <c r="N352" s="37"/>
      <c r="O352" s="38"/>
      <c r="P352" s="38"/>
      <c r="Q352" s="38"/>
      <c r="R352" s="32">
        <v>345.0</v>
      </c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23" t="str">
        <f t="shared" si="4"/>
        <v/>
      </c>
      <c r="B353" s="24"/>
      <c r="C353" s="33"/>
      <c r="D353" s="39"/>
      <c r="E353" s="33"/>
      <c r="F353" s="40"/>
      <c r="G353" s="34" t="str">
        <f t="shared" si="5"/>
        <v/>
      </c>
      <c r="H353" s="28">
        <v>346.0</v>
      </c>
      <c r="I353" s="4" t="str">
        <f t="shared" si="2"/>
        <v/>
      </c>
      <c r="J353" s="5" t="str">
        <f>IF(F353="","",F353+editar!$C$9)</f>
        <v/>
      </c>
      <c r="K353" s="4" t="str">
        <f>IF(J353="","",VLOOKUP(MONTH(J353),editar!$F$2:$G$13,2,0))</f>
        <v/>
      </c>
      <c r="L353" s="4" t="str">
        <f t="shared" si="3"/>
        <v/>
      </c>
      <c r="M353" s="4"/>
      <c r="N353" s="37"/>
      <c r="O353" s="38"/>
      <c r="P353" s="38"/>
      <c r="Q353" s="38"/>
      <c r="R353" s="32">
        <v>346.0</v>
      </c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23" t="str">
        <f t="shared" si="4"/>
        <v/>
      </c>
      <c r="B354" s="24"/>
      <c r="C354" s="33"/>
      <c r="D354" s="39"/>
      <c r="E354" s="33"/>
      <c r="F354" s="40"/>
      <c r="G354" s="34" t="str">
        <f t="shared" si="5"/>
        <v/>
      </c>
      <c r="H354" s="28">
        <v>347.0</v>
      </c>
      <c r="I354" s="4" t="str">
        <f t="shared" si="2"/>
        <v/>
      </c>
      <c r="J354" s="5" t="str">
        <f>IF(F354="","",F354+editar!$C$9)</f>
        <v/>
      </c>
      <c r="K354" s="4" t="str">
        <f>IF(J354="","",VLOOKUP(MONTH(J354),editar!$F$2:$G$13,2,0))</f>
        <v/>
      </c>
      <c r="L354" s="4" t="str">
        <f t="shared" si="3"/>
        <v/>
      </c>
      <c r="M354" s="4"/>
      <c r="N354" s="37"/>
      <c r="O354" s="38"/>
      <c r="P354" s="38"/>
      <c r="Q354" s="38"/>
      <c r="R354" s="32">
        <v>347.0</v>
      </c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23" t="str">
        <f t="shared" si="4"/>
        <v/>
      </c>
      <c r="B355" s="24"/>
      <c r="C355" s="33"/>
      <c r="D355" s="39"/>
      <c r="E355" s="33"/>
      <c r="F355" s="40"/>
      <c r="G355" s="34" t="str">
        <f t="shared" si="5"/>
        <v/>
      </c>
      <c r="H355" s="28">
        <v>348.0</v>
      </c>
      <c r="I355" s="4" t="str">
        <f t="shared" si="2"/>
        <v/>
      </c>
      <c r="J355" s="5" t="str">
        <f>IF(F355="","",F355+editar!$C$9)</f>
        <v/>
      </c>
      <c r="K355" s="4" t="str">
        <f>IF(J355="","",VLOOKUP(MONTH(J355),editar!$F$2:$G$13,2,0))</f>
        <v/>
      </c>
      <c r="L355" s="4" t="str">
        <f t="shared" si="3"/>
        <v/>
      </c>
      <c r="M355" s="4"/>
      <c r="N355" s="37"/>
      <c r="O355" s="38"/>
      <c r="P355" s="38"/>
      <c r="Q355" s="38"/>
      <c r="R355" s="32">
        <v>348.0</v>
      </c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23" t="str">
        <f t="shared" si="4"/>
        <v/>
      </c>
      <c r="B356" s="24"/>
      <c r="C356" s="33"/>
      <c r="D356" s="39"/>
      <c r="E356" s="33"/>
      <c r="F356" s="40"/>
      <c r="G356" s="34" t="str">
        <f t="shared" si="5"/>
        <v/>
      </c>
      <c r="H356" s="28">
        <v>349.0</v>
      </c>
      <c r="I356" s="4" t="str">
        <f t="shared" si="2"/>
        <v/>
      </c>
      <c r="J356" s="5" t="str">
        <f>IF(F356="","",F356+editar!$C$9)</f>
        <v/>
      </c>
      <c r="K356" s="4" t="str">
        <f>IF(J356="","",VLOOKUP(MONTH(J356),editar!$F$2:$G$13,2,0))</f>
        <v/>
      </c>
      <c r="L356" s="4" t="str">
        <f t="shared" si="3"/>
        <v/>
      </c>
      <c r="M356" s="4"/>
      <c r="N356" s="37"/>
      <c r="O356" s="38"/>
      <c r="P356" s="38"/>
      <c r="Q356" s="38"/>
      <c r="R356" s="32">
        <v>349.0</v>
      </c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23" t="str">
        <f t="shared" si="4"/>
        <v/>
      </c>
      <c r="B357" s="24"/>
      <c r="C357" s="33"/>
      <c r="D357" s="39"/>
      <c r="E357" s="33"/>
      <c r="F357" s="40"/>
      <c r="G357" s="34" t="str">
        <f t="shared" si="5"/>
        <v/>
      </c>
      <c r="H357" s="28">
        <v>350.0</v>
      </c>
      <c r="I357" s="4" t="str">
        <f t="shared" si="2"/>
        <v/>
      </c>
      <c r="J357" s="5" t="str">
        <f>IF(F357="","",F357+editar!$C$9)</f>
        <v/>
      </c>
      <c r="K357" s="4" t="str">
        <f>IF(J357="","",VLOOKUP(MONTH(J357),editar!$F$2:$G$13,2,0))</f>
        <v/>
      </c>
      <c r="L357" s="4" t="str">
        <f t="shared" si="3"/>
        <v/>
      </c>
      <c r="M357" s="4"/>
      <c r="N357" s="37"/>
      <c r="O357" s="38"/>
      <c r="P357" s="38"/>
      <c r="Q357" s="38"/>
      <c r="R357" s="32">
        <v>350.0</v>
      </c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23" t="str">
        <f t="shared" si="4"/>
        <v/>
      </c>
      <c r="B358" s="24"/>
      <c r="C358" s="33"/>
      <c r="D358" s="39"/>
      <c r="E358" s="33"/>
      <c r="F358" s="40"/>
      <c r="G358" s="34" t="str">
        <f t="shared" si="5"/>
        <v/>
      </c>
      <c r="H358" s="28">
        <v>351.0</v>
      </c>
      <c r="I358" s="4" t="str">
        <f t="shared" si="2"/>
        <v/>
      </c>
      <c r="J358" s="5" t="str">
        <f>IF(F358="","",F358+editar!$C$9)</f>
        <v/>
      </c>
      <c r="K358" s="4" t="str">
        <f>IF(J358="","",VLOOKUP(MONTH(J358),editar!$F$2:$G$13,2,0))</f>
        <v/>
      </c>
      <c r="L358" s="4" t="str">
        <f t="shared" si="3"/>
        <v/>
      </c>
      <c r="M358" s="4"/>
      <c r="N358" s="37"/>
      <c r="O358" s="38"/>
      <c r="P358" s="38"/>
      <c r="Q358" s="38"/>
      <c r="R358" s="32">
        <v>351.0</v>
      </c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23" t="str">
        <f t="shared" si="4"/>
        <v/>
      </c>
      <c r="B359" s="24"/>
      <c r="C359" s="33"/>
      <c r="D359" s="39"/>
      <c r="E359" s="33"/>
      <c r="F359" s="40"/>
      <c r="G359" s="34" t="str">
        <f t="shared" si="5"/>
        <v/>
      </c>
      <c r="H359" s="28">
        <v>352.0</v>
      </c>
      <c r="I359" s="4" t="str">
        <f t="shared" si="2"/>
        <v/>
      </c>
      <c r="J359" s="5" t="str">
        <f>IF(F359="","",F359+editar!$C$9)</f>
        <v/>
      </c>
      <c r="K359" s="4" t="str">
        <f>IF(J359="","",VLOOKUP(MONTH(J359),editar!$F$2:$G$13,2,0))</f>
        <v/>
      </c>
      <c r="L359" s="4" t="str">
        <f t="shared" si="3"/>
        <v/>
      </c>
      <c r="M359" s="4"/>
      <c r="N359" s="37"/>
      <c r="O359" s="38"/>
      <c r="P359" s="38"/>
      <c r="Q359" s="38"/>
      <c r="R359" s="32">
        <v>352.0</v>
      </c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23" t="str">
        <f t="shared" si="4"/>
        <v/>
      </c>
      <c r="B360" s="24"/>
      <c r="C360" s="33"/>
      <c r="D360" s="39"/>
      <c r="E360" s="33"/>
      <c r="F360" s="40"/>
      <c r="G360" s="34" t="str">
        <f t="shared" si="5"/>
        <v/>
      </c>
      <c r="H360" s="28">
        <v>353.0</v>
      </c>
      <c r="I360" s="4" t="str">
        <f t="shared" si="2"/>
        <v/>
      </c>
      <c r="J360" s="5" t="str">
        <f>IF(F360="","",F360+editar!$C$9)</f>
        <v/>
      </c>
      <c r="K360" s="4" t="str">
        <f>IF(J360="","",VLOOKUP(MONTH(J360),editar!$F$2:$G$13,2,0))</f>
        <v/>
      </c>
      <c r="L360" s="4" t="str">
        <f t="shared" si="3"/>
        <v/>
      </c>
      <c r="M360" s="4"/>
      <c r="N360" s="37"/>
      <c r="O360" s="38"/>
      <c r="P360" s="38"/>
      <c r="Q360" s="38"/>
      <c r="R360" s="32">
        <v>353.0</v>
      </c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23" t="str">
        <f t="shared" si="4"/>
        <v/>
      </c>
      <c r="B361" s="24"/>
      <c r="C361" s="33"/>
      <c r="D361" s="39"/>
      <c r="E361" s="33"/>
      <c r="F361" s="40"/>
      <c r="G361" s="34" t="str">
        <f t="shared" si="5"/>
        <v/>
      </c>
      <c r="H361" s="28">
        <v>354.0</v>
      </c>
      <c r="I361" s="4" t="str">
        <f t="shared" si="2"/>
        <v/>
      </c>
      <c r="J361" s="5" t="str">
        <f>IF(F361="","",F361+editar!$C$9)</f>
        <v/>
      </c>
      <c r="K361" s="4" t="str">
        <f>IF(J361="","",VLOOKUP(MONTH(J361),editar!$F$2:$G$13,2,0))</f>
        <v/>
      </c>
      <c r="L361" s="4" t="str">
        <f t="shared" si="3"/>
        <v/>
      </c>
      <c r="M361" s="4"/>
      <c r="N361" s="37"/>
      <c r="O361" s="38"/>
      <c r="P361" s="38"/>
      <c r="Q361" s="38"/>
      <c r="R361" s="32">
        <v>354.0</v>
      </c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23" t="str">
        <f t="shared" si="4"/>
        <v/>
      </c>
      <c r="B362" s="24"/>
      <c r="C362" s="33"/>
      <c r="D362" s="39"/>
      <c r="E362" s="33"/>
      <c r="F362" s="40"/>
      <c r="G362" s="34" t="str">
        <f t="shared" si="5"/>
        <v/>
      </c>
      <c r="H362" s="28">
        <v>355.0</v>
      </c>
      <c r="I362" s="4" t="str">
        <f t="shared" si="2"/>
        <v/>
      </c>
      <c r="J362" s="5" t="str">
        <f>IF(F362="","",F362+editar!$C$9)</f>
        <v/>
      </c>
      <c r="K362" s="4" t="str">
        <f>IF(J362="","",VLOOKUP(MONTH(J362),editar!$F$2:$G$13,2,0))</f>
        <v/>
      </c>
      <c r="L362" s="4" t="str">
        <f t="shared" si="3"/>
        <v/>
      </c>
      <c r="M362" s="4"/>
      <c r="N362" s="37"/>
      <c r="O362" s="38"/>
      <c r="P362" s="38"/>
      <c r="Q362" s="38"/>
      <c r="R362" s="32">
        <v>355.0</v>
      </c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23" t="str">
        <f t="shared" si="4"/>
        <v/>
      </c>
      <c r="B363" s="24"/>
      <c r="C363" s="33"/>
      <c r="D363" s="39"/>
      <c r="E363" s="33"/>
      <c r="F363" s="40"/>
      <c r="G363" s="34" t="str">
        <f t="shared" si="5"/>
        <v/>
      </c>
      <c r="H363" s="28">
        <v>356.0</v>
      </c>
      <c r="I363" s="4" t="str">
        <f t="shared" si="2"/>
        <v/>
      </c>
      <c r="J363" s="5" t="str">
        <f>IF(F363="","",F363+editar!$C$9)</f>
        <v/>
      </c>
      <c r="K363" s="4" t="str">
        <f>IF(J363="","",VLOOKUP(MONTH(J363),editar!$F$2:$G$13,2,0))</f>
        <v/>
      </c>
      <c r="L363" s="4" t="str">
        <f t="shared" si="3"/>
        <v/>
      </c>
      <c r="M363" s="4"/>
      <c r="N363" s="37"/>
      <c r="O363" s="38"/>
      <c r="P363" s="38"/>
      <c r="Q363" s="38"/>
      <c r="R363" s="32">
        <v>356.0</v>
      </c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23" t="str">
        <f t="shared" si="4"/>
        <v/>
      </c>
      <c r="B364" s="24"/>
      <c r="C364" s="33"/>
      <c r="D364" s="39"/>
      <c r="E364" s="33"/>
      <c r="F364" s="40"/>
      <c r="G364" s="34" t="str">
        <f t="shared" si="5"/>
        <v/>
      </c>
      <c r="H364" s="28">
        <v>357.0</v>
      </c>
      <c r="I364" s="4" t="str">
        <f t="shared" si="2"/>
        <v/>
      </c>
      <c r="J364" s="5" t="str">
        <f>IF(F364="","",F364+editar!$C$9)</f>
        <v/>
      </c>
      <c r="K364" s="4" t="str">
        <f>IF(J364="","",VLOOKUP(MONTH(J364),editar!$F$2:$G$13,2,0))</f>
        <v/>
      </c>
      <c r="L364" s="4" t="str">
        <f t="shared" si="3"/>
        <v/>
      </c>
      <c r="M364" s="4"/>
      <c r="N364" s="37"/>
      <c r="O364" s="38"/>
      <c r="P364" s="38"/>
      <c r="Q364" s="38"/>
      <c r="R364" s="32">
        <v>357.0</v>
      </c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23" t="str">
        <f t="shared" si="4"/>
        <v/>
      </c>
      <c r="B365" s="24"/>
      <c r="C365" s="33"/>
      <c r="D365" s="39"/>
      <c r="E365" s="33"/>
      <c r="F365" s="40"/>
      <c r="G365" s="34" t="str">
        <f t="shared" si="5"/>
        <v/>
      </c>
      <c r="H365" s="28">
        <v>358.0</v>
      </c>
      <c r="I365" s="4" t="str">
        <f t="shared" si="2"/>
        <v/>
      </c>
      <c r="J365" s="5" t="str">
        <f>IF(F365="","",F365+editar!$C$9)</f>
        <v/>
      </c>
      <c r="K365" s="4" t="str">
        <f>IF(J365="","",VLOOKUP(MONTH(J365),editar!$F$2:$G$13,2,0))</f>
        <v/>
      </c>
      <c r="L365" s="4" t="str">
        <f t="shared" si="3"/>
        <v/>
      </c>
      <c r="M365" s="4"/>
      <c r="N365" s="37"/>
      <c r="O365" s="38"/>
      <c r="P365" s="38"/>
      <c r="Q365" s="38"/>
      <c r="R365" s="32">
        <v>358.0</v>
      </c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23" t="str">
        <f t="shared" si="4"/>
        <v/>
      </c>
      <c r="B366" s="24"/>
      <c r="C366" s="33"/>
      <c r="D366" s="39"/>
      <c r="E366" s="33"/>
      <c r="F366" s="40"/>
      <c r="G366" s="34" t="str">
        <f t="shared" si="5"/>
        <v/>
      </c>
      <c r="H366" s="28">
        <v>359.0</v>
      </c>
      <c r="I366" s="4" t="str">
        <f t="shared" si="2"/>
        <v/>
      </c>
      <c r="J366" s="5" t="str">
        <f>IF(F366="","",F366+editar!$C$9)</f>
        <v/>
      </c>
      <c r="K366" s="4" t="str">
        <f>IF(J366="","",VLOOKUP(MONTH(J366),editar!$F$2:$G$13,2,0))</f>
        <v/>
      </c>
      <c r="L366" s="4" t="str">
        <f t="shared" si="3"/>
        <v/>
      </c>
      <c r="M366" s="4"/>
      <c r="N366" s="37"/>
      <c r="O366" s="38"/>
      <c r="P366" s="38"/>
      <c r="Q366" s="38"/>
      <c r="R366" s="32">
        <v>359.0</v>
      </c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23" t="str">
        <f t="shared" si="4"/>
        <v/>
      </c>
      <c r="B367" s="24"/>
      <c r="C367" s="33"/>
      <c r="D367" s="39"/>
      <c r="E367" s="33"/>
      <c r="F367" s="40"/>
      <c r="G367" s="34" t="str">
        <f t="shared" si="5"/>
        <v/>
      </c>
      <c r="H367" s="28">
        <v>360.0</v>
      </c>
      <c r="I367" s="4" t="str">
        <f t="shared" si="2"/>
        <v/>
      </c>
      <c r="J367" s="5" t="str">
        <f>IF(F367="","",F367+editar!$C$9)</f>
        <v/>
      </c>
      <c r="K367" s="4" t="str">
        <f>IF(J367="","",VLOOKUP(MONTH(J367),editar!$F$2:$G$13,2,0))</f>
        <v/>
      </c>
      <c r="L367" s="4" t="str">
        <f t="shared" si="3"/>
        <v/>
      </c>
      <c r="M367" s="4"/>
      <c r="N367" s="37"/>
      <c r="O367" s="38"/>
      <c r="P367" s="38"/>
      <c r="Q367" s="38"/>
      <c r="R367" s="32">
        <v>360.0</v>
      </c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23" t="str">
        <f t="shared" si="4"/>
        <v/>
      </c>
      <c r="B368" s="24"/>
      <c r="C368" s="33"/>
      <c r="D368" s="39"/>
      <c r="E368" s="33"/>
      <c r="F368" s="40"/>
      <c r="G368" s="34" t="str">
        <f t="shared" si="5"/>
        <v/>
      </c>
      <c r="H368" s="28">
        <v>361.0</v>
      </c>
      <c r="I368" s="4" t="str">
        <f t="shared" si="2"/>
        <v/>
      </c>
      <c r="J368" s="5" t="str">
        <f>IF(F368="","",F368+editar!$C$9)</f>
        <v/>
      </c>
      <c r="K368" s="4" t="str">
        <f>IF(J368="","",VLOOKUP(MONTH(J368),editar!$F$2:$G$13,2,0))</f>
        <v/>
      </c>
      <c r="L368" s="4" t="str">
        <f t="shared" si="3"/>
        <v/>
      </c>
      <c r="M368" s="4"/>
      <c r="N368" s="37"/>
      <c r="O368" s="38"/>
      <c r="P368" s="38"/>
      <c r="Q368" s="38"/>
      <c r="R368" s="32">
        <v>361.0</v>
      </c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23" t="str">
        <f t="shared" si="4"/>
        <v/>
      </c>
      <c r="B369" s="24"/>
      <c r="C369" s="33"/>
      <c r="D369" s="39"/>
      <c r="E369" s="33"/>
      <c r="F369" s="40"/>
      <c r="G369" s="34" t="str">
        <f t="shared" si="5"/>
        <v/>
      </c>
      <c r="H369" s="28">
        <v>362.0</v>
      </c>
      <c r="I369" s="4" t="str">
        <f t="shared" si="2"/>
        <v/>
      </c>
      <c r="J369" s="5" t="str">
        <f>IF(F369="","",F369+editar!$C$9)</f>
        <v/>
      </c>
      <c r="K369" s="4" t="str">
        <f>IF(J369="","",VLOOKUP(MONTH(J369),editar!$F$2:$G$13,2,0))</f>
        <v/>
      </c>
      <c r="L369" s="4" t="str">
        <f t="shared" si="3"/>
        <v/>
      </c>
      <c r="M369" s="4"/>
      <c r="N369" s="37"/>
      <c r="O369" s="38"/>
      <c r="P369" s="38"/>
      <c r="Q369" s="38"/>
      <c r="R369" s="32">
        <v>362.0</v>
      </c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23" t="str">
        <f t="shared" si="4"/>
        <v/>
      </c>
      <c r="B370" s="24"/>
      <c r="C370" s="33"/>
      <c r="D370" s="39"/>
      <c r="E370" s="33"/>
      <c r="F370" s="40"/>
      <c r="G370" s="34" t="str">
        <f t="shared" si="5"/>
        <v/>
      </c>
      <c r="H370" s="28">
        <v>363.0</v>
      </c>
      <c r="I370" s="4" t="str">
        <f t="shared" si="2"/>
        <v/>
      </c>
      <c r="J370" s="5" t="str">
        <f>IF(F370="","",F370+editar!$C$9)</f>
        <v/>
      </c>
      <c r="K370" s="4" t="str">
        <f>IF(J370="","",VLOOKUP(MONTH(J370),editar!$F$2:$G$13,2,0))</f>
        <v/>
      </c>
      <c r="L370" s="4" t="str">
        <f t="shared" si="3"/>
        <v/>
      </c>
      <c r="M370" s="4"/>
      <c r="N370" s="37"/>
      <c r="O370" s="38"/>
      <c r="P370" s="38"/>
      <c r="Q370" s="38"/>
      <c r="R370" s="32">
        <v>363.0</v>
      </c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23" t="str">
        <f t="shared" si="4"/>
        <v/>
      </c>
      <c r="B371" s="24"/>
      <c r="C371" s="33"/>
      <c r="D371" s="39"/>
      <c r="E371" s="33"/>
      <c r="F371" s="40"/>
      <c r="G371" s="34" t="str">
        <f t="shared" si="5"/>
        <v/>
      </c>
      <c r="H371" s="28">
        <v>364.0</v>
      </c>
      <c r="I371" s="4" t="str">
        <f t="shared" si="2"/>
        <v/>
      </c>
      <c r="J371" s="5" t="str">
        <f>IF(F371="","",F371+editar!$C$9)</f>
        <v/>
      </c>
      <c r="K371" s="4" t="str">
        <f>IF(J371="","",VLOOKUP(MONTH(J371),editar!$F$2:$G$13,2,0))</f>
        <v/>
      </c>
      <c r="L371" s="4" t="str">
        <f t="shared" si="3"/>
        <v/>
      </c>
      <c r="M371" s="4"/>
      <c r="N371" s="37"/>
      <c r="O371" s="38"/>
      <c r="P371" s="38"/>
      <c r="Q371" s="38"/>
      <c r="R371" s="32">
        <v>364.0</v>
      </c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23" t="str">
        <f t="shared" si="4"/>
        <v/>
      </c>
      <c r="B372" s="24"/>
      <c r="C372" s="33"/>
      <c r="D372" s="39"/>
      <c r="E372" s="33"/>
      <c r="F372" s="40"/>
      <c r="G372" s="34" t="str">
        <f t="shared" si="5"/>
        <v/>
      </c>
      <c r="H372" s="28">
        <v>365.0</v>
      </c>
      <c r="I372" s="4" t="str">
        <f t="shared" si="2"/>
        <v/>
      </c>
      <c r="J372" s="5" t="str">
        <f>IF(F372="","",F372+editar!$C$9)</f>
        <v/>
      </c>
      <c r="K372" s="4" t="str">
        <f>IF(J372="","",VLOOKUP(MONTH(J372),editar!$F$2:$G$13,2,0))</f>
        <v/>
      </c>
      <c r="L372" s="4" t="str">
        <f t="shared" si="3"/>
        <v/>
      </c>
      <c r="M372" s="4"/>
      <c r="N372" s="37"/>
      <c r="O372" s="38"/>
      <c r="P372" s="38"/>
      <c r="Q372" s="38"/>
      <c r="R372" s="32">
        <v>365.0</v>
      </c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23" t="str">
        <f t="shared" si="4"/>
        <v/>
      </c>
      <c r="B373" s="24"/>
      <c r="C373" s="33"/>
      <c r="D373" s="39"/>
      <c r="E373" s="33"/>
      <c r="F373" s="40"/>
      <c r="G373" s="34" t="str">
        <f t="shared" si="5"/>
        <v/>
      </c>
      <c r="H373" s="28">
        <v>366.0</v>
      </c>
      <c r="I373" s="4" t="str">
        <f t="shared" si="2"/>
        <v/>
      </c>
      <c r="J373" s="5" t="str">
        <f>IF(F373="","",F373+editar!$C$9)</f>
        <v/>
      </c>
      <c r="K373" s="4" t="str">
        <f>IF(J373="","",VLOOKUP(MONTH(J373),editar!$F$2:$G$13,2,0))</f>
        <v/>
      </c>
      <c r="L373" s="4" t="str">
        <f t="shared" si="3"/>
        <v/>
      </c>
      <c r="M373" s="4"/>
      <c r="N373" s="37"/>
      <c r="O373" s="38"/>
      <c r="P373" s="38"/>
      <c r="Q373" s="38"/>
      <c r="R373" s="32">
        <v>366.0</v>
      </c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23" t="str">
        <f t="shared" si="4"/>
        <v/>
      </c>
      <c r="B374" s="24"/>
      <c r="C374" s="33"/>
      <c r="D374" s="39"/>
      <c r="E374" s="33"/>
      <c r="F374" s="40"/>
      <c r="G374" s="34" t="str">
        <f t="shared" si="5"/>
        <v/>
      </c>
      <c r="H374" s="28">
        <v>367.0</v>
      </c>
      <c r="I374" s="4" t="str">
        <f t="shared" si="2"/>
        <v/>
      </c>
      <c r="J374" s="5" t="str">
        <f>IF(F374="","",F374+editar!$C$9)</f>
        <v/>
      </c>
      <c r="K374" s="4" t="str">
        <f>IF(J374="","",VLOOKUP(MONTH(J374),editar!$F$2:$G$13,2,0))</f>
        <v/>
      </c>
      <c r="L374" s="4" t="str">
        <f t="shared" si="3"/>
        <v/>
      </c>
      <c r="M374" s="4"/>
      <c r="N374" s="37"/>
      <c r="O374" s="38"/>
      <c r="P374" s="38"/>
      <c r="Q374" s="38"/>
      <c r="R374" s="32">
        <v>367.0</v>
      </c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23" t="str">
        <f t="shared" si="4"/>
        <v/>
      </c>
      <c r="B375" s="24"/>
      <c r="C375" s="33"/>
      <c r="D375" s="39"/>
      <c r="E375" s="33"/>
      <c r="F375" s="40"/>
      <c r="G375" s="34" t="str">
        <f t="shared" si="5"/>
        <v/>
      </c>
      <c r="H375" s="28">
        <v>368.0</v>
      </c>
      <c r="I375" s="4" t="str">
        <f t="shared" si="2"/>
        <v/>
      </c>
      <c r="J375" s="5" t="str">
        <f>IF(F375="","",F375+editar!$C$9)</f>
        <v/>
      </c>
      <c r="K375" s="4" t="str">
        <f>IF(J375="","",VLOOKUP(MONTH(J375),editar!$F$2:$G$13,2,0))</f>
        <v/>
      </c>
      <c r="L375" s="4" t="str">
        <f t="shared" si="3"/>
        <v/>
      </c>
      <c r="M375" s="4"/>
      <c r="N375" s="37"/>
      <c r="O375" s="38"/>
      <c r="P375" s="38"/>
      <c r="Q375" s="38"/>
      <c r="R375" s="32">
        <v>368.0</v>
      </c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23" t="str">
        <f t="shared" si="4"/>
        <v/>
      </c>
      <c r="B376" s="24"/>
      <c r="C376" s="33"/>
      <c r="D376" s="39"/>
      <c r="E376" s="33"/>
      <c r="F376" s="40"/>
      <c r="G376" s="34" t="str">
        <f t="shared" si="5"/>
        <v/>
      </c>
      <c r="H376" s="28">
        <v>369.0</v>
      </c>
      <c r="I376" s="4" t="str">
        <f t="shared" si="2"/>
        <v/>
      </c>
      <c r="J376" s="5" t="str">
        <f>IF(F376="","",F376+editar!$C$9)</f>
        <v/>
      </c>
      <c r="K376" s="4" t="str">
        <f>IF(J376="","",VLOOKUP(MONTH(J376),editar!$F$2:$G$13,2,0))</f>
        <v/>
      </c>
      <c r="L376" s="4" t="str">
        <f t="shared" si="3"/>
        <v/>
      </c>
      <c r="M376" s="4"/>
      <c r="N376" s="37"/>
      <c r="O376" s="38"/>
      <c r="P376" s="38"/>
      <c r="Q376" s="38"/>
      <c r="R376" s="32">
        <v>369.0</v>
      </c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23" t="str">
        <f t="shared" si="4"/>
        <v/>
      </c>
      <c r="B377" s="24"/>
      <c r="C377" s="33"/>
      <c r="D377" s="39"/>
      <c r="E377" s="33"/>
      <c r="F377" s="40"/>
      <c r="G377" s="34" t="str">
        <f t="shared" si="5"/>
        <v/>
      </c>
      <c r="H377" s="28">
        <v>370.0</v>
      </c>
      <c r="I377" s="4" t="str">
        <f t="shared" si="2"/>
        <v/>
      </c>
      <c r="J377" s="5" t="str">
        <f>IF(F377="","",F377+editar!$C$9)</f>
        <v/>
      </c>
      <c r="K377" s="4" t="str">
        <f>IF(J377="","",VLOOKUP(MONTH(J377),editar!$F$2:$G$13,2,0))</f>
        <v/>
      </c>
      <c r="L377" s="4" t="str">
        <f t="shared" si="3"/>
        <v/>
      </c>
      <c r="M377" s="4"/>
      <c r="N377" s="37"/>
      <c r="O377" s="38"/>
      <c r="P377" s="38"/>
      <c r="Q377" s="38"/>
      <c r="R377" s="32">
        <v>370.0</v>
      </c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23" t="str">
        <f t="shared" si="4"/>
        <v/>
      </c>
      <c r="B378" s="24"/>
      <c r="C378" s="33"/>
      <c r="D378" s="39"/>
      <c r="E378" s="33"/>
      <c r="F378" s="40"/>
      <c r="G378" s="34" t="str">
        <f t="shared" si="5"/>
        <v/>
      </c>
      <c r="H378" s="28">
        <v>371.0</v>
      </c>
      <c r="I378" s="4" t="str">
        <f t="shared" si="2"/>
        <v/>
      </c>
      <c r="J378" s="5" t="str">
        <f>IF(F378="","",F378+editar!$C$9)</f>
        <v/>
      </c>
      <c r="K378" s="4" t="str">
        <f>IF(J378="","",VLOOKUP(MONTH(J378),editar!$F$2:$G$13,2,0))</f>
        <v/>
      </c>
      <c r="L378" s="4" t="str">
        <f t="shared" si="3"/>
        <v/>
      </c>
      <c r="M378" s="4"/>
      <c r="N378" s="37"/>
      <c r="O378" s="38"/>
      <c r="P378" s="38"/>
      <c r="Q378" s="38"/>
      <c r="R378" s="32">
        <v>371.0</v>
      </c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23" t="str">
        <f t="shared" si="4"/>
        <v/>
      </c>
      <c r="B379" s="24"/>
      <c r="C379" s="33"/>
      <c r="D379" s="39"/>
      <c r="E379" s="33"/>
      <c r="F379" s="40"/>
      <c r="G379" s="34" t="str">
        <f t="shared" si="5"/>
        <v/>
      </c>
      <c r="H379" s="28">
        <v>372.0</v>
      </c>
      <c r="I379" s="4" t="str">
        <f t="shared" si="2"/>
        <v/>
      </c>
      <c r="J379" s="5" t="str">
        <f>IF(F379="","",F379+editar!$C$9)</f>
        <v/>
      </c>
      <c r="K379" s="4" t="str">
        <f>IF(J379="","",VLOOKUP(MONTH(J379),editar!$F$2:$G$13,2,0))</f>
        <v/>
      </c>
      <c r="L379" s="4" t="str">
        <f t="shared" si="3"/>
        <v/>
      </c>
      <c r="M379" s="4"/>
      <c r="N379" s="37"/>
      <c r="O379" s="38"/>
      <c r="P379" s="38"/>
      <c r="Q379" s="38"/>
      <c r="R379" s="32">
        <v>372.0</v>
      </c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23" t="str">
        <f t="shared" si="4"/>
        <v/>
      </c>
      <c r="B380" s="24"/>
      <c r="C380" s="33"/>
      <c r="D380" s="39"/>
      <c r="E380" s="33"/>
      <c r="F380" s="40"/>
      <c r="G380" s="34" t="str">
        <f t="shared" si="5"/>
        <v/>
      </c>
      <c r="H380" s="28">
        <v>373.0</v>
      </c>
      <c r="I380" s="4" t="str">
        <f t="shared" si="2"/>
        <v/>
      </c>
      <c r="J380" s="5" t="str">
        <f>IF(F380="","",F380+editar!$C$9)</f>
        <v/>
      </c>
      <c r="K380" s="4" t="str">
        <f>IF(J380="","",VLOOKUP(MONTH(J380),editar!$F$2:$G$13,2,0))</f>
        <v/>
      </c>
      <c r="L380" s="4" t="str">
        <f t="shared" si="3"/>
        <v/>
      </c>
      <c r="M380" s="4"/>
      <c r="N380" s="37"/>
      <c r="O380" s="38"/>
      <c r="P380" s="38"/>
      <c r="Q380" s="38"/>
      <c r="R380" s="32">
        <v>373.0</v>
      </c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23" t="str">
        <f t="shared" si="4"/>
        <v/>
      </c>
      <c r="B381" s="24"/>
      <c r="C381" s="33"/>
      <c r="D381" s="39"/>
      <c r="E381" s="33"/>
      <c r="F381" s="40"/>
      <c r="G381" s="34" t="str">
        <f t="shared" si="5"/>
        <v/>
      </c>
      <c r="H381" s="28">
        <v>374.0</v>
      </c>
      <c r="I381" s="4" t="str">
        <f t="shared" si="2"/>
        <v/>
      </c>
      <c r="J381" s="5" t="str">
        <f>IF(F381="","",F381+editar!$C$9)</f>
        <v/>
      </c>
      <c r="K381" s="4" t="str">
        <f>IF(J381="","",VLOOKUP(MONTH(J381),editar!$F$2:$G$13,2,0))</f>
        <v/>
      </c>
      <c r="L381" s="4" t="str">
        <f t="shared" si="3"/>
        <v/>
      </c>
      <c r="M381" s="4"/>
      <c r="N381" s="37"/>
      <c r="O381" s="38"/>
      <c r="P381" s="38"/>
      <c r="Q381" s="38"/>
      <c r="R381" s="32">
        <v>374.0</v>
      </c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23" t="str">
        <f t="shared" si="4"/>
        <v/>
      </c>
      <c r="B382" s="24"/>
      <c r="C382" s="33"/>
      <c r="D382" s="39"/>
      <c r="E382" s="33"/>
      <c r="F382" s="40"/>
      <c r="G382" s="34" t="str">
        <f t="shared" si="5"/>
        <v/>
      </c>
      <c r="H382" s="28">
        <v>375.0</v>
      </c>
      <c r="I382" s="4" t="str">
        <f t="shared" si="2"/>
        <v/>
      </c>
      <c r="J382" s="5" t="str">
        <f>IF(F382="","",F382+editar!$C$9)</f>
        <v/>
      </c>
      <c r="K382" s="4" t="str">
        <f>IF(J382="","",VLOOKUP(MONTH(J382),editar!$F$2:$G$13,2,0))</f>
        <v/>
      </c>
      <c r="L382" s="4" t="str">
        <f t="shared" si="3"/>
        <v/>
      </c>
      <c r="M382" s="4"/>
      <c r="N382" s="37"/>
      <c r="O382" s="38"/>
      <c r="P382" s="38"/>
      <c r="Q382" s="38"/>
      <c r="R382" s="32">
        <v>375.0</v>
      </c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23" t="str">
        <f t="shared" si="4"/>
        <v/>
      </c>
      <c r="B383" s="24"/>
      <c r="C383" s="33"/>
      <c r="D383" s="39"/>
      <c r="E383" s="33"/>
      <c r="F383" s="40"/>
      <c r="G383" s="34" t="str">
        <f t="shared" si="5"/>
        <v/>
      </c>
      <c r="H383" s="28">
        <v>376.0</v>
      </c>
      <c r="I383" s="4" t="str">
        <f t="shared" si="2"/>
        <v/>
      </c>
      <c r="J383" s="5" t="str">
        <f>IF(F383="","",F383+editar!$C$9)</f>
        <v/>
      </c>
      <c r="K383" s="4" t="str">
        <f>IF(J383="","",VLOOKUP(MONTH(J383),editar!$F$2:$G$13,2,0))</f>
        <v/>
      </c>
      <c r="L383" s="4" t="str">
        <f t="shared" si="3"/>
        <v/>
      </c>
      <c r="M383" s="4"/>
      <c r="N383" s="37"/>
      <c r="O383" s="38"/>
      <c r="P383" s="38"/>
      <c r="Q383" s="38"/>
      <c r="R383" s="32">
        <v>376.0</v>
      </c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23" t="str">
        <f t="shared" si="4"/>
        <v/>
      </c>
      <c r="B384" s="24"/>
      <c r="C384" s="33"/>
      <c r="D384" s="39"/>
      <c r="E384" s="33"/>
      <c r="F384" s="40"/>
      <c r="G384" s="34" t="str">
        <f t="shared" si="5"/>
        <v/>
      </c>
      <c r="H384" s="28">
        <v>377.0</v>
      </c>
      <c r="I384" s="4" t="str">
        <f t="shared" si="2"/>
        <v/>
      </c>
      <c r="J384" s="5" t="str">
        <f>IF(F384="","",F384+editar!$C$9)</f>
        <v/>
      </c>
      <c r="K384" s="4" t="str">
        <f>IF(J384="","",VLOOKUP(MONTH(J384),editar!$F$2:$G$13,2,0))</f>
        <v/>
      </c>
      <c r="L384" s="4" t="str">
        <f t="shared" si="3"/>
        <v/>
      </c>
      <c r="M384" s="4"/>
      <c r="N384" s="37"/>
      <c r="O384" s="38"/>
      <c r="P384" s="38"/>
      <c r="Q384" s="38"/>
      <c r="R384" s="32">
        <v>377.0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23" t="str">
        <f t="shared" si="4"/>
        <v/>
      </c>
      <c r="B385" s="24"/>
      <c r="C385" s="33"/>
      <c r="D385" s="39"/>
      <c r="E385" s="33"/>
      <c r="F385" s="40"/>
      <c r="G385" s="34" t="str">
        <f t="shared" si="5"/>
        <v/>
      </c>
      <c r="H385" s="28">
        <v>378.0</v>
      </c>
      <c r="I385" s="4" t="str">
        <f t="shared" si="2"/>
        <v/>
      </c>
      <c r="J385" s="5" t="str">
        <f>IF(F385="","",F385+editar!$C$9)</f>
        <v/>
      </c>
      <c r="K385" s="4" t="str">
        <f>IF(J385="","",VLOOKUP(MONTH(J385),editar!$F$2:$G$13,2,0))</f>
        <v/>
      </c>
      <c r="L385" s="4" t="str">
        <f t="shared" si="3"/>
        <v/>
      </c>
      <c r="M385" s="4"/>
      <c r="N385" s="37"/>
      <c r="O385" s="38"/>
      <c r="P385" s="38"/>
      <c r="Q385" s="38"/>
      <c r="R385" s="32">
        <v>378.0</v>
      </c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23" t="str">
        <f t="shared" si="4"/>
        <v/>
      </c>
      <c r="B386" s="24"/>
      <c r="C386" s="33"/>
      <c r="D386" s="39"/>
      <c r="E386" s="33"/>
      <c r="F386" s="40"/>
      <c r="G386" s="34" t="str">
        <f t="shared" si="5"/>
        <v/>
      </c>
      <c r="H386" s="28">
        <v>379.0</v>
      </c>
      <c r="I386" s="4" t="str">
        <f t="shared" si="2"/>
        <v/>
      </c>
      <c r="J386" s="5" t="str">
        <f>IF(F386="","",F386+editar!$C$9)</f>
        <v/>
      </c>
      <c r="K386" s="4" t="str">
        <f>IF(J386="","",VLOOKUP(MONTH(J386),editar!$F$2:$G$13,2,0))</f>
        <v/>
      </c>
      <c r="L386" s="4" t="str">
        <f t="shared" si="3"/>
        <v/>
      </c>
      <c r="M386" s="4"/>
      <c r="N386" s="37"/>
      <c r="O386" s="38"/>
      <c r="P386" s="38"/>
      <c r="Q386" s="38"/>
      <c r="R386" s="32">
        <v>379.0</v>
      </c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23" t="str">
        <f t="shared" si="4"/>
        <v/>
      </c>
      <c r="B387" s="24"/>
      <c r="C387" s="33"/>
      <c r="D387" s="39"/>
      <c r="E387" s="33"/>
      <c r="F387" s="40"/>
      <c r="G387" s="34" t="str">
        <f t="shared" si="5"/>
        <v/>
      </c>
      <c r="H387" s="28">
        <v>380.0</v>
      </c>
      <c r="I387" s="4" t="str">
        <f t="shared" si="2"/>
        <v/>
      </c>
      <c r="J387" s="5" t="str">
        <f>IF(F387="","",F387+editar!$C$9)</f>
        <v/>
      </c>
      <c r="K387" s="4" t="str">
        <f>IF(J387="","",VLOOKUP(MONTH(J387),editar!$F$2:$G$13,2,0))</f>
        <v/>
      </c>
      <c r="L387" s="4" t="str">
        <f t="shared" si="3"/>
        <v/>
      </c>
      <c r="M387" s="4"/>
      <c r="N387" s="37"/>
      <c r="O387" s="38"/>
      <c r="P387" s="38"/>
      <c r="Q387" s="38"/>
      <c r="R387" s="32">
        <v>380.0</v>
      </c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23" t="str">
        <f t="shared" si="4"/>
        <v/>
      </c>
      <c r="B388" s="24"/>
      <c r="C388" s="33"/>
      <c r="D388" s="39"/>
      <c r="E388" s="33"/>
      <c r="F388" s="40"/>
      <c r="G388" s="34" t="str">
        <f t="shared" si="5"/>
        <v/>
      </c>
      <c r="H388" s="28">
        <v>381.0</v>
      </c>
      <c r="I388" s="4" t="str">
        <f t="shared" si="2"/>
        <v/>
      </c>
      <c r="J388" s="5" t="str">
        <f>IF(F388="","",F388+editar!$C$9)</f>
        <v/>
      </c>
      <c r="K388" s="4" t="str">
        <f>IF(J388="","",VLOOKUP(MONTH(J388),editar!$F$2:$G$13,2,0))</f>
        <v/>
      </c>
      <c r="L388" s="4" t="str">
        <f t="shared" si="3"/>
        <v/>
      </c>
      <c r="M388" s="4"/>
      <c r="N388" s="37"/>
      <c r="O388" s="38"/>
      <c r="P388" s="38"/>
      <c r="Q388" s="38"/>
      <c r="R388" s="32">
        <v>381.0</v>
      </c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23" t="str">
        <f t="shared" si="4"/>
        <v/>
      </c>
      <c r="B389" s="24"/>
      <c r="C389" s="33"/>
      <c r="D389" s="39"/>
      <c r="E389" s="33"/>
      <c r="F389" s="40"/>
      <c r="G389" s="34" t="str">
        <f t="shared" si="5"/>
        <v/>
      </c>
      <c r="H389" s="28">
        <v>382.0</v>
      </c>
      <c r="I389" s="4" t="str">
        <f t="shared" si="2"/>
        <v/>
      </c>
      <c r="J389" s="5" t="str">
        <f>IF(F389="","",F389+editar!$C$9)</f>
        <v/>
      </c>
      <c r="K389" s="4" t="str">
        <f>IF(J389="","",VLOOKUP(MONTH(J389),editar!$F$2:$G$13,2,0))</f>
        <v/>
      </c>
      <c r="L389" s="4" t="str">
        <f t="shared" si="3"/>
        <v/>
      </c>
      <c r="M389" s="4"/>
      <c r="N389" s="37"/>
      <c r="O389" s="38"/>
      <c r="P389" s="38"/>
      <c r="Q389" s="38"/>
      <c r="R389" s="32">
        <v>382.0</v>
      </c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23" t="str">
        <f t="shared" si="4"/>
        <v/>
      </c>
      <c r="B390" s="24"/>
      <c r="C390" s="33"/>
      <c r="D390" s="39"/>
      <c r="E390" s="33"/>
      <c r="F390" s="40"/>
      <c r="G390" s="34" t="str">
        <f t="shared" si="5"/>
        <v/>
      </c>
      <c r="H390" s="28">
        <v>383.0</v>
      </c>
      <c r="I390" s="4" t="str">
        <f t="shared" si="2"/>
        <v/>
      </c>
      <c r="J390" s="5" t="str">
        <f>IF(F390="","",F390+editar!$C$9)</f>
        <v/>
      </c>
      <c r="K390" s="4" t="str">
        <f>IF(J390="","",VLOOKUP(MONTH(J390),editar!$F$2:$G$13,2,0))</f>
        <v/>
      </c>
      <c r="L390" s="4" t="str">
        <f t="shared" si="3"/>
        <v/>
      </c>
      <c r="M390" s="4"/>
      <c r="N390" s="37"/>
      <c r="O390" s="38"/>
      <c r="P390" s="38"/>
      <c r="Q390" s="38"/>
      <c r="R390" s="32">
        <v>383.0</v>
      </c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23" t="str">
        <f t="shared" si="4"/>
        <v/>
      </c>
      <c r="B391" s="24"/>
      <c r="C391" s="33"/>
      <c r="D391" s="39"/>
      <c r="E391" s="33"/>
      <c r="F391" s="40"/>
      <c r="G391" s="34" t="str">
        <f t="shared" si="5"/>
        <v/>
      </c>
      <c r="H391" s="28">
        <v>384.0</v>
      </c>
      <c r="I391" s="4" t="str">
        <f t="shared" si="2"/>
        <v/>
      </c>
      <c r="J391" s="5" t="str">
        <f>IF(F391="","",F391+editar!$C$9)</f>
        <v/>
      </c>
      <c r="K391" s="4" t="str">
        <f>IF(J391="","",VLOOKUP(MONTH(J391),editar!$F$2:$G$13,2,0))</f>
        <v/>
      </c>
      <c r="L391" s="4" t="str">
        <f t="shared" si="3"/>
        <v/>
      </c>
      <c r="M391" s="4"/>
      <c r="N391" s="37"/>
      <c r="O391" s="38"/>
      <c r="P391" s="38"/>
      <c r="Q391" s="38"/>
      <c r="R391" s="32">
        <v>384.0</v>
      </c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23" t="str">
        <f t="shared" si="4"/>
        <v/>
      </c>
      <c r="B392" s="24"/>
      <c r="C392" s="33"/>
      <c r="D392" s="39"/>
      <c r="E392" s="33"/>
      <c r="F392" s="40"/>
      <c r="G392" s="34" t="str">
        <f t="shared" si="5"/>
        <v/>
      </c>
      <c r="H392" s="28">
        <v>385.0</v>
      </c>
      <c r="I392" s="4" t="str">
        <f t="shared" si="2"/>
        <v/>
      </c>
      <c r="J392" s="5" t="str">
        <f>IF(F392="","",F392+editar!$C$9)</f>
        <v/>
      </c>
      <c r="K392" s="4" t="str">
        <f>IF(J392="","",VLOOKUP(MONTH(J392),editar!$F$2:$G$13,2,0))</f>
        <v/>
      </c>
      <c r="L392" s="4" t="str">
        <f t="shared" si="3"/>
        <v/>
      </c>
      <c r="M392" s="4"/>
      <c r="N392" s="37"/>
      <c r="O392" s="38"/>
      <c r="P392" s="38"/>
      <c r="Q392" s="38"/>
      <c r="R392" s="32">
        <v>385.0</v>
      </c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23" t="str">
        <f t="shared" si="4"/>
        <v/>
      </c>
      <c r="B393" s="24"/>
      <c r="C393" s="33"/>
      <c r="D393" s="39"/>
      <c r="E393" s="33"/>
      <c r="F393" s="40"/>
      <c r="G393" s="34" t="str">
        <f t="shared" si="5"/>
        <v/>
      </c>
      <c r="H393" s="28">
        <v>386.0</v>
      </c>
      <c r="I393" s="4" t="str">
        <f t="shared" si="2"/>
        <v/>
      </c>
      <c r="J393" s="5" t="str">
        <f>IF(F393="","",F393+editar!$C$9)</f>
        <v/>
      </c>
      <c r="K393" s="4" t="str">
        <f>IF(J393="","",VLOOKUP(MONTH(J393),editar!$F$2:$G$13,2,0))</f>
        <v/>
      </c>
      <c r="L393" s="4" t="str">
        <f t="shared" si="3"/>
        <v/>
      </c>
      <c r="M393" s="4"/>
      <c r="N393" s="37"/>
      <c r="O393" s="38"/>
      <c r="P393" s="38"/>
      <c r="Q393" s="38"/>
      <c r="R393" s="32">
        <v>386.0</v>
      </c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23" t="str">
        <f t="shared" si="4"/>
        <v/>
      </c>
      <c r="B394" s="24"/>
      <c r="C394" s="33"/>
      <c r="D394" s="39"/>
      <c r="E394" s="33"/>
      <c r="F394" s="40"/>
      <c r="G394" s="34" t="str">
        <f t="shared" si="5"/>
        <v/>
      </c>
      <c r="H394" s="28">
        <v>387.0</v>
      </c>
      <c r="I394" s="4" t="str">
        <f t="shared" si="2"/>
        <v/>
      </c>
      <c r="J394" s="5" t="str">
        <f>IF(F394="","",F394+editar!$C$9)</f>
        <v/>
      </c>
      <c r="K394" s="4" t="str">
        <f>IF(J394="","",VLOOKUP(MONTH(J394),editar!$F$2:$G$13,2,0))</f>
        <v/>
      </c>
      <c r="L394" s="4" t="str">
        <f t="shared" si="3"/>
        <v/>
      </c>
      <c r="M394" s="4"/>
      <c r="N394" s="37"/>
      <c r="O394" s="38"/>
      <c r="P394" s="38"/>
      <c r="Q394" s="38"/>
      <c r="R394" s="32">
        <v>387.0</v>
      </c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23" t="str">
        <f t="shared" si="4"/>
        <v/>
      </c>
      <c r="B395" s="24"/>
      <c r="C395" s="33"/>
      <c r="D395" s="39"/>
      <c r="E395" s="33"/>
      <c r="F395" s="40"/>
      <c r="G395" s="34" t="str">
        <f t="shared" si="5"/>
        <v/>
      </c>
      <c r="H395" s="28">
        <v>388.0</v>
      </c>
      <c r="I395" s="4" t="str">
        <f t="shared" si="2"/>
        <v/>
      </c>
      <c r="J395" s="5" t="str">
        <f>IF(F395="","",F395+editar!$C$9)</f>
        <v/>
      </c>
      <c r="K395" s="4" t="str">
        <f>IF(J395="","",VLOOKUP(MONTH(J395),editar!$F$2:$G$13,2,0))</f>
        <v/>
      </c>
      <c r="L395" s="4" t="str">
        <f t="shared" si="3"/>
        <v/>
      </c>
      <c r="M395" s="4"/>
      <c r="N395" s="37"/>
      <c r="O395" s="38"/>
      <c r="P395" s="38"/>
      <c r="Q395" s="38"/>
      <c r="R395" s="32">
        <v>388.0</v>
      </c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23" t="str">
        <f t="shared" si="4"/>
        <v/>
      </c>
      <c r="B396" s="24"/>
      <c r="C396" s="33"/>
      <c r="D396" s="39"/>
      <c r="E396" s="33"/>
      <c r="F396" s="40"/>
      <c r="G396" s="34" t="str">
        <f t="shared" si="5"/>
        <v/>
      </c>
      <c r="H396" s="28">
        <v>389.0</v>
      </c>
      <c r="I396" s="4" t="str">
        <f t="shared" si="2"/>
        <v/>
      </c>
      <c r="J396" s="5" t="str">
        <f>IF(F396="","",F396+editar!$C$9)</f>
        <v/>
      </c>
      <c r="K396" s="4" t="str">
        <f>IF(J396="","",VLOOKUP(MONTH(J396),editar!$F$2:$G$13,2,0))</f>
        <v/>
      </c>
      <c r="L396" s="4" t="str">
        <f t="shared" si="3"/>
        <v/>
      </c>
      <c r="M396" s="4"/>
      <c r="N396" s="37"/>
      <c r="O396" s="38"/>
      <c r="P396" s="38"/>
      <c r="Q396" s="38"/>
      <c r="R396" s="32">
        <v>389.0</v>
      </c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23" t="str">
        <f t="shared" si="4"/>
        <v/>
      </c>
      <c r="B397" s="24"/>
      <c r="C397" s="33"/>
      <c r="D397" s="39"/>
      <c r="E397" s="33"/>
      <c r="F397" s="40"/>
      <c r="G397" s="34" t="str">
        <f t="shared" si="5"/>
        <v/>
      </c>
      <c r="H397" s="28">
        <v>390.0</v>
      </c>
      <c r="I397" s="4" t="str">
        <f t="shared" si="2"/>
        <v/>
      </c>
      <c r="J397" s="5" t="str">
        <f>IF(F397="","",F397+editar!$C$9)</f>
        <v/>
      </c>
      <c r="K397" s="4" t="str">
        <f>IF(J397="","",VLOOKUP(MONTH(J397),editar!$F$2:$G$13,2,0))</f>
        <v/>
      </c>
      <c r="L397" s="4" t="str">
        <f t="shared" si="3"/>
        <v/>
      </c>
      <c r="M397" s="4"/>
      <c r="N397" s="37"/>
      <c r="O397" s="38"/>
      <c r="P397" s="38"/>
      <c r="Q397" s="38"/>
      <c r="R397" s="32">
        <v>390.0</v>
      </c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23" t="str">
        <f t="shared" si="4"/>
        <v/>
      </c>
      <c r="B398" s="24"/>
      <c r="C398" s="33"/>
      <c r="D398" s="39"/>
      <c r="E398" s="33"/>
      <c r="F398" s="40"/>
      <c r="G398" s="34" t="str">
        <f t="shared" si="5"/>
        <v/>
      </c>
      <c r="H398" s="28">
        <v>391.0</v>
      </c>
      <c r="I398" s="4" t="str">
        <f t="shared" si="2"/>
        <v/>
      </c>
      <c r="J398" s="5" t="str">
        <f>IF(F398="","",F398+editar!$C$9)</f>
        <v/>
      </c>
      <c r="K398" s="4" t="str">
        <f>IF(J398="","",VLOOKUP(MONTH(J398),editar!$F$2:$G$13,2,0))</f>
        <v/>
      </c>
      <c r="L398" s="4" t="str">
        <f t="shared" si="3"/>
        <v/>
      </c>
      <c r="M398" s="4"/>
      <c r="N398" s="37"/>
      <c r="O398" s="38"/>
      <c r="P398" s="38"/>
      <c r="Q398" s="38"/>
      <c r="R398" s="32">
        <v>391.0</v>
      </c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23" t="str">
        <f t="shared" si="4"/>
        <v/>
      </c>
      <c r="B399" s="24"/>
      <c r="C399" s="33"/>
      <c r="D399" s="39"/>
      <c r="E399" s="33"/>
      <c r="F399" s="40"/>
      <c r="G399" s="34" t="str">
        <f t="shared" si="5"/>
        <v/>
      </c>
      <c r="H399" s="28">
        <v>392.0</v>
      </c>
      <c r="I399" s="4" t="str">
        <f t="shared" si="2"/>
        <v/>
      </c>
      <c r="J399" s="5" t="str">
        <f>IF(F399="","",F399+editar!$C$9)</f>
        <v/>
      </c>
      <c r="K399" s="4" t="str">
        <f>IF(J399="","",VLOOKUP(MONTH(J399),editar!$F$2:$G$13,2,0))</f>
        <v/>
      </c>
      <c r="L399" s="4" t="str">
        <f t="shared" si="3"/>
        <v/>
      </c>
      <c r="M399" s="4"/>
      <c r="N399" s="37"/>
      <c r="O399" s="38"/>
      <c r="P399" s="38"/>
      <c r="Q399" s="38"/>
      <c r="R399" s="32">
        <v>392.0</v>
      </c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23" t="str">
        <f t="shared" si="4"/>
        <v/>
      </c>
      <c r="B400" s="24"/>
      <c r="C400" s="33"/>
      <c r="D400" s="39"/>
      <c r="E400" s="33"/>
      <c r="F400" s="40"/>
      <c r="G400" s="34" t="str">
        <f t="shared" si="5"/>
        <v/>
      </c>
      <c r="H400" s="28">
        <v>393.0</v>
      </c>
      <c r="I400" s="4" t="str">
        <f t="shared" si="2"/>
        <v/>
      </c>
      <c r="J400" s="5" t="str">
        <f>IF(F400="","",F400+editar!$C$9)</f>
        <v/>
      </c>
      <c r="K400" s="4" t="str">
        <f>IF(J400="","",VLOOKUP(MONTH(J400),editar!$F$2:$G$13,2,0))</f>
        <v/>
      </c>
      <c r="L400" s="4" t="str">
        <f t="shared" si="3"/>
        <v/>
      </c>
      <c r="M400" s="4"/>
      <c r="N400" s="37"/>
      <c r="O400" s="38"/>
      <c r="P400" s="38"/>
      <c r="Q400" s="38"/>
      <c r="R400" s="32">
        <v>393.0</v>
      </c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23" t="str">
        <f t="shared" si="4"/>
        <v/>
      </c>
      <c r="B401" s="24"/>
      <c r="C401" s="33"/>
      <c r="D401" s="39"/>
      <c r="E401" s="33"/>
      <c r="F401" s="40"/>
      <c r="G401" s="34" t="str">
        <f t="shared" si="5"/>
        <v/>
      </c>
      <c r="H401" s="28">
        <v>394.0</v>
      </c>
      <c r="I401" s="4" t="str">
        <f t="shared" si="2"/>
        <v/>
      </c>
      <c r="J401" s="5" t="str">
        <f>IF(F401="","",F401+editar!$C$9)</f>
        <v/>
      </c>
      <c r="K401" s="4" t="str">
        <f>IF(J401="","",VLOOKUP(MONTH(J401),editar!$F$2:$G$13,2,0))</f>
        <v/>
      </c>
      <c r="L401" s="4" t="str">
        <f t="shared" si="3"/>
        <v/>
      </c>
      <c r="M401" s="4"/>
      <c r="N401" s="37"/>
      <c r="O401" s="38"/>
      <c r="P401" s="38"/>
      <c r="Q401" s="38"/>
      <c r="R401" s="32">
        <v>394.0</v>
      </c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23" t="str">
        <f t="shared" si="4"/>
        <v/>
      </c>
      <c r="B402" s="24"/>
      <c r="C402" s="33"/>
      <c r="D402" s="39"/>
      <c r="E402" s="33"/>
      <c r="F402" s="40"/>
      <c r="G402" s="34" t="str">
        <f t="shared" si="5"/>
        <v/>
      </c>
      <c r="H402" s="28">
        <v>395.0</v>
      </c>
      <c r="I402" s="4" t="str">
        <f t="shared" si="2"/>
        <v/>
      </c>
      <c r="J402" s="5" t="str">
        <f>IF(F402="","",F402+editar!$C$9)</f>
        <v/>
      </c>
      <c r="K402" s="4" t="str">
        <f>IF(J402="","",VLOOKUP(MONTH(J402),editar!$F$2:$G$13,2,0))</f>
        <v/>
      </c>
      <c r="L402" s="4" t="str">
        <f t="shared" si="3"/>
        <v/>
      </c>
      <c r="M402" s="4"/>
      <c r="N402" s="37"/>
      <c r="O402" s="38"/>
      <c r="P402" s="38"/>
      <c r="Q402" s="38"/>
      <c r="R402" s="32">
        <v>395.0</v>
      </c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23" t="str">
        <f t="shared" si="4"/>
        <v/>
      </c>
      <c r="B403" s="24"/>
      <c r="C403" s="33"/>
      <c r="D403" s="39"/>
      <c r="E403" s="33"/>
      <c r="F403" s="40"/>
      <c r="G403" s="34" t="str">
        <f t="shared" si="5"/>
        <v/>
      </c>
      <c r="H403" s="28">
        <v>396.0</v>
      </c>
      <c r="I403" s="4" t="str">
        <f t="shared" si="2"/>
        <v/>
      </c>
      <c r="J403" s="5" t="str">
        <f>IF(F403="","",F403+editar!$C$9)</f>
        <v/>
      </c>
      <c r="K403" s="4" t="str">
        <f>IF(J403="","",VLOOKUP(MONTH(J403),editar!$F$2:$G$13,2,0))</f>
        <v/>
      </c>
      <c r="L403" s="4" t="str">
        <f t="shared" si="3"/>
        <v/>
      </c>
      <c r="M403" s="4"/>
      <c r="N403" s="37"/>
      <c r="O403" s="38"/>
      <c r="P403" s="38"/>
      <c r="Q403" s="38"/>
      <c r="R403" s="32">
        <v>396.0</v>
      </c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23" t="str">
        <f t="shared" si="4"/>
        <v/>
      </c>
      <c r="B404" s="24"/>
      <c r="C404" s="33"/>
      <c r="D404" s="39"/>
      <c r="E404" s="33"/>
      <c r="F404" s="40"/>
      <c r="G404" s="34" t="str">
        <f t="shared" si="5"/>
        <v/>
      </c>
      <c r="H404" s="28">
        <v>397.0</v>
      </c>
      <c r="I404" s="4" t="str">
        <f t="shared" si="2"/>
        <v/>
      </c>
      <c r="J404" s="5" t="str">
        <f>IF(F404="","",F404+editar!$C$9)</f>
        <v/>
      </c>
      <c r="K404" s="4" t="str">
        <f>IF(J404="","",VLOOKUP(MONTH(J404),editar!$F$2:$G$13,2,0))</f>
        <v/>
      </c>
      <c r="L404" s="4" t="str">
        <f t="shared" si="3"/>
        <v/>
      </c>
      <c r="M404" s="4"/>
      <c r="N404" s="37"/>
      <c r="O404" s="38"/>
      <c r="P404" s="38"/>
      <c r="Q404" s="38"/>
      <c r="R404" s="32">
        <v>397.0</v>
      </c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23" t="str">
        <f t="shared" si="4"/>
        <v/>
      </c>
      <c r="B405" s="24"/>
      <c r="C405" s="33"/>
      <c r="D405" s="39"/>
      <c r="E405" s="33"/>
      <c r="F405" s="40"/>
      <c r="G405" s="34" t="str">
        <f t="shared" si="5"/>
        <v/>
      </c>
      <c r="H405" s="28">
        <v>398.0</v>
      </c>
      <c r="I405" s="4" t="str">
        <f t="shared" si="2"/>
        <v/>
      </c>
      <c r="J405" s="5" t="str">
        <f>IF(F405="","",F405+editar!$C$9)</f>
        <v/>
      </c>
      <c r="K405" s="4" t="str">
        <f>IF(J405="","",VLOOKUP(MONTH(J405),editar!$F$2:$G$13,2,0))</f>
        <v/>
      </c>
      <c r="L405" s="4" t="str">
        <f t="shared" si="3"/>
        <v/>
      </c>
      <c r="M405" s="4"/>
      <c r="N405" s="37"/>
      <c r="O405" s="38"/>
      <c r="P405" s="38"/>
      <c r="Q405" s="38"/>
      <c r="R405" s="32">
        <v>398.0</v>
      </c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23" t="str">
        <f t="shared" si="4"/>
        <v/>
      </c>
      <c r="B406" s="24"/>
      <c r="C406" s="33"/>
      <c r="D406" s="39"/>
      <c r="E406" s="33"/>
      <c r="F406" s="40"/>
      <c r="G406" s="34" t="str">
        <f t="shared" si="5"/>
        <v/>
      </c>
      <c r="H406" s="28">
        <v>399.0</v>
      </c>
      <c r="I406" s="4" t="str">
        <f t="shared" si="2"/>
        <v/>
      </c>
      <c r="J406" s="5" t="str">
        <f>IF(F406="","",F406+editar!$C$9)</f>
        <v/>
      </c>
      <c r="K406" s="4" t="str">
        <f>IF(J406="","",VLOOKUP(MONTH(J406),editar!$F$2:$G$13,2,0))</f>
        <v/>
      </c>
      <c r="L406" s="4" t="str">
        <f t="shared" si="3"/>
        <v/>
      </c>
      <c r="M406" s="4"/>
      <c r="N406" s="37"/>
      <c r="O406" s="38"/>
      <c r="P406" s="38"/>
      <c r="Q406" s="38"/>
      <c r="R406" s="32">
        <v>399.0</v>
      </c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23" t="str">
        <f t="shared" si="4"/>
        <v/>
      </c>
      <c r="B407" s="24"/>
      <c r="C407" s="33"/>
      <c r="D407" s="39"/>
      <c r="E407" s="33"/>
      <c r="F407" s="40"/>
      <c r="G407" s="34" t="str">
        <f t="shared" si="5"/>
        <v/>
      </c>
      <c r="H407" s="28">
        <v>400.0</v>
      </c>
      <c r="I407" s="4" t="str">
        <f t="shared" si="2"/>
        <v/>
      </c>
      <c r="J407" s="5" t="str">
        <f>IF(F407="","",F407+editar!$C$9)</f>
        <v/>
      </c>
      <c r="K407" s="4" t="str">
        <f>IF(J407="","",VLOOKUP(MONTH(J407),editar!$F$2:$G$13,2,0))</f>
        <v/>
      </c>
      <c r="L407" s="4" t="str">
        <f t="shared" si="3"/>
        <v/>
      </c>
      <c r="M407" s="4"/>
      <c r="N407" s="37"/>
      <c r="O407" s="38"/>
      <c r="P407" s="38"/>
      <c r="Q407" s="38"/>
      <c r="R407" s="32">
        <v>400.0</v>
      </c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23" t="str">
        <f t="shared" si="4"/>
        <v/>
      </c>
      <c r="B408" s="24"/>
      <c r="C408" s="33"/>
      <c r="D408" s="39"/>
      <c r="E408" s="33"/>
      <c r="F408" s="40"/>
      <c r="G408" s="34" t="str">
        <f t="shared" si="5"/>
        <v/>
      </c>
      <c r="H408" s="28">
        <v>401.0</v>
      </c>
      <c r="I408" s="4" t="str">
        <f t="shared" si="2"/>
        <v/>
      </c>
      <c r="J408" s="5" t="str">
        <f>IF(F408="","",F408+editar!$C$9)</f>
        <v/>
      </c>
      <c r="K408" s="4" t="str">
        <f>IF(J408="","",VLOOKUP(MONTH(J408),editar!$F$2:$G$13,2,0))</f>
        <v/>
      </c>
      <c r="L408" s="4" t="str">
        <f t="shared" si="3"/>
        <v/>
      </c>
      <c r="M408" s="4"/>
      <c r="N408" s="37"/>
      <c r="O408" s="38"/>
      <c r="P408" s="38"/>
      <c r="Q408" s="38"/>
      <c r="R408" s="32">
        <v>401.0</v>
      </c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23" t="str">
        <f t="shared" si="4"/>
        <v/>
      </c>
      <c r="B409" s="24"/>
      <c r="C409" s="33"/>
      <c r="D409" s="39"/>
      <c r="E409" s="33"/>
      <c r="F409" s="40"/>
      <c r="G409" s="34" t="str">
        <f t="shared" si="5"/>
        <v/>
      </c>
      <c r="H409" s="28">
        <v>402.0</v>
      </c>
      <c r="I409" s="4" t="str">
        <f t="shared" si="2"/>
        <v/>
      </c>
      <c r="J409" s="5" t="str">
        <f>IF(F409="","",F409+editar!$C$9)</f>
        <v/>
      </c>
      <c r="K409" s="4" t="str">
        <f>IF(J409="","",VLOOKUP(MONTH(J409),editar!$F$2:$G$13,2,0))</f>
        <v/>
      </c>
      <c r="L409" s="4" t="str">
        <f t="shared" si="3"/>
        <v/>
      </c>
      <c r="M409" s="4"/>
      <c r="N409" s="37"/>
      <c r="O409" s="38"/>
      <c r="P409" s="38"/>
      <c r="Q409" s="38"/>
      <c r="R409" s="32">
        <v>402.0</v>
      </c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23" t="str">
        <f t="shared" si="4"/>
        <v/>
      </c>
      <c r="B410" s="24"/>
      <c r="C410" s="33"/>
      <c r="D410" s="39"/>
      <c r="E410" s="33"/>
      <c r="F410" s="40"/>
      <c r="G410" s="34" t="str">
        <f t="shared" si="5"/>
        <v/>
      </c>
      <c r="H410" s="28">
        <v>403.0</v>
      </c>
      <c r="I410" s="4" t="str">
        <f t="shared" si="2"/>
        <v/>
      </c>
      <c r="J410" s="5" t="str">
        <f>IF(F410="","",F410+editar!$C$9)</f>
        <v/>
      </c>
      <c r="K410" s="4" t="str">
        <f>IF(J410="","",VLOOKUP(MONTH(J410),editar!$F$2:$G$13,2,0))</f>
        <v/>
      </c>
      <c r="L410" s="4" t="str">
        <f t="shared" si="3"/>
        <v/>
      </c>
      <c r="M410" s="4"/>
      <c r="N410" s="37"/>
      <c r="O410" s="38"/>
      <c r="P410" s="38"/>
      <c r="Q410" s="38"/>
      <c r="R410" s="32">
        <v>403.0</v>
      </c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23" t="str">
        <f t="shared" si="4"/>
        <v/>
      </c>
      <c r="B411" s="24"/>
      <c r="C411" s="33"/>
      <c r="D411" s="39"/>
      <c r="E411" s="33"/>
      <c r="F411" s="40"/>
      <c r="G411" s="34" t="str">
        <f t="shared" si="5"/>
        <v/>
      </c>
      <c r="H411" s="28">
        <v>404.0</v>
      </c>
      <c r="I411" s="4" t="str">
        <f t="shared" si="2"/>
        <v/>
      </c>
      <c r="J411" s="5" t="str">
        <f>IF(F411="","",F411+editar!$C$9)</f>
        <v/>
      </c>
      <c r="K411" s="4" t="str">
        <f>IF(J411="","",VLOOKUP(MONTH(J411),editar!$F$2:$G$13,2,0))</f>
        <v/>
      </c>
      <c r="L411" s="4" t="str">
        <f t="shared" si="3"/>
        <v/>
      </c>
      <c r="M411" s="4"/>
      <c r="N411" s="37"/>
      <c r="O411" s="38"/>
      <c r="P411" s="38"/>
      <c r="Q411" s="38"/>
      <c r="R411" s="32">
        <v>404.0</v>
      </c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23" t="str">
        <f t="shared" si="4"/>
        <v/>
      </c>
      <c r="B412" s="24"/>
      <c r="C412" s="33"/>
      <c r="D412" s="39"/>
      <c r="E412" s="33"/>
      <c r="F412" s="40"/>
      <c r="G412" s="34" t="str">
        <f t="shared" si="5"/>
        <v/>
      </c>
      <c r="H412" s="28">
        <v>405.0</v>
      </c>
      <c r="I412" s="4" t="str">
        <f t="shared" si="2"/>
        <v/>
      </c>
      <c r="J412" s="5" t="str">
        <f>IF(F412="","",F412+editar!$C$9)</f>
        <v/>
      </c>
      <c r="K412" s="4" t="str">
        <f>IF(J412="","",VLOOKUP(MONTH(J412),editar!$F$2:$G$13,2,0))</f>
        <v/>
      </c>
      <c r="L412" s="4" t="str">
        <f t="shared" si="3"/>
        <v/>
      </c>
      <c r="M412" s="4"/>
      <c r="N412" s="37"/>
      <c r="O412" s="38"/>
      <c r="P412" s="38"/>
      <c r="Q412" s="38"/>
      <c r="R412" s="32">
        <v>405.0</v>
      </c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23" t="str">
        <f t="shared" si="4"/>
        <v/>
      </c>
      <c r="B413" s="24"/>
      <c r="C413" s="33"/>
      <c r="D413" s="39"/>
      <c r="E413" s="33"/>
      <c r="F413" s="40"/>
      <c r="G413" s="34" t="str">
        <f t="shared" si="5"/>
        <v/>
      </c>
      <c r="H413" s="28">
        <v>406.0</v>
      </c>
      <c r="I413" s="4" t="str">
        <f t="shared" si="2"/>
        <v/>
      </c>
      <c r="J413" s="5" t="str">
        <f>IF(F413="","",F413+editar!$C$9)</f>
        <v/>
      </c>
      <c r="K413" s="4" t="str">
        <f>IF(J413="","",VLOOKUP(MONTH(J413),editar!$F$2:$G$13,2,0))</f>
        <v/>
      </c>
      <c r="L413" s="4" t="str">
        <f t="shared" si="3"/>
        <v/>
      </c>
      <c r="M413" s="4"/>
      <c r="N413" s="37"/>
      <c r="O413" s="38"/>
      <c r="P413" s="38"/>
      <c r="Q413" s="38"/>
      <c r="R413" s="32">
        <v>406.0</v>
      </c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23" t="str">
        <f t="shared" si="4"/>
        <v/>
      </c>
      <c r="B414" s="24"/>
      <c r="C414" s="33"/>
      <c r="D414" s="39"/>
      <c r="E414" s="33"/>
      <c r="F414" s="40"/>
      <c r="G414" s="34" t="str">
        <f t="shared" si="5"/>
        <v/>
      </c>
      <c r="H414" s="28">
        <v>407.0</v>
      </c>
      <c r="I414" s="4" t="str">
        <f t="shared" si="2"/>
        <v/>
      </c>
      <c r="J414" s="5" t="str">
        <f>IF(F414="","",F414+editar!$C$9)</f>
        <v/>
      </c>
      <c r="K414" s="4" t="str">
        <f>IF(J414="","",VLOOKUP(MONTH(J414),editar!$F$2:$G$13,2,0))</f>
        <v/>
      </c>
      <c r="L414" s="4" t="str">
        <f t="shared" si="3"/>
        <v/>
      </c>
      <c r="M414" s="4"/>
      <c r="N414" s="37"/>
      <c r="O414" s="38"/>
      <c r="P414" s="38"/>
      <c r="Q414" s="38"/>
      <c r="R414" s="32">
        <v>407.0</v>
      </c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23" t="str">
        <f t="shared" si="4"/>
        <v/>
      </c>
      <c r="B415" s="24"/>
      <c r="C415" s="33"/>
      <c r="D415" s="39"/>
      <c r="E415" s="33"/>
      <c r="F415" s="40"/>
      <c r="G415" s="34" t="str">
        <f t="shared" si="5"/>
        <v/>
      </c>
      <c r="H415" s="28">
        <v>408.0</v>
      </c>
      <c r="I415" s="4" t="str">
        <f t="shared" si="2"/>
        <v/>
      </c>
      <c r="J415" s="5" t="str">
        <f>IF(F415="","",F415+editar!$C$9)</f>
        <v/>
      </c>
      <c r="K415" s="4" t="str">
        <f>IF(J415="","",VLOOKUP(MONTH(J415),editar!$F$2:$G$13,2,0))</f>
        <v/>
      </c>
      <c r="L415" s="4" t="str">
        <f t="shared" si="3"/>
        <v/>
      </c>
      <c r="M415" s="4"/>
      <c r="N415" s="37"/>
      <c r="O415" s="38"/>
      <c r="P415" s="38"/>
      <c r="Q415" s="38"/>
      <c r="R415" s="32">
        <v>408.0</v>
      </c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23" t="str">
        <f t="shared" si="4"/>
        <v/>
      </c>
      <c r="B416" s="24"/>
      <c r="C416" s="33"/>
      <c r="D416" s="39"/>
      <c r="E416" s="33"/>
      <c r="F416" s="40"/>
      <c r="G416" s="34" t="str">
        <f t="shared" si="5"/>
        <v/>
      </c>
      <c r="H416" s="28">
        <v>409.0</v>
      </c>
      <c r="I416" s="4" t="str">
        <f t="shared" si="2"/>
        <v/>
      </c>
      <c r="J416" s="5" t="str">
        <f>IF(F416="","",F416+editar!$C$9)</f>
        <v/>
      </c>
      <c r="K416" s="4" t="str">
        <f>IF(J416="","",VLOOKUP(MONTH(J416),editar!$F$2:$G$13,2,0))</f>
        <v/>
      </c>
      <c r="L416" s="4" t="str">
        <f t="shared" si="3"/>
        <v/>
      </c>
      <c r="M416" s="4"/>
      <c r="N416" s="37"/>
      <c r="O416" s="38"/>
      <c r="P416" s="38"/>
      <c r="Q416" s="38"/>
      <c r="R416" s="32">
        <v>409.0</v>
      </c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23" t="str">
        <f t="shared" si="4"/>
        <v/>
      </c>
      <c r="B417" s="24"/>
      <c r="C417" s="33"/>
      <c r="D417" s="39"/>
      <c r="E417" s="33"/>
      <c r="F417" s="40"/>
      <c r="G417" s="34" t="str">
        <f t="shared" si="5"/>
        <v/>
      </c>
      <c r="H417" s="28">
        <v>410.0</v>
      </c>
      <c r="I417" s="4" t="str">
        <f t="shared" si="2"/>
        <v/>
      </c>
      <c r="J417" s="5" t="str">
        <f>IF(F417="","",F417+editar!$C$9)</f>
        <v/>
      </c>
      <c r="K417" s="4" t="str">
        <f>IF(J417="","",VLOOKUP(MONTH(J417),editar!$F$2:$G$13,2,0))</f>
        <v/>
      </c>
      <c r="L417" s="4" t="str">
        <f t="shared" si="3"/>
        <v/>
      </c>
      <c r="M417" s="4"/>
      <c r="N417" s="37"/>
      <c r="O417" s="38"/>
      <c r="P417" s="38"/>
      <c r="Q417" s="38"/>
      <c r="R417" s="32">
        <v>410.0</v>
      </c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23" t="str">
        <f t="shared" si="4"/>
        <v/>
      </c>
      <c r="B418" s="24"/>
      <c r="C418" s="33"/>
      <c r="D418" s="39"/>
      <c r="E418" s="33"/>
      <c r="F418" s="40"/>
      <c r="G418" s="34" t="str">
        <f t="shared" si="5"/>
        <v/>
      </c>
      <c r="H418" s="28">
        <v>411.0</v>
      </c>
      <c r="I418" s="4" t="str">
        <f t="shared" si="2"/>
        <v/>
      </c>
      <c r="J418" s="5" t="str">
        <f>IF(F418="","",F418+editar!$C$9)</f>
        <v/>
      </c>
      <c r="K418" s="4" t="str">
        <f>IF(J418="","",VLOOKUP(MONTH(J418),editar!$F$2:$G$13,2,0))</f>
        <v/>
      </c>
      <c r="L418" s="4" t="str">
        <f t="shared" si="3"/>
        <v/>
      </c>
      <c r="M418" s="4"/>
      <c r="N418" s="37"/>
      <c r="O418" s="38"/>
      <c r="P418" s="38"/>
      <c r="Q418" s="38"/>
      <c r="R418" s="32">
        <v>411.0</v>
      </c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23" t="str">
        <f t="shared" si="4"/>
        <v/>
      </c>
      <c r="B419" s="24"/>
      <c r="C419" s="33"/>
      <c r="D419" s="39"/>
      <c r="E419" s="33"/>
      <c r="F419" s="40"/>
      <c r="G419" s="34" t="str">
        <f t="shared" si="5"/>
        <v/>
      </c>
      <c r="H419" s="28">
        <v>412.0</v>
      </c>
      <c r="I419" s="4" t="str">
        <f t="shared" si="2"/>
        <v/>
      </c>
      <c r="J419" s="5" t="str">
        <f>IF(F419="","",F419+editar!$C$9)</f>
        <v/>
      </c>
      <c r="K419" s="4" t="str">
        <f>IF(J419="","",VLOOKUP(MONTH(J419),editar!$F$2:$G$13,2,0))</f>
        <v/>
      </c>
      <c r="L419" s="4" t="str">
        <f t="shared" si="3"/>
        <v/>
      </c>
      <c r="M419" s="4"/>
      <c r="N419" s="37"/>
      <c r="O419" s="38"/>
      <c r="P419" s="38"/>
      <c r="Q419" s="38"/>
      <c r="R419" s="32">
        <v>412.0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23" t="str">
        <f t="shared" si="4"/>
        <v/>
      </c>
      <c r="B420" s="24"/>
      <c r="C420" s="33"/>
      <c r="D420" s="39"/>
      <c r="E420" s="33"/>
      <c r="F420" s="40"/>
      <c r="G420" s="34" t="str">
        <f t="shared" si="5"/>
        <v/>
      </c>
      <c r="H420" s="28">
        <v>413.0</v>
      </c>
      <c r="I420" s="4" t="str">
        <f t="shared" si="2"/>
        <v/>
      </c>
      <c r="J420" s="5" t="str">
        <f>IF(F420="","",F420+editar!$C$9)</f>
        <v/>
      </c>
      <c r="K420" s="4" t="str">
        <f>IF(J420="","",VLOOKUP(MONTH(J420),editar!$F$2:$G$13,2,0))</f>
        <v/>
      </c>
      <c r="L420" s="4" t="str">
        <f t="shared" si="3"/>
        <v/>
      </c>
      <c r="M420" s="4"/>
      <c r="N420" s="37"/>
      <c r="O420" s="38"/>
      <c r="P420" s="38"/>
      <c r="Q420" s="38"/>
      <c r="R420" s="32">
        <v>413.0</v>
      </c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23" t="str">
        <f t="shared" si="4"/>
        <v/>
      </c>
      <c r="B421" s="24"/>
      <c r="C421" s="33"/>
      <c r="D421" s="39"/>
      <c r="E421" s="33"/>
      <c r="F421" s="40"/>
      <c r="G421" s="34" t="str">
        <f t="shared" si="5"/>
        <v/>
      </c>
      <c r="H421" s="28">
        <v>414.0</v>
      </c>
      <c r="I421" s="4" t="str">
        <f t="shared" si="2"/>
        <v/>
      </c>
      <c r="J421" s="5" t="str">
        <f>IF(F421="","",F421+editar!$C$9)</f>
        <v/>
      </c>
      <c r="K421" s="4" t="str">
        <f>IF(J421="","",VLOOKUP(MONTH(J421),editar!$F$2:$G$13,2,0))</f>
        <v/>
      </c>
      <c r="L421" s="4" t="str">
        <f t="shared" si="3"/>
        <v/>
      </c>
      <c r="M421" s="4"/>
      <c r="N421" s="37"/>
      <c r="O421" s="38"/>
      <c r="P421" s="38"/>
      <c r="Q421" s="38"/>
      <c r="R421" s="32">
        <v>414.0</v>
      </c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23" t="str">
        <f t="shared" si="4"/>
        <v/>
      </c>
      <c r="B422" s="24"/>
      <c r="C422" s="33"/>
      <c r="D422" s="39"/>
      <c r="E422" s="33"/>
      <c r="F422" s="40"/>
      <c r="G422" s="34" t="str">
        <f t="shared" si="5"/>
        <v/>
      </c>
      <c r="H422" s="28">
        <v>415.0</v>
      </c>
      <c r="I422" s="4" t="str">
        <f t="shared" si="2"/>
        <v/>
      </c>
      <c r="J422" s="5" t="str">
        <f>IF(F422="","",F422+editar!$C$9)</f>
        <v/>
      </c>
      <c r="K422" s="4" t="str">
        <f>IF(J422="","",VLOOKUP(MONTH(J422),editar!$F$2:$G$13,2,0))</f>
        <v/>
      </c>
      <c r="L422" s="4" t="str">
        <f t="shared" si="3"/>
        <v/>
      </c>
      <c r="M422" s="4"/>
      <c r="N422" s="37"/>
      <c r="O422" s="38"/>
      <c r="P422" s="38"/>
      <c r="Q422" s="38"/>
      <c r="R422" s="32">
        <v>415.0</v>
      </c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23" t="str">
        <f t="shared" si="4"/>
        <v/>
      </c>
      <c r="B423" s="24"/>
      <c r="C423" s="33"/>
      <c r="D423" s="39"/>
      <c r="E423" s="33"/>
      <c r="F423" s="40"/>
      <c r="G423" s="34" t="str">
        <f t="shared" si="5"/>
        <v/>
      </c>
      <c r="H423" s="28">
        <v>416.0</v>
      </c>
      <c r="I423" s="4" t="str">
        <f t="shared" si="2"/>
        <v/>
      </c>
      <c r="J423" s="5" t="str">
        <f>IF(F423="","",F423+editar!$C$9)</f>
        <v/>
      </c>
      <c r="K423" s="4" t="str">
        <f>IF(J423="","",VLOOKUP(MONTH(J423),editar!$F$2:$G$13,2,0))</f>
        <v/>
      </c>
      <c r="L423" s="4" t="str">
        <f t="shared" si="3"/>
        <v/>
      </c>
      <c r="M423" s="4"/>
      <c r="N423" s="37"/>
      <c r="O423" s="38"/>
      <c r="P423" s="38"/>
      <c r="Q423" s="38"/>
      <c r="R423" s="32">
        <v>416.0</v>
      </c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23" t="str">
        <f t="shared" si="4"/>
        <v/>
      </c>
      <c r="B424" s="24"/>
      <c r="C424" s="33"/>
      <c r="D424" s="39"/>
      <c r="E424" s="33"/>
      <c r="F424" s="40"/>
      <c r="G424" s="34" t="str">
        <f t="shared" si="5"/>
        <v/>
      </c>
      <c r="H424" s="28">
        <v>417.0</v>
      </c>
      <c r="I424" s="4" t="str">
        <f t="shared" si="2"/>
        <v/>
      </c>
      <c r="J424" s="5" t="str">
        <f>IF(F424="","",F424+editar!$C$9)</f>
        <v/>
      </c>
      <c r="K424" s="4" t="str">
        <f>IF(J424="","",VLOOKUP(MONTH(J424),editar!$F$2:$G$13,2,0))</f>
        <v/>
      </c>
      <c r="L424" s="4" t="str">
        <f t="shared" si="3"/>
        <v/>
      </c>
      <c r="M424" s="4"/>
      <c r="N424" s="37"/>
      <c r="O424" s="38"/>
      <c r="P424" s="38"/>
      <c r="Q424" s="38"/>
      <c r="R424" s="32">
        <v>417.0</v>
      </c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23" t="str">
        <f t="shared" si="4"/>
        <v/>
      </c>
      <c r="B425" s="24"/>
      <c r="C425" s="33"/>
      <c r="D425" s="39"/>
      <c r="E425" s="33"/>
      <c r="F425" s="40"/>
      <c r="G425" s="34" t="str">
        <f t="shared" si="5"/>
        <v/>
      </c>
      <c r="H425" s="28">
        <v>418.0</v>
      </c>
      <c r="I425" s="4" t="str">
        <f t="shared" si="2"/>
        <v/>
      </c>
      <c r="J425" s="5" t="str">
        <f>IF(F425="","",F425+editar!$C$9)</f>
        <v/>
      </c>
      <c r="K425" s="4" t="str">
        <f>IF(J425="","",VLOOKUP(MONTH(J425),editar!$F$2:$G$13,2,0))</f>
        <v/>
      </c>
      <c r="L425" s="4" t="str">
        <f t="shared" si="3"/>
        <v/>
      </c>
      <c r="M425" s="4"/>
      <c r="N425" s="37"/>
      <c r="O425" s="38"/>
      <c r="P425" s="38"/>
      <c r="Q425" s="38"/>
      <c r="R425" s="32">
        <v>418.0</v>
      </c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23" t="str">
        <f t="shared" si="4"/>
        <v/>
      </c>
      <c r="B426" s="24"/>
      <c r="C426" s="33"/>
      <c r="D426" s="39"/>
      <c r="E426" s="33"/>
      <c r="F426" s="40"/>
      <c r="G426" s="34" t="str">
        <f t="shared" si="5"/>
        <v/>
      </c>
      <c r="H426" s="28">
        <v>419.0</v>
      </c>
      <c r="I426" s="4" t="str">
        <f t="shared" si="2"/>
        <v/>
      </c>
      <c r="J426" s="5" t="str">
        <f>IF(F426="","",F426+editar!$C$9)</f>
        <v/>
      </c>
      <c r="K426" s="4" t="str">
        <f>IF(J426="","",VLOOKUP(MONTH(J426),editar!$F$2:$G$13,2,0))</f>
        <v/>
      </c>
      <c r="L426" s="4" t="str">
        <f t="shared" si="3"/>
        <v/>
      </c>
      <c r="M426" s="4"/>
      <c r="N426" s="37"/>
      <c r="O426" s="38"/>
      <c r="P426" s="38"/>
      <c r="Q426" s="38"/>
      <c r="R426" s="32">
        <v>419.0</v>
      </c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23" t="str">
        <f t="shared" si="4"/>
        <v/>
      </c>
      <c r="B427" s="24"/>
      <c r="C427" s="33"/>
      <c r="D427" s="39"/>
      <c r="E427" s="33"/>
      <c r="F427" s="40"/>
      <c r="G427" s="34" t="str">
        <f t="shared" si="5"/>
        <v/>
      </c>
      <c r="H427" s="28">
        <v>420.0</v>
      </c>
      <c r="I427" s="4" t="str">
        <f t="shared" si="2"/>
        <v/>
      </c>
      <c r="J427" s="5" t="str">
        <f>IF(F427="","",F427+editar!$C$9)</f>
        <v/>
      </c>
      <c r="K427" s="4" t="str">
        <f>IF(J427="","",VLOOKUP(MONTH(J427),editar!$F$2:$G$13,2,0))</f>
        <v/>
      </c>
      <c r="L427" s="4" t="str">
        <f t="shared" si="3"/>
        <v/>
      </c>
      <c r="M427" s="4"/>
      <c r="N427" s="37"/>
      <c r="O427" s="38"/>
      <c r="P427" s="38"/>
      <c r="Q427" s="38"/>
      <c r="R427" s="32">
        <v>420.0</v>
      </c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23" t="str">
        <f t="shared" si="4"/>
        <v/>
      </c>
      <c r="B428" s="24"/>
      <c r="C428" s="33"/>
      <c r="D428" s="39"/>
      <c r="E428" s="33"/>
      <c r="F428" s="40"/>
      <c r="G428" s="34" t="str">
        <f t="shared" si="5"/>
        <v/>
      </c>
      <c r="H428" s="28">
        <v>421.0</v>
      </c>
      <c r="I428" s="4" t="str">
        <f t="shared" si="2"/>
        <v/>
      </c>
      <c r="J428" s="5" t="str">
        <f>IF(F428="","",F428+editar!$C$9)</f>
        <v/>
      </c>
      <c r="K428" s="4" t="str">
        <f>IF(J428="","",VLOOKUP(MONTH(J428),editar!$F$2:$G$13,2,0))</f>
        <v/>
      </c>
      <c r="L428" s="4" t="str">
        <f t="shared" si="3"/>
        <v/>
      </c>
      <c r="M428" s="4"/>
      <c r="N428" s="37"/>
      <c r="O428" s="38"/>
      <c r="P428" s="38"/>
      <c r="Q428" s="38"/>
      <c r="R428" s="32">
        <v>421.0</v>
      </c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23" t="str">
        <f t="shared" si="4"/>
        <v/>
      </c>
      <c r="B429" s="24"/>
      <c r="C429" s="33"/>
      <c r="D429" s="39"/>
      <c r="E429" s="33"/>
      <c r="F429" s="40"/>
      <c r="G429" s="34" t="str">
        <f t="shared" si="5"/>
        <v/>
      </c>
      <c r="H429" s="28">
        <v>422.0</v>
      </c>
      <c r="I429" s="4" t="str">
        <f t="shared" si="2"/>
        <v/>
      </c>
      <c r="J429" s="5" t="str">
        <f>IF(F429="","",F429+editar!$C$9)</f>
        <v/>
      </c>
      <c r="K429" s="4" t="str">
        <f>IF(J429="","",VLOOKUP(MONTH(J429),editar!$F$2:$G$13,2,0))</f>
        <v/>
      </c>
      <c r="L429" s="4" t="str">
        <f t="shared" si="3"/>
        <v/>
      </c>
      <c r="M429" s="4"/>
      <c r="N429" s="37"/>
      <c r="O429" s="38"/>
      <c r="P429" s="38"/>
      <c r="Q429" s="38"/>
      <c r="R429" s="32">
        <v>422.0</v>
      </c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23" t="str">
        <f t="shared" si="4"/>
        <v/>
      </c>
      <c r="B430" s="24"/>
      <c r="C430" s="33"/>
      <c r="D430" s="39"/>
      <c r="E430" s="33"/>
      <c r="F430" s="40"/>
      <c r="G430" s="34" t="str">
        <f t="shared" si="5"/>
        <v/>
      </c>
      <c r="H430" s="28">
        <v>423.0</v>
      </c>
      <c r="I430" s="4" t="str">
        <f t="shared" si="2"/>
        <v/>
      </c>
      <c r="J430" s="5" t="str">
        <f>IF(F430="","",F430+editar!$C$9)</f>
        <v/>
      </c>
      <c r="K430" s="4" t="str">
        <f>IF(J430="","",VLOOKUP(MONTH(J430),editar!$F$2:$G$13,2,0))</f>
        <v/>
      </c>
      <c r="L430" s="4" t="str">
        <f t="shared" si="3"/>
        <v/>
      </c>
      <c r="M430" s="4"/>
      <c r="N430" s="37"/>
      <c r="O430" s="38"/>
      <c r="P430" s="38"/>
      <c r="Q430" s="38"/>
      <c r="R430" s="32">
        <v>423.0</v>
      </c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23" t="str">
        <f t="shared" si="4"/>
        <v/>
      </c>
      <c r="B431" s="24"/>
      <c r="C431" s="33"/>
      <c r="D431" s="39"/>
      <c r="E431" s="33"/>
      <c r="F431" s="40"/>
      <c r="G431" s="34" t="str">
        <f t="shared" si="5"/>
        <v/>
      </c>
      <c r="H431" s="28">
        <v>424.0</v>
      </c>
      <c r="I431" s="4" t="str">
        <f t="shared" si="2"/>
        <v/>
      </c>
      <c r="J431" s="5" t="str">
        <f>IF(F431="","",F431+editar!$C$9)</f>
        <v/>
      </c>
      <c r="K431" s="4" t="str">
        <f>IF(J431="","",VLOOKUP(MONTH(J431),editar!$F$2:$G$13,2,0))</f>
        <v/>
      </c>
      <c r="L431" s="4" t="str">
        <f t="shared" si="3"/>
        <v/>
      </c>
      <c r="M431" s="4"/>
      <c r="N431" s="37"/>
      <c r="O431" s="38"/>
      <c r="P431" s="38"/>
      <c r="Q431" s="38"/>
      <c r="R431" s="32">
        <v>424.0</v>
      </c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23" t="str">
        <f t="shared" si="4"/>
        <v/>
      </c>
      <c r="B432" s="24"/>
      <c r="C432" s="33"/>
      <c r="D432" s="39"/>
      <c r="E432" s="33"/>
      <c r="F432" s="40"/>
      <c r="G432" s="34" t="str">
        <f t="shared" si="5"/>
        <v/>
      </c>
      <c r="H432" s="28">
        <v>425.0</v>
      </c>
      <c r="I432" s="4" t="str">
        <f t="shared" si="2"/>
        <v/>
      </c>
      <c r="J432" s="5" t="str">
        <f>IF(F432="","",F432+editar!$C$9)</f>
        <v/>
      </c>
      <c r="K432" s="4" t="str">
        <f>IF(J432="","",VLOOKUP(MONTH(J432),editar!$F$2:$G$13,2,0))</f>
        <v/>
      </c>
      <c r="L432" s="4" t="str">
        <f t="shared" si="3"/>
        <v/>
      </c>
      <c r="M432" s="4"/>
      <c r="N432" s="37"/>
      <c r="O432" s="38"/>
      <c r="P432" s="38"/>
      <c r="Q432" s="38"/>
      <c r="R432" s="32">
        <v>425.0</v>
      </c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23" t="str">
        <f t="shared" si="4"/>
        <v/>
      </c>
      <c r="B433" s="24"/>
      <c r="C433" s="33"/>
      <c r="D433" s="39"/>
      <c r="E433" s="33"/>
      <c r="F433" s="40"/>
      <c r="G433" s="34" t="str">
        <f t="shared" si="5"/>
        <v/>
      </c>
      <c r="H433" s="28">
        <v>426.0</v>
      </c>
      <c r="I433" s="4" t="str">
        <f t="shared" si="2"/>
        <v/>
      </c>
      <c r="J433" s="5" t="str">
        <f>IF(F433="","",F433+editar!$C$9)</f>
        <v/>
      </c>
      <c r="K433" s="4" t="str">
        <f>IF(J433="","",VLOOKUP(MONTH(J433),editar!$F$2:$G$13,2,0))</f>
        <v/>
      </c>
      <c r="L433" s="4" t="str">
        <f t="shared" si="3"/>
        <v/>
      </c>
      <c r="M433" s="4"/>
      <c r="N433" s="37"/>
      <c r="O433" s="38"/>
      <c r="P433" s="38"/>
      <c r="Q433" s="38"/>
      <c r="R433" s="32">
        <v>426.0</v>
      </c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23" t="str">
        <f t="shared" si="4"/>
        <v/>
      </c>
      <c r="B434" s="24"/>
      <c r="C434" s="33"/>
      <c r="D434" s="39"/>
      <c r="E434" s="33"/>
      <c r="F434" s="40"/>
      <c r="G434" s="34" t="str">
        <f t="shared" si="5"/>
        <v/>
      </c>
      <c r="H434" s="28">
        <v>427.0</v>
      </c>
      <c r="I434" s="4" t="str">
        <f t="shared" si="2"/>
        <v/>
      </c>
      <c r="J434" s="5" t="str">
        <f>IF(F434="","",F434+editar!$C$9)</f>
        <v/>
      </c>
      <c r="K434" s="4" t="str">
        <f>IF(J434="","",VLOOKUP(MONTH(J434),editar!$F$2:$G$13,2,0))</f>
        <v/>
      </c>
      <c r="L434" s="4" t="str">
        <f t="shared" si="3"/>
        <v/>
      </c>
      <c r="M434" s="4"/>
      <c r="N434" s="37"/>
      <c r="O434" s="38"/>
      <c r="P434" s="38"/>
      <c r="Q434" s="38"/>
      <c r="R434" s="32">
        <v>427.0</v>
      </c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23" t="str">
        <f t="shared" si="4"/>
        <v/>
      </c>
      <c r="B435" s="24"/>
      <c r="C435" s="33"/>
      <c r="D435" s="39"/>
      <c r="E435" s="33"/>
      <c r="F435" s="40"/>
      <c r="G435" s="34" t="str">
        <f t="shared" si="5"/>
        <v/>
      </c>
      <c r="H435" s="28">
        <v>428.0</v>
      </c>
      <c r="I435" s="4" t="str">
        <f t="shared" si="2"/>
        <v/>
      </c>
      <c r="J435" s="5" t="str">
        <f>IF(F435="","",F435+editar!$C$9)</f>
        <v/>
      </c>
      <c r="K435" s="4" t="str">
        <f>IF(J435="","",VLOOKUP(MONTH(J435),editar!$F$2:$G$13,2,0))</f>
        <v/>
      </c>
      <c r="L435" s="4" t="str">
        <f t="shared" si="3"/>
        <v/>
      </c>
      <c r="M435" s="4"/>
      <c r="N435" s="37"/>
      <c r="O435" s="38"/>
      <c r="P435" s="38"/>
      <c r="Q435" s="38"/>
      <c r="R435" s="32">
        <v>428.0</v>
      </c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23" t="str">
        <f t="shared" si="4"/>
        <v/>
      </c>
      <c r="B436" s="24"/>
      <c r="C436" s="33"/>
      <c r="D436" s="39"/>
      <c r="E436" s="33"/>
      <c r="F436" s="40"/>
      <c r="G436" s="34" t="str">
        <f t="shared" si="5"/>
        <v/>
      </c>
      <c r="H436" s="28">
        <v>429.0</v>
      </c>
      <c r="I436" s="4" t="str">
        <f t="shared" si="2"/>
        <v/>
      </c>
      <c r="J436" s="5" t="str">
        <f>IF(F436="","",F436+editar!$C$9)</f>
        <v/>
      </c>
      <c r="K436" s="4" t="str">
        <f>IF(J436="","",VLOOKUP(MONTH(J436),editar!$F$2:$G$13,2,0))</f>
        <v/>
      </c>
      <c r="L436" s="4" t="str">
        <f t="shared" si="3"/>
        <v/>
      </c>
      <c r="M436" s="4"/>
      <c r="N436" s="37"/>
      <c r="O436" s="38"/>
      <c r="P436" s="38"/>
      <c r="Q436" s="38"/>
      <c r="R436" s="32">
        <v>429.0</v>
      </c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23" t="str">
        <f t="shared" si="4"/>
        <v/>
      </c>
      <c r="B437" s="24"/>
      <c r="C437" s="33"/>
      <c r="D437" s="39"/>
      <c r="E437" s="33"/>
      <c r="F437" s="40"/>
      <c r="G437" s="34" t="str">
        <f t="shared" si="5"/>
        <v/>
      </c>
      <c r="H437" s="28">
        <v>430.0</v>
      </c>
      <c r="I437" s="4" t="str">
        <f t="shared" si="2"/>
        <v/>
      </c>
      <c r="J437" s="5" t="str">
        <f>IF(F437="","",F437+editar!$C$9)</f>
        <v/>
      </c>
      <c r="K437" s="4" t="str">
        <f>IF(J437="","",VLOOKUP(MONTH(J437),editar!$F$2:$G$13,2,0))</f>
        <v/>
      </c>
      <c r="L437" s="4" t="str">
        <f t="shared" si="3"/>
        <v/>
      </c>
      <c r="M437" s="4"/>
      <c r="N437" s="37"/>
      <c r="O437" s="38"/>
      <c r="P437" s="38"/>
      <c r="Q437" s="38"/>
      <c r="R437" s="32">
        <v>430.0</v>
      </c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23" t="str">
        <f t="shared" si="4"/>
        <v/>
      </c>
      <c r="B438" s="24"/>
      <c r="C438" s="33"/>
      <c r="D438" s="39"/>
      <c r="E438" s="33"/>
      <c r="F438" s="40"/>
      <c r="G438" s="34" t="str">
        <f t="shared" si="5"/>
        <v/>
      </c>
      <c r="H438" s="28">
        <v>431.0</v>
      </c>
      <c r="I438" s="4" t="str">
        <f t="shared" si="2"/>
        <v/>
      </c>
      <c r="J438" s="5" t="str">
        <f>IF(F438="","",F438+editar!$C$9)</f>
        <v/>
      </c>
      <c r="K438" s="4" t="str">
        <f>IF(J438="","",VLOOKUP(MONTH(J438),editar!$F$2:$G$13,2,0))</f>
        <v/>
      </c>
      <c r="L438" s="4" t="str">
        <f t="shared" si="3"/>
        <v/>
      </c>
      <c r="M438" s="4"/>
      <c r="N438" s="37"/>
      <c r="O438" s="38"/>
      <c r="P438" s="38"/>
      <c r="Q438" s="38"/>
      <c r="R438" s="32">
        <v>431.0</v>
      </c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23" t="str">
        <f t="shared" si="4"/>
        <v/>
      </c>
      <c r="B439" s="24"/>
      <c r="C439" s="33"/>
      <c r="D439" s="39"/>
      <c r="E439" s="33"/>
      <c r="F439" s="40"/>
      <c r="G439" s="34" t="str">
        <f t="shared" si="5"/>
        <v/>
      </c>
      <c r="H439" s="28">
        <v>432.0</v>
      </c>
      <c r="I439" s="4" t="str">
        <f t="shared" si="2"/>
        <v/>
      </c>
      <c r="J439" s="5" t="str">
        <f>IF(F439="","",F439+editar!$C$9)</f>
        <v/>
      </c>
      <c r="K439" s="4" t="str">
        <f>IF(J439="","",VLOOKUP(MONTH(J439),editar!$F$2:$G$13,2,0))</f>
        <v/>
      </c>
      <c r="L439" s="4" t="str">
        <f t="shared" si="3"/>
        <v/>
      </c>
      <c r="M439" s="4"/>
      <c r="N439" s="37"/>
      <c r="O439" s="38"/>
      <c r="P439" s="38"/>
      <c r="Q439" s="38"/>
      <c r="R439" s="32">
        <v>432.0</v>
      </c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23" t="str">
        <f t="shared" si="4"/>
        <v/>
      </c>
      <c r="B440" s="24"/>
      <c r="C440" s="33"/>
      <c r="D440" s="39"/>
      <c r="E440" s="33"/>
      <c r="F440" s="40"/>
      <c r="G440" s="34" t="str">
        <f t="shared" si="5"/>
        <v/>
      </c>
      <c r="H440" s="28">
        <v>433.0</v>
      </c>
      <c r="I440" s="4" t="str">
        <f t="shared" si="2"/>
        <v/>
      </c>
      <c r="J440" s="5" t="str">
        <f>IF(F440="","",F440+editar!$C$9)</f>
        <v/>
      </c>
      <c r="K440" s="4" t="str">
        <f>IF(J440="","",VLOOKUP(MONTH(J440),editar!$F$2:$G$13,2,0))</f>
        <v/>
      </c>
      <c r="L440" s="4" t="str">
        <f t="shared" si="3"/>
        <v/>
      </c>
      <c r="M440" s="4"/>
      <c r="N440" s="37"/>
      <c r="O440" s="38"/>
      <c r="P440" s="38"/>
      <c r="Q440" s="38"/>
      <c r="R440" s="32">
        <v>433.0</v>
      </c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23" t="str">
        <f t="shared" si="4"/>
        <v/>
      </c>
      <c r="B441" s="24"/>
      <c r="C441" s="33"/>
      <c r="D441" s="39"/>
      <c r="E441" s="33"/>
      <c r="F441" s="40"/>
      <c r="G441" s="34" t="str">
        <f t="shared" si="5"/>
        <v/>
      </c>
      <c r="H441" s="28">
        <v>434.0</v>
      </c>
      <c r="I441" s="4" t="str">
        <f t="shared" si="2"/>
        <v/>
      </c>
      <c r="J441" s="5" t="str">
        <f>IF(F441="","",F441+editar!$C$9)</f>
        <v/>
      </c>
      <c r="K441" s="4" t="str">
        <f>IF(J441="","",VLOOKUP(MONTH(J441),editar!$F$2:$G$13,2,0))</f>
        <v/>
      </c>
      <c r="L441" s="4" t="str">
        <f t="shared" si="3"/>
        <v/>
      </c>
      <c r="M441" s="4"/>
      <c r="N441" s="37"/>
      <c r="O441" s="38"/>
      <c r="P441" s="38"/>
      <c r="Q441" s="38"/>
      <c r="R441" s="32">
        <v>434.0</v>
      </c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23" t="str">
        <f t="shared" si="4"/>
        <v/>
      </c>
      <c r="B442" s="24"/>
      <c r="C442" s="33"/>
      <c r="D442" s="39"/>
      <c r="E442" s="33"/>
      <c r="F442" s="40"/>
      <c r="G442" s="34" t="str">
        <f t="shared" si="5"/>
        <v/>
      </c>
      <c r="H442" s="28">
        <v>435.0</v>
      </c>
      <c r="I442" s="4" t="str">
        <f t="shared" si="2"/>
        <v/>
      </c>
      <c r="J442" s="5" t="str">
        <f>IF(F442="","",F442+editar!$C$9)</f>
        <v/>
      </c>
      <c r="K442" s="4" t="str">
        <f>IF(J442="","",VLOOKUP(MONTH(J442),editar!$F$2:$G$13,2,0))</f>
        <v/>
      </c>
      <c r="L442" s="4" t="str">
        <f t="shared" si="3"/>
        <v/>
      </c>
      <c r="M442" s="4"/>
      <c r="N442" s="37"/>
      <c r="O442" s="38"/>
      <c r="P442" s="38"/>
      <c r="Q442" s="38"/>
      <c r="R442" s="32">
        <v>435.0</v>
      </c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23" t="str">
        <f t="shared" si="4"/>
        <v/>
      </c>
      <c r="B443" s="24"/>
      <c r="C443" s="33"/>
      <c r="D443" s="39"/>
      <c r="E443" s="33"/>
      <c r="F443" s="40"/>
      <c r="G443" s="34" t="str">
        <f t="shared" si="5"/>
        <v/>
      </c>
      <c r="H443" s="28">
        <v>436.0</v>
      </c>
      <c r="I443" s="4" t="str">
        <f t="shared" si="2"/>
        <v/>
      </c>
      <c r="J443" s="5" t="str">
        <f>IF(F443="","",F443+editar!$C$9)</f>
        <v/>
      </c>
      <c r="K443" s="4" t="str">
        <f>IF(J443="","",VLOOKUP(MONTH(J443),editar!$F$2:$G$13,2,0))</f>
        <v/>
      </c>
      <c r="L443" s="4" t="str">
        <f t="shared" si="3"/>
        <v/>
      </c>
      <c r="M443" s="4"/>
      <c r="N443" s="37"/>
      <c r="O443" s="38"/>
      <c r="P443" s="38"/>
      <c r="Q443" s="38"/>
      <c r="R443" s="32">
        <v>436.0</v>
      </c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23" t="str">
        <f t="shared" si="4"/>
        <v/>
      </c>
      <c r="B444" s="24"/>
      <c r="C444" s="33"/>
      <c r="D444" s="39"/>
      <c r="E444" s="33"/>
      <c r="F444" s="40"/>
      <c r="G444" s="34" t="str">
        <f t="shared" si="5"/>
        <v/>
      </c>
      <c r="H444" s="28">
        <v>437.0</v>
      </c>
      <c r="I444" s="4" t="str">
        <f t="shared" si="2"/>
        <v/>
      </c>
      <c r="J444" s="5" t="str">
        <f>IF(F444="","",F444+editar!$C$9)</f>
        <v/>
      </c>
      <c r="K444" s="4" t="str">
        <f>IF(J444="","",VLOOKUP(MONTH(J444),editar!$F$2:$G$13,2,0))</f>
        <v/>
      </c>
      <c r="L444" s="4" t="str">
        <f t="shared" si="3"/>
        <v/>
      </c>
      <c r="M444" s="4"/>
      <c r="N444" s="37"/>
      <c r="O444" s="38"/>
      <c r="P444" s="38"/>
      <c r="Q444" s="38"/>
      <c r="R444" s="32">
        <v>437.0</v>
      </c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23" t="str">
        <f t="shared" si="4"/>
        <v/>
      </c>
      <c r="B445" s="24"/>
      <c r="C445" s="33"/>
      <c r="D445" s="39"/>
      <c r="E445" s="33"/>
      <c r="F445" s="40"/>
      <c r="G445" s="34" t="str">
        <f t="shared" si="5"/>
        <v/>
      </c>
      <c r="H445" s="28">
        <v>438.0</v>
      </c>
      <c r="I445" s="4" t="str">
        <f t="shared" si="2"/>
        <v/>
      </c>
      <c r="J445" s="5" t="str">
        <f>IF(F445="","",F445+editar!$C$9)</f>
        <v/>
      </c>
      <c r="K445" s="4" t="str">
        <f>IF(J445="","",VLOOKUP(MONTH(J445),editar!$F$2:$G$13,2,0))</f>
        <v/>
      </c>
      <c r="L445" s="4" t="str">
        <f t="shared" si="3"/>
        <v/>
      </c>
      <c r="M445" s="4"/>
      <c r="N445" s="37"/>
      <c r="O445" s="38"/>
      <c r="P445" s="38"/>
      <c r="Q445" s="38"/>
      <c r="R445" s="32">
        <v>438.0</v>
      </c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23" t="str">
        <f t="shared" si="4"/>
        <v/>
      </c>
      <c r="B446" s="24"/>
      <c r="C446" s="33"/>
      <c r="D446" s="39"/>
      <c r="E446" s="33"/>
      <c r="F446" s="40"/>
      <c r="G446" s="34" t="str">
        <f t="shared" si="5"/>
        <v/>
      </c>
      <c r="H446" s="28">
        <v>439.0</v>
      </c>
      <c r="I446" s="4" t="str">
        <f t="shared" si="2"/>
        <v/>
      </c>
      <c r="J446" s="5" t="str">
        <f>IF(F446="","",F446+editar!$C$9)</f>
        <v/>
      </c>
      <c r="K446" s="4" t="str">
        <f>IF(J446="","",VLOOKUP(MONTH(J446),editar!$F$2:$G$13,2,0))</f>
        <v/>
      </c>
      <c r="L446" s="4" t="str">
        <f t="shared" si="3"/>
        <v/>
      </c>
      <c r="M446" s="4"/>
      <c r="N446" s="37"/>
      <c r="O446" s="38"/>
      <c r="P446" s="38"/>
      <c r="Q446" s="38"/>
      <c r="R446" s="32">
        <v>439.0</v>
      </c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23" t="str">
        <f t="shared" si="4"/>
        <v/>
      </c>
      <c r="B447" s="24"/>
      <c r="C447" s="33"/>
      <c r="D447" s="39"/>
      <c r="E447" s="33"/>
      <c r="F447" s="40"/>
      <c r="G447" s="34" t="str">
        <f t="shared" si="5"/>
        <v/>
      </c>
      <c r="H447" s="28">
        <v>440.0</v>
      </c>
      <c r="I447" s="4" t="str">
        <f t="shared" si="2"/>
        <v/>
      </c>
      <c r="J447" s="5" t="str">
        <f>IF(F447="","",F447+editar!$C$9)</f>
        <v/>
      </c>
      <c r="K447" s="4" t="str">
        <f>IF(J447="","",VLOOKUP(MONTH(J447),editar!$F$2:$G$13,2,0))</f>
        <v/>
      </c>
      <c r="L447" s="4" t="str">
        <f t="shared" si="3"/>
        <v/>
      </c>
      <c r="M447" s="4"/>
      <c r="N447" s="37"/>
      <c r="O447" s="38"/>
      <c r="P447" s="38"/>
      <c r="Q447" s="38"/>
      <c r="R447" s="32">
        <v>440.0</v>
      </c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23" t="str">
        <f t="shared" si="4"/>
        <v/>
      </c>
      <c r="B448" s="24"/>
      <c r="C448" s="33"/>
      <c r="D448" s="39"/>
      <c r="E448" s="33"/>
      <c r="F448" s="40"/>
      <c r="G448" s="34" t="str">
        <f t="shared" si="5"/>
        <v/>
      </c>
      <c r="H448" s="28">
        <v>441.0</v>
      </c>
      <c r="I448" s="4" t="str">
        <f t="shared" si="2"/>
        <v/>
      </c>
      <c r="J448" s="5" t="str">
        <f>IF(F448="","",F448+editar!$C$9)</f>
        <v/>
      </c>
      <c r="K448" s="4" t="str">
        <f>IF(J448="","",VLOOKUP(MONTH(J448),editar!$F$2:$G$13,2,0))</f>
        <v/>
      </c>
      <c r="L448" s="4" t="str">
        <f t="shared" si="3"/>
        <v/>
      </c>
      <c r="M448" s="4"/>
      <c r="N448" s="37"/>
      <c r="O448" s="38"/>
      <c r="P448" s="38"/>
      <c r="Q448" s="38"/>
      <c r="R448" s="32">
        <v>441.0</v>
      </c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23" t="str">
        <f t="shared" si="4"/>
        <v/>
      </c>
      <c r="B449" s="24"/>
      <c r="C449" s="33"/>
      <c r="D449" s="39"/>
      <c r="E449" s="33"/>
      <c r="F449" s="40"/>
      <c r="G449" s="34" t="str">
        <f t="shared" si="5"/>
        <v/>
      </c>
      <c r="H449" s="28">
        <v>442.0</v>
      </c>
      <c r="I449" s="4" t="str">
        <f t="shared" si="2"/>
        <v/>
      </c>
      <c r="J449" s="5" t="str">
        <f>IF(F449="","",F449+editar!$C$9)</f>
        <v/>
      </c>
      <c r="K449" s="4" t="str">
        <f>IF(J449="","",VLOOKUP(MONTH(J449),editar!$F$2:$G$13,2,0))</f>
        <v/>
      </c>
      <c r="L449" s="4" t="str">
        <f t="shared" si="3"/>
        <v/>
      </c>
      <c r="M449" s="4"/>
      <c r="N449" s="37"/>
      <c r="O449" s="38"/>
      <c r="P449" s="38"/>
      <c r="Q449" s="38"/>
      <c r="R449" s="32">
        <v>442.0</v>
      </c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23" t="str">
        <f t="shared" si="4"/>
        <v/>
      </c>
      <c r="B450" s="24"/>
      <c r="C450" s="33"/>
      <c r="D450" s="39"/>
      <c r="E450" s="33"/>
      <c r="F450" s="40"/>
      <c r="G450" s="34" t="str">
        <f t="shared" si="5"/>
        <v/>
      </c>
      <c r="H450" s="28">
        <v>443.0</v>
      </c>
      <c r="I450" s="4" t="str">
        <f t="shared" si="2"/>
        <v/>
      </c>
      <c r="J450" s="5" t="str">
        <f>IF(F450="","",F450+editar!$C$9)</f>
        <v/>
      </c>
      <c r="K450" s="4" t="str">
        <f>IF(J450="","",VLOOKUP(MONTH(J450),editar!$F$2:$G$13,2,0))</f>
        <v/>
      </c>
      <c r="L450" s="4" t="str">
        <f t="shared" si="3"/>
        <v/>
      </c>
      <c r="M450" s="4"/>
      <c r="N450" s="37"/>
      <c r="O450" s="38"/>
      <c r="P450" s="38"/>
      <c r="Q450" s="38"/>
      <c r="R450" s="32">
        <v>443.0</v>
      </c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23" t="str">
        <f t="shared" si="4"/>
        <v/>
      </c>
      <c r="B451" s="24"/>
      <c r="C451" s="33"/>
      <c r="D451" s="39"/>
      <c r="E451" s="33"/>
      <c r="F451" s="40"/>
      <c r="G451" s="34" t="str">
        <f t="shared" si="5"/>
        <v/>
      </c>
      <c r="H451" s="28">
        <v>444.0</v>
      </c>
      <c r="I451" s="4" t="str">
        <f t="shared" si="2"/>
        <v/>
      </c>
      <c r="J451" s="5" t="str">
        <f>IF(F451="","",F451+editar!$C$9)</f>
        <v/>
      </c>
      <c r="K451" s="4" t="str">
        <f>IF(J451="","",VLOOKUP(MONTH(J451),editar!$F$2:$G$13,2,0))</f>
        <v/>
      </c>
      <c r="L451" s="4" t="str">
        <f t="shared" si="3"/>
        <v/>
      </c>
      <c r="M451" s="4"/>
      <c r="N451" s="37"/>
      <c r="O451" s="38"/>
      <c r="P451" s="38"/>
      <c r="Q451" s="38"/>
      <c r="R451" s="32">
        <v>444.0</v>
      </c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23" t="str">
        <f t="shared" si="4"/>
        <v/>
      </c>
      <c r="B452" s="24"/>
      <c r="C452" s="33"/>
      <c r="D452" s="39"/>
      <c r="E452" s="33"/>
      <c r="F452" s="40"/>
      <c r="G452" s="34" t="str">
        <f t="shared" si="5"/>
        <v/>
      </c>
      <c r="H452" s="28">
        <v>445.0</v>
      </c>
      <c r="I452" s="4" t="str">
        <f t="shared" si="2"/>
        <v/>
      </c>
      <c r="J452" s="5" t="str">
        <f>IF(F452="","",F452+editar!$C$9)</f>
        <v/>
      </c>
      <c r="K452" s="4" t="str">
        <f>IF(J452="","",VLOOKUP(MONTH(J452),editar!$F$2:$G$13,2,0))</f>
        <v/>
      </c>
      <c r="L452" s="4" t="str">
        <f t="shared" si="3"/>
        <v/>
      </c>
      <c r="M452" s="4"/>
      <c r="N452" s="37"/>
      <c r="O452" s="38"/>
      <c r="P452" s="38"/>
      <c r="Q452" s="38"/>
      <c r="R452" s="32">
        <v>445.0</v>
      </c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23" t="str">
        <f t="shared" si="4"/>
        <v/>
      </c>
      <c r="B453" s="24"/>
      <c r="C453" s="33"/>
      <c r="D453" s="39"/>
      <c r="E453" s="33"/>
      <c r="F453" s="40"/>
      <c r="G453" s="34" t="str">
        <f t="shared" si="5"/>
        <v/>
      </c>
      <c r="H453" s="28">
        <v>446.0</v>
      </c>
      <c r="I453" s="4" t="str">
        <f t="shared" si="2"/>
        <v/>
      </c>
      <c r="J453" s="5" t="str">
        <f>IF(F453="","",F453+editar!$C$9)</f>
        <v/>
      </c>
      <c r="K453" s="4" t="str">
        <f>IF(J453="","",VLOOKUP(MONTH(J453),editar!$F$2:$G$13,2,0))</f>
        <v/>
      </c>
      <c r="L453" s="4" t="str">
        <f t="shared" si="3"/>
        <v/>
      </c>
      <c r="M453" s="4"/>
      <c r="N453" s="37"/>
      <c r="O453" s="38"/>
      <c r="P453" s="38"/>
      <c r="Q453" s="38"/>
      <c r="R453" s="32">
        <v>446.0</v>
      </c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23" t="str">
        <f t="shared" si="4"/>
        <v/>
      </c>
      <c r="B454" s="24"/>
      <c r="C454" s="33"/>
      <c r="D454" s="39"/>
      <c r="E454" s="33"/>
      <c r="F454" s="40"/>
      <c r="G454" s="34" t="str">
        <f t="shared" si="5"/>
        <v/>
      </c>
      <c r="H454" s="28">
        <v>447.0</v>
      </c>
      <c r="I454" s="4" t="str">
        <f t="shared" si="2"/>
        <v/>
      </c>
      <c r="J454" s="5" t="str">
        <f>IF(F454="","",F454+editar!$C$9)</f>
        <v/>
      </c>
      <c r="K454" s="4" t="str">
        <f>IF(J454="","",VLOOKUP(MONTH(J454),editar!$F$2:$G$13,2,0))</f>
        <v/>
      </c>
      <c r="L454" s="4" t="str">
        <f t="shared" si="3"/>
        <v/>
      </c>
      <c r="M454" s="4"/>
      <c r="N454" s="37"/>
      <c r="O454" s="38"/>
      <c r="P454" s="38"/>
      <c r="Q454" s="38"/>
      <c r="R454" s="32">
        <v>447.0</v>
      </c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23" t="str">
        <f t="shared" si="4"/>
        <v/>
      </c>
      <c r="B455" s="24"/>
      <c r="C455" s="33"/>
      <c r="D455" s="39"/>
      <c r="E455" s="33"/>
      <c r="F455" s="40"/>
      <c r="G455" s="34" t="str">
        <f t="shared" si="5"/>
        <v/>
      </c>
      <c r="H455" s="28">
        <v>448.0</v>
      </c>
      <c r="I455" s="4" t="str">
        <f t="shared" si="2"/>
        <v/>
      </c>
      <c r="J455" s="5" t="str">
        <f>IF(F455="","",F455+editar!$C$9)</f>
        <v/>
      </c>
      <c r="K455" s="4" t="str">
        <f>IF(J455="","",VLOOKUP(MONTH(J455),editar!$F$2:$G$13,2,0))</f>
        <v/>
      </c>
      <c r="L455" s="4" t="str">
        <f t="shared" si="3"/>
        <v/>
      </c>
      <c r="M455" s="4"/>
      <c r="N455" s="37"/>
      <c r="O455" s="38"/>
      <c r="P455" s="38"/>
      <c r="Q455" s="38"/>
      <c r="R455" s="32">
        <v>448.0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23" t="str">
        <f t="shared" si="4"/>
        <v/>
      </c>
      <c r="B456" s="24"/>
      <c r="C456" s="33"/>
      <c r="D456" s="39"/>
      <c r="E456" s="33"/>
      <c r="F456" s="40"/>
      <c r="G456" s="34" t="str">
        <f t="shared" si="5"/>
        <v/>
      </c>
      <c r="H456" s="28">
        <v>449.0</v>
      </c>
      <c r="I456" s="4" t="str">
        <f t="shared" si="2"/>
        <v/>
      </c>
      <c r="J456" s="5" t="str">
        <f>IF(F456="","",F456+editar!$C$9)</f>
        <v/>
      </c>
      <c r="K456" s="4" t="str">
        <f>IF(J456="","",VLOOKUP(MONTH(J456),editar!$F$2:$G$13,2,0))</f>
        <v/>
      </c>
      <c r="L456" s="4" t="str">
        <f t="shared" si="3"/>
        <v/>
      </c>
      <c r="M456" s="4"/>
      <c r="N456" s="37"/>
      <c r="O456" s="38"/>
      <c r="P456" s="38"/>
      <c r="Q456" s="38"/>
      <c r="R456" s="32">
        <v>449.0</v>
      </c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23" t="str">
        <f t="shared" si="4"/>
        <v/>
      </c>
      <c r="B457" s="24"/>
      <c r="C457" s="33"/>
      <c r="D457" s="39"/>
      <c r="E457" s="33"/>
      <c r="F457" s="40"/>
      <c r="G457" s="34" t="str">
        <f t="shared" si="5"/>
        <v/>
      </c>
      <c r="H457" s="28">
        <v>450.0</v>
      </c>
      <c r="I457" s="4" t="str">
        <f t="shared" si="2"/>
        <v/>
      </c>
      <c r="J457" s="5" t="str">
        <f>IF(F457="","",F457+editar!$C$9)</f>
        <v/>
      </c>
      <c r="K457" s="4" t="str">
        <f>IF(J457="","",VLOOKUP(MONTH(J457),editar!$F$2:$G$13,2,0))</f>
        <v/>
      </c>
      <c r="L457" s="4" t="str">
        <f t="shared" si="3"/>
        <v/>
      </c>
      <c r="M457" s="4"/>
      <c r="N457" s="37"/>
      <c r="O457" s="38"/>
      <c r="P457" s="38"/>
      <c r="Q457" s="38"/>
      <c r="R457" s="32">
        <v>450.0</v>
      </c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23" t="str">
        <f t="shared" si="4"/>
        <v/>
      </c>
      <c r="B458" s="24"/>
      <c r="C458" s="33"/>
      <c r="D458" s="39"/>
      <c r="E458" s="33"/>
      <c r="F458" s="40"/>
      <c r="G458" s="34" t="str">
        <f t="shared" si="5"/>
        <v/>
      </c>
      <c r="H458" s="28">
        <v>451.0</v>
      </c>
      <c r="I458" s="4" t="str">
        <f t="shared" si="2"/>
        <v/>
      </c>
      <c r="J458" s="5" t="str">
        <f>IF(F458="","",F458+editar!$C$9)</f>
        <v/>
      </c>
      <c r="K458" s="4" t="str">
        <f>IF(J458="","",VLOOKUP(MONTH(J458),editar!$F$2:$G$13,2,0))</f>
        <v/>
      </c>
      <c r="L458" s="4" t="str">
        <f t="shared" si="3"/>
        <v/>
      </c>
      <c r="M458" s="4"/>
      <c r="N458" s="37"/>
      <c r="O458" s="38"/>
      <c r="P458" s="38"/>
      <c r="Q458" s="38"/>
      <c r="R458" s="32">
        <v>451.0</v>
      </c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23" t="str">
        <f t="shared" si="4"/>
        <v/>
      </c>
      <c r="B459" s="24"/>
      <c r="C459" s="33"/>
      <c r="D459" s="39"/>
      <c r="E459" s="33"/>
      <c r="F459" s="40"/>
      <c r="G459" s="34" t="str">
        <f t="shared" si="5"/>
        <v/>
      </c>
      <c r="H459" s="28">
        <v>452.0</v>
      </c>
      <c r="I459" s="4" t="str">
        <f t="shared" si="2"/>
        <v/>
      </c>
      <c r="J459" s="5" t="str">
        <f>IF(F459="","",F459+editar!$C$9)</f>
        <v/>
      </c>
      <c r="K459" s="4" t="str">
        <f>IF(J459="","",VLOOKUP(MONTH(J459),editar!$F$2:$G$13,2,0))</f>
        <v/>
      </c>
      <c r="L459" s="4" t="str">
        <f t="shared" si="3"/>
        <v/>
      </c>
      <c r="M459" s="4"/>
      <c r="N459" s="37"/>
      <c r="O459" s="38"/>
      <c r="P459" s="38"/>
      <c r="Q459" s="38"/>
      <c r="R459" s="32">
        <v>452.0</v>
      </c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23" t="str">
        <f t="shared" si="4"/>
        <v/>
      </c>
      <c r="B460" s="24"/>
      <c r="C460" s="33"/>
      <c r="D460" s="39"/>
      <c r="E460" s="33"/>
      <c r="F460" s="40"/>
      <c r="G460" s="34" t="str">
        <f t="shared" si="5"/>
        <v/>
      </c>
      <c r="H460" s="28">
        <v>453.0</v>
      </c>
      <c r="I460" s="4" t="str">
        <f t="shared" si="2"/>
        <v/>
      </c>
      <c r="J460" s="5" t="str">
        <f>IF(F460="","",F460+editar!$C$9)</f>
        <v/>
      </c>
      <c r="K460" s="4" t="str">
        <f>IF(J460="","",VLOOKUP(MONTH(J460),editar!$F$2:$G$13,2,0))</f>
        <v/>
      </c>
      <c r="L460" s="4" t="str">
        <f t="shared" si="3"/>
        <v/>
      </c>
      <c r="M460" s="4"/>
      <c r="N460" s="37"/>
      <c r="O460" s="38"/>
      <c r="P460" s="38"/>
      <c r="Q460" s="38"/>
      <c r="R460" s="32">
        <v>453.0</v>
      </c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23" t="str">
        <f t="shared" si="4"/>
        <v/>
      </c>
      <c r="B461" s="24"/>
      <c r="C461" s="33"/>
      <c r="D461" s="39"/>
      <c r="E461" s="33"/>
      <c r="F461" s="40"/>
      <c r="G461" s="34" t="str">
        <f t="shared" si="5"/>
        <v/>
      </c>
      <c r="H461" s="28">
        <v>454.0</v>
      </c>
      <c r="I461" s="4" t="str">
        <f t="shared" si="2"/>
        <v/>
      </c>
      <c r="J461" s="5" t="str">
        <f>IF(F461="","",F461+editar!$C$9)</f>
        <v/>
      </c>
      <c r="K461" s="4" t="str">
        <f>IF(J461="","",VLOOKUP(MONTH(J461),editar!$F$2:$G$13,2,0))</f>
        <v/>
      </c>
      <c r="L461" s="4" t="str">
        <f t="shared" si="3"/>
        <v/>
      </c>
      <c r="M461" s="4"/>
      <c r="N461" s="37"/>
      <c r="O461" s="38"/>
      <c r="P461" s="38"/>
      <c r="Q461" s="38"/>
      <c r="R461" s="32">
        <v>454.0</v>
      </c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23" t="str">
        <f t="shared" si="4"/>
        <v/>
      </c>
      <c r="B462" s="24"/>
      <c r="C462" s="33"/>
      <c r="D462" s="39"/>
      <c r="E462" s="33"/>
      <c r="F462" s="40"/>
      <c r="G462" s="34" t="str">
        <f t="shared" si="5"/>
        <v/>
      </c>
      <c r="H462" s="28">
        <v>455.0</v>
      </c>
      <c r="I462" s="4" t="str">
        <f t="shared" si="2"/>
        <v/>
      </c>
      <c r="J462" s="5" t="str">
        <f>IF(F462="","",F462+editar!$C$9)</f>
        <v/>
      </c>
      <c r="K462" s="4" t="str">
        <f>IF(J462="","",VLOOKUP(MONTH(J462),editar!$F$2:$G$13,2,0))</f>
        <v/>
      </c>
      <c r="L462" s="4" t="str">
        <f t="shared" si="3"/>
        <v/>
      </c>
      <c r="M462" s="4"/>
      <c r="N462" s="37"/>
      <c r="O462" s="38"/>
      <c r="P462" s="38"/>
      <c r="Q462" s="38"/>
      <c r="R462" s="32">
        <v>455.0</v>
      </c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23" t="str">
        <f t="shared" si="4"/>
        <v/>
      </c>
      <c r="B463" s="24"/>
      <c r="C463" s="33"/>
      <c r="D463" s="39"/>
      <c r="E463" s="33"/>
      <c r="F463" s="40"/>
      <c r="G463" s="34" t="str">
        <f t="shared" si="5"/>
        <v/>
      </c>
      <c r="H463" s="28">
        <v>456.0</v>
      </c>
      <c r="I463" s="4" t="str">
        <f t="shared" si="2"/>
        <v/>
      </c>
      <c r="J463" s="5" t="str">
        <f>IF(F463="","",F463+editar!$C$9)</f>
        <v/>
      </c>
      <c r="K463" s="4" t="str">
        <f>IF(J463="","",VLOOKUP(MONTH(J463),editar!$F$2:$G$13,2,0))</f>
        <v/>
      </c>
      <c r="L463" s="4" t="str">
        <f t="shared" si="3"/>
        <v/>
      </c>
      <c r="M463" s="4"/>
      <c r="N463" s="37"/>
      <c r="O463" s="38"/>
      <c r="P463" s="38"/>
      <c r="Q463" s="38"/>
      <c r="R463" s="32">
        <v>456.0</v>
      </c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23" t="str">
        <f t="shared" si="4"/>
        <v/>
      </c>
      <c r="B464" s="24"/>
      <c r="C464" s="33"/>
      <c r="D464" s="39"/>
      <c r="E464" s="33"/>
      <c r="F464" s="40"/>
      <c r="G464" s="34" t="str">
        <f t="shared" si="5"/>
        <v/>
      </c>
      <c r="H464" s="28">
        <v>457.0</v>
      </c>
      <c r="I464" s="4" t="str">
        <f t="shared" si="2"/>
        <v/>
      </c>
      <c r="J464" s="5" t="str">
        <f>IF(F464="","",F464+editar!$C$9)</f>
        <v/>
      </c>
      <c r="K464" s="4" t="str">
        <f>IF(J464="","",VLOOKUP(MONTH(J464),editar!$F$2:$G$13,2,0))</f>
        <v/>
      </c>
      <c r="L464" s="4" t="str">
        <f t="shared" si="3"/>
        <v/>
      </c>
      <c r="M464" s="4"/>
      <c r="N464" s="37"/>
      <c r="O464" s="38"/>
      <c r="P464" s="38"/>
      <c r="Q464" s="38"/>
      <c r="R464" s="32">
        <v>457.0</v>
      </c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23" t="str">
        <f t="shared" si="4"/>
        <v/>
      </c>
      <c r="B465" s="24"/>
      <c r="C465" s="33"/>
      <c r="D465" s="39"/>
      <c r="E465" s="33"/>
      <c r="F465" s="40"/>
      <c r="G465" s="34" t="str">
        <f t="shared" si="5"/>
        <v/>
      </c>
      <c r="H465" s="28">
        <v>458.0</v>
      </c>
      <c r="I465" s="4" t="str">
        <f t="shared" si="2"/>
        <v/>
      </c>
      <c r="J465" s="5" t="str">
        <f>IF(F465="","",F465+editar!$C$9)</f>
        <v/>
      </c>
      <c r="K465" s="4" t="str">
        <f>IF(J465="","",VLOOKUP(MONTH(J465),editar!$F$2:$G$13,2,0))</f>
        <v/>
      </c>
      <c r="L465" s="4" t="str">
        <f t="shared" si="3"/>
        <v/>
      </c>
      <c r="M465" s="4"/>
      <c r="N465" s="37"/>
      <c r="O465" s="38"/>
      <c r="P465" s="38"/>
      <c r="Q465" s="38"/>
      <c r="R465" s="32">
        <v>458.0</v>
      </c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23" t="str">
        <f t="shared" si="4"/>
        <v/>
      </c>
      <c r="B466" s="24"/>
      <c r="C466" s="33"/>
      <c r="D466" s="39"/>
      <c r="E466" s="33"/>
      <c r="F466" s="40"/>
      <c r="G466" s="34" t="str">
        <f t="shared" si="5"/>
        <v/>
      </c>
      <c r="H466" s="28">
        <v>459.0</v>
      </c>
      <c r="I466" s="4" t="str">
        <f t="shared" si="2"/>
        <v/>
      </c>
      <c r="J466" s="5" t="str">
        <f>IF(F466="","",F466+editar!$C$9)</f>
        <v/>
      </c>
      <c r="K466" s="4" t="str">
        <f>IF(J466="","",VLOOKUP(MONTH(J466),editar!$F$2:$G$13,2,0))</f>
        <v/>
      </c>
      <c r="L466" s="4" t="str">
        <f t="shared" si="3"/>
        <v/>
      </c>
      <c r="M466" s="4"/>
      <c r="N466" s="37"/>
      <c r="O466" s="38"/>
      <c r="P466" s="38"/>
      <c r="Q466" s="38"/>
      <c r="R466" s="32">
        <v>459.0</v>
      </c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23" t="str">
        <f t="shared" si="4"/>
        <v/>
      </c>
      <c r="B467" s="24"/>
      <c r="C467" s="33"/>
      <c r="D467" s="39"/>
      <c r="E467" s="33"/>
      <c r="F467" s="40"/>
      <c r="G467" s="34" t="str">
        <f t="shared" si="5"/>
        <v/>
      </c>
      <c r="H467" s="28">
        <v>460.0</v>
      </c>
      <c r="I467" s="4" t="str">
        <f t="shared" si="2"/>
        <v/>
      </c>
      <c r="J467" s="5" t="str">
        <f>IF(F467="","",F467+editar!$C$9)</f>
        <v/>
      </c>
      <c r="K467" s="4" t="str">
        <f>IF(J467="","",VLOOKUP(MONTH(J467),editar!$F$2:$G$13,2,0))</f>
        <v/>
      </c>
      <c r="L467" s="4" t="str">
        <f t="shared" si="3"/>
        <v/>
      </c>
      <c r="M467" s="4"/>
      <c r="N467" s="37"/>
      <c r="O467" s="38"/>
      <c r="P467" s="38"/>
      <c r="Q467" s="38"/>
      <c r="R467" s="32">
        <v>460.0</v>
      </c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23" t="str">
        <f t="shared" si="4"/>
        <v/>
      </c>
      <c r="B468" s="24"/>
      <c r="C468" s="33"/>
      <c r="D468" s="39"/>
      <c r="E468" s="33"/>
      <c r="F468" s="40"/>
      <c r="G468" s="34" t="str">
        <f t="shared" si="5"/>
        <v/>
      </c>
      <c r="H468" s="28">
        <v>461.0</v>
      </c>
      <c r="I468" s="4" t="str">
        <f t="shared" si="2"/>
        <v/>
      </c>
      <c r="J468" s="5" t="str">
        <f>IF(F468="","",F468+editar!$C$9)</f>
        <v/>
      </c>
      <c r="K468" s="4" t="str">
        <f>IF(J468="","",VLOOKUP(MONTH(J468),editar!$F$2:$G$13,2,0))</f>
        <v/>
      </c>
      <c r="L468" s="4" t="str">
        <f t="shared" si="3"/>
        <v/>
      </c>
      <c r="M468" s="4"/>
      <c r="N468" s="37"/>
      <c r="O468" s="38"/>
      <c r="P468" s="38"/>
      <c r="Q468" s="38"/>
      <c r="R468" s="32">
        <v>461.0</v>
      </c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23" t="str">
        <f t="shared" si="4"/>
        <v/>
      </c>
      <c r="B469" s="24"/>
      <c r="C469" s="33"/>
      <c r="D469" s="39"/>
      <c r="E469" s="33"/>
      <c r="F469" s="40"/>
      <c r="G469" s="34" t="str">
        <f t="shared" si="5"/>
        <v/>
      </c>
      <c r="H469" s="28">
        <v>462.0</v>
      </c>
      <c r="I469" s="4" t="str">
        <f t="shared" si="2"/>
        <v/>
      </c>
      <c r="J469" s="5" t="str">
        <f>IF(F469="","",F469+editar!$C$9)</f>
        <v/>
      </c>
      <c r="K469" s="4" t="str">
        <f>IF(J469="","",VLOOKUP(MONTH(J469),editar!$F$2:$G$13,2,0))</f>
        <v/>
      </c>
      <c r="L469" s="4" t="str">
        <f t="shared" si="3"/>
        <v/>
      </c>
      <c r="M469" s="4"/>
      <c r="N469" s="37"/>
      <c r="O469" s="38"/>
      <c r="P469" s="38"/>
      <c r="Q469" s="38"/>
      <c r="R469" s="32">
        <v>462.0</v>
      </c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23" t="str">
        <f t="shared" si="4"/>
        <v/>
      </c>
      <c r="B470" s="24"/>
      <c r="C470" s="33"/>
      <c r="D470" s="39"/>
      <c r="E470" s="33"/>
      <c r="F470" s="40"/>
      <c r="G470" s="34" t="str">
        <f t="shared" si="5"/>
        <v/>
      </c>
      <c r="H470" s="28">
        <v>463.0</v>
      </c>
      <c r="I470" s="4" t="str">
        <f t="shared" si="2"/>
        <v/>
      </c>
      <c r="J470" s="5" t="str">
        <f>IF(F470="","",F470+editar!$C$9)</f>
        <v/>
      </c>
      <c r="K470" s="4" t="str">
        <f>IF(J470="","",VLOOKUP(MONTH(J470),editar!$F$2:$G$13,2,0))</f>
        <v/>
      </c>
      <c r="L470" s="4" t="str">
        <f t="shared" si="3"/>
        <v/>
      </c>
      <c r="M470" s="4"/>
      <c r="N470" s="37"/>
      <c r="O470" s="38"/>
      <c r="P470" s="38"/>
      <c r="Q470" s="38"/>
      <c r="R470" s="32">
        <v>463.0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23" t="str">
        <f t="shared" si="4"/>
        <v/>
      </c>
      <c r="B471" s="24"/>
      <c r="C471" s="33"/>
      <c r="D471" s="39"/>
      <c r="E471" s="33"/>
      <c r="F471" s="40"/>
      <c r="G471" s="34" t="str">
        <f t="shared" si="5"/>
        <v/>
      </c>
      <c r="H471" s="28">
        <v>464.0</v>
      </c>
      <c r="I471" s="4" t="str">
        <f t="shared" si="2"/>
        <v/>
      </c>
      <c r="J471" s="5" t="str">
        <f>IF(F471="","",F471+editar!$C$9)</f>
        <v/>
      </c>
      <c r="K471" s="4" t="str">
        <f>IF(J471="","",VLOOKUP(MONTH(J471),editar!$F$2:$G$13,2,0))</f>
        <v/>
      </c>
      <c r="L471" s="4" t="str">
        <f t="shared" si="3"/>
        <v/>
      </c>
      <c r="M471" s="4"/>
      <c r="N471" s="37"/>
      <c r="O471" s="38"/>
      <c r="P471" s="38"/>
      <c r="Q471" s="38"/>
      <c r="R471" s="32">
        <v>464.0</v>
      </c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23" t="str">
        <f t="shared" si="4"/>
        <v/>
      </c>
      <c r="B472" s="24"/>
      <c r="C472" s="33"/>
      <c r="D472" s="39"/>
      <c r="E472" s="33"/>
      <c r="F472" s="40"/>
      <c r="G472" s="34" t="str">
        <f t="shared" si="5"/>
        <v/>
      </c>
      <c r="H472" s="28">
        <v>465.0</v>
      </c>
      <c r="I472" s="4" t="str">
        <f t="shared" si="2"/>
        <v/>
      </c>
      <c r="J472" s="5" t="str">
        <f>IF(F472="","",F472+editar!$C$9)</f>
        <v/>
      </c>
      <c r="K472" s="4" t="str">
        <f>IF(J472="","",VLOOKUP(MONTH(J472),editar!$F$2:$G$13,2,0))</f>
        <v/>
      </c>
      <c r="L472" s="4" t="str">
        <f t="shared" si="3"/>
        <v/>
      </c>
      <c r="M472" s="4"/>
      <c r="N472" s="37"/>
      <c r="O472" s="38"/>
      <c r="P472" s="38"/>
      <c r="Q472" s="38"/>
      <c r="R472" s="32">
        <v>465.0</v>
      </c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23" t="str">
        <f t="shared" si="4"/>
        <v/>
      </c>
      <c r="B473" s="24"/>
      <c r="C473" s="33"/>
      <c r="D473" s="39"/>
      <c r="E473" s="33"/>
      <c r="F473" s="40"/>
      <c r="G473" s="34" t="str">
        <f t="shared" si="5"/>
        <v/>
      </c>
      <c r="H473" s="28">
        <v>466.0</v>
      </c>
      <c r="I473" s="4" t="str">
        <f t="shared" si="2"/>
        <v/>
      </c>
      <c r="J473" s="5" t="str">
        <f>IF(F473="","",F473+editar!$C$9)</f>
        <v/>
      </c>
      <c r="K473" s="4" t="str">
        <f>IF(J473="","",VLOOKUP(MONTH(J473),editar!$F$2:$G$13,2,0))</f>
        <v/>
      </c>
      <c r="L473" s="4" t="str">
        <f t="shared" si="3"/>
        <v/>
      </c>
      <c r="M473" s="4"/>
      <c r="N473" s="37"/>
      <c r="O473" s="38"/>
      <c r="P473" s="38"/>
      <c r="Q473" s="38"/>
      <c r="R473" s="32">
        <v>466.0</v>
      </c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23" t="str">
        <f t="shared" si="4"/>
        <v/>
      </c>
      <c r="B474" s="24"/>
      <c r="C474" s="33"/>
      <c r="D474" s="39"/>
      <c r="E474" s="33"/>
      <c r="F474" s="40"/>
      <c r="G474" s="34" t="str">
        <f t="shared" si="5"/>
        <v/>
      </c>
      <c r="H474" s="28">
        <v>467.0</v>
      </c>
      <c r="I474" s="4" t="str">
        <f t="shared" si="2"/>
        <v/>
      </c>
      <c r="J474" s="5" t="str">
        <f>IF(F474="","",F474+editar!$C$9)</f>
        <v/>
      </c>
      <c r="K474" s="4" t="str">
        <f>IF(J474="","",VLOOKUP(MONTH(J474),editar!$F$2:$G$13,2,0))</f>
        <v/>
      </c>
      <c r="L474" s="4" t="str">
        <f t="shared" si="3"/>
        <v/>
      </c>
      <c r="M474" s="4"/>
      <c r="N474" s="37"/>
      <c r="O474" s="38"/>
      <c r="P474" s="38"/>
      <c r="Q474" s="38"/>
      <c r="R474" s="32">
        <v>467.0</v>
      </c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23" t="str">
        <f t="shared" si="4"/>
        <v/>
      </c>
      <c r="B475" s="24"/>
      <c r="C475" s="33"/>
      <c r="D475" s="39"/>
      <c r="E475" s="33"/>
      <c r="F475" s="40"/>
      <c r="G475" s="34" t="str">
        <f t="shared" si="5"/>
        <v/>
      </c>
      <c r="H475" s="28">
        <v>468.0</v>
      </c>
      <c r="I475" s="4" t="str">
        <f t="shared" si="2"/>
        <v/>
      </c>
      <c r="J475" s="5" t="str">
        <f>IF(F475="","",F475+editar!$C$9)</f>
        <v/>
      </c>
      <c r="K475" s="4" t="str">
        <f>IF(J475="","",VLOOKUP(MONTH(J475),editar!$F$2:$G$13,2,0))</f>
        <v/>
      </c>
      <c r="L475" s="4" t="str">
        <f t="shared" si="3"/>
        <v/>
      </c>
      <c r="M475" s="4"/>
      <c r="N475" s="37"/>
      <c r="O475" s="38"/>
      <c r="P475" s="38"/>
      <c r="Q475" s="38"/>
      <c r="R475" s="32">
        <v>468.0</v>
      </c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23" t="str">
        <f t="shared" si="4"/>
        <v/>
      </c>
      <c r="B476" s="24"/>
      <c r="C476" s="33"/>
      <c r="D476" s="39"/>
      <c r="E476" s="33"/>
      <c r="F476" s="40"/>
      <c r="G476" s="34" t="str">
        <f t="shared" si="5"/>
        <v/>
      </c>
      <c r="H476" s="28">
        <v>469.0</v>
      </c>
      <c r="I476" s="4" t="str">
        <f t="shared" si="2"/>
        <v/>
      </c>
      <c r="J476" s="5" t="str">
        <f>IF(F476="","",F476+editar!$C$9)</f>
        <v/>
      </c>
      <c r="K476" s="4" t="str">
        <f>IF(J476="","",VLOOKUP(MONTH(J476),editar!$F$2:$G$13,2,0))</f>
        <v/>
      </c>
      <c r="L476" s="4" t="str">
        <f t="shared" si="3"/>
        <v/>
      </c>
      <c r="M476" s="4"/>
      <c r="N476" s="37"/>
      <c r="O476" s="38"/>
      <c r="P476" s="38"/>
      <c r="Q476" s="38"/>
      <c r="R476" s="32">
        <v>469.0</v>
      </c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23" t="str">
        <f t="shared" si="4"/>
        <v/>
      </c>
      <c r="B477" s="24"/>
      <c r="C477" s="33"/>
      <c r="D477" s="39"/>
      <c r="E477" s="33"/>
      <c r="F477" s="40"/>
      <c r="G477" s="34" t="str">
        <f t="shared" si="5"/>
        <v/>
      </c>
      <c r="H477" s="28">
        <v>470.0</v>
      </c>
      <c r="I477" s="4" t="str">
        <f t="shared" si="2"/>
        <v/>
      </c>
      <c r="J477" s="5" t="str">
        <f>IF(F477="","",F477+editar!$C$9)</f>
        <v/>
      </c>
      <c r="K477" s="4" t="str">
        <f>IF(J477="","",VLOOKUP(MONTH(J477),editar!$F$2:$G$13,2,0))</f>
        <v/>
      </c>
      <c r="L477" s="4" t="str">
        <f t="shared" si="3"/>
        <v/>
      </c>
      <c r="M477" s="4"/>
      <c r="N477" s="37"/>
      <c r="O477" s="38"/>
      <c r="P477" s="38"/>
      <c r="Q477" s="38"/>
      <c r="R477" s="32">
        <v>470.0</v>
      </c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23" t="str">
        <f t="shared" si="4"/>
        <v/>
      </c>
      <c r="B478" s="24"/>
      <c r="C478" s="33"/>
      <c r="D478" s="39"/>
      <c r="E478" s="33"/>
      <c r="F478" s="40"/>
      <c r="G478" s="34" t="str">
        <f t="shared" si="5"/>
        <v/>
      </c>
      <c r="H478" s="28">
        <v>471.0</v>
      </c>
      <c r="I478" s="4" t="str">
        <f t="shared" si="2"/>
        <v/>
      </c>
      <c r="J478" s="5" t="str">
        <f>IF(F478="","",F478+editar!$C$9)</f>
        <v/>
      </c>
      <c r="K478" s="4" t="str">
        <f>IF(J478="","",VLOOKUP(MONTH(J478),editar!$F$2:$G$13,2,0))</f>
        <v/>
      </c>
      <c r="L478" s="4" t="str">
        <f t="shared" si="3"/>
        <v/>
      </c>
      <c r="M478" s="4"/>
      <c r="N478" s="37"/>
      <c r="O478" s="38"/>
      <c r="P478" s="38"/>
      <c r="Q478" s="38"/>
      <c r="R478" s="32">
        <v>471.0</v>
      </c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23" t="str">
        <f t="shared" si="4"/>
        <v/>
      </c>
      <c r="B479" s="24"/>
      <c r="C479" s="33"/>
      <c r="D479" s="39"/>
      <c r="E479" s="33"/>
      <c r="F479" s="40"/>
      <c r="G479" s="34" t="str">
        <f t="shared" si="5"/>
        <v/>
      </c>
      <c r="H479" s="28">
        <v>472.0</v>
      </c>
      <c r="I479" s="4" t="str">
        <f t="shared" si="2"/>
        <v/>
      </c>
      <c r="J479" s="5" t="str">
        <f>IF(F479="","",F479+editar!$C$9)</f>
        <v/>
      </c>
      <c r="K479" s="4" t="str">
        <f>IF(J479="","",VLOOKUP(MONTH(J479),editar!$F$2:$G$13,2,0))</f>
        <v/>
      </c>
      <c r="L479" s="4" t="str">
        <f t="shared" si="3"/>
        <v/>
      </c>
      <c r="M479" s="4"/>
      <c r="N479" s="37"/>
      <c r="O479" s="38"/>
      <c r="P479" s="38"/>
      <c r="Q479" s="38"/>
      <c r="R479" s="32">
        <v>472.0</v>
      </c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23" t="str">
        <f t="shared" si="4"/>
        <v/>
      </c>
      <c r="B480" s="24"/>
      <c r="C480" s="33"/>
      <c r="D480" s="39"/>
      <c r="E480" s="33"/>
      <c r="F480" s="40"/>
      <c r="G480" s="34" t="str">
        <f t="shared" si="5"/>
        <v/>
      </c>
      <c r="H480" s="28">
        <v>473.0</v>
      </c>
      <c r="I480" s="4" t="str">
        <f t="shared" si="2"/>
        <v/>
      </c>
      <c r="J480" s="5" t="str">
        <f>IF(F480="","",F480+editar!$C$9)</f>
        <v/>
      </c>
      <c r="K480" s="4" t="str">
        <f>IF(J480="","",VLOOKUP(MONTH(J480),editar!$F$2:$G$13,2,0))</f>
        <v/>
      </c>
      <c r="L480" s="4" t="str">
        <f t="shared" si="3"/>
        <v/>
      </c>
      <c r="M480" s="4"/>
      <c r="N480" s="37"/>
      <c r="O480" s="38"/>
      <c r="P480" s="38"/>
      <c r="Q480" s="38"/>
      <c r="R480" s="32">
        <v>473.0</v>
      </c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23" t="str">
        <f t="shared" si="4"/>
        <v/>
      </c>
      <c r="B481" s="24"/>
      <c r="C481" s="33"/>
      <c r="D481" s="39"/>
      <c r="E481" s="33"/>
      <c r="F481" s="40"/>
      <c r="G481" s="34" t="str">
        <f t="shared" si="5"/>
        <v/>
      </c>
      <c r="H481" s="28">
        <v>474.0</v>
      </c>
      <c r="I481" s="4" t="str">
        <f t="shared" si="2"/>
        <v/>
      </c>
      <c r="J481" s="5" t="str">
        <f>IF(F481="","",F481+editar!$C$9)</f>
        <v/>
      </c>
      <c r="K481" s="4" t="str">
        <f>IF(J481="","",VLOOKUP(MONTH(J481),editar!$F$2:$G$13,2,0))</f>
        <v/>
      </c>
      <c r="L481" s="4" t="str">
        <f t="shared" si="3"/>
        <v/>
      </c>
      <c r="M481" s="4"/>
      <c r="N481" s="37"/>
      <c r="O481" s="38"/>
      <c r="P481" s="38"/>
      <c r="Q481" s="38"/>
      <c r="R481" s="32">
        <v>474.0</v>
      </c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23" t="str">
        <f t="shared" si="4"/>
        <v/>
      </c>
      <c r="B482" s="24"/>
      <c r="C482" s="33"/>
      <c r="D482" s="39"/>
      <c r="E482" s="33"/>
      <c r="F482" s="40"/>
      <c r="G482" s="34" t="str">
        <f t="shared" si="5"/>
        <v/>
      </c>
      <c r="H482" s="28">
        <v>475.0</v>
      </c>
      <c r="I482" s="4" t="str">
        <f t="shared" si="2"/>
        <v/>
      </c>
      <c r="J482" s="5" t="str">
        <f>IF(F482="","",F482+editar!$C$9)</f>
        <v/>
      </c>
      <c r="K482" s="4" t="str">
        <f>IF(J482="","",VLOOKUP(MONTH(J482),editar!$F$2:$G$13,2,0))</f>
        <v/>
      </c>
      <c r="L482" s="4" t="str">
        <f t="shared" si="3"/>
        <v/>
      </c>
      <c r="M482" s="4"/>
      <c r="N482" s="37"/>
      <c r="O482" s="38"/>
      <c r="P482" s="38"/>
      <c r="Q482" s="38"/>
      <c r="R482" s="32">
        <v>475.0</v>
      </c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23" t="str">
        <f t="shared" si="4"/>
        <v/>
      </c>
      <c r="B483" s="24"/>
      <c r="C483" s="33"/>
      <c r="D483" s="39"/>
      <c r="E483" s="33"/>
      <c r="F483" s="40"/>
      <c r="G483" s="34" t="str">
        <f t="shared" si="5"/>
        <v/>
      </c>
      <c r="H483" s="28">
        <v>476.0</v>
      </c>
      <c r="I483" s="4" t="str">
        <f t="shared" si="2"/>
        <v/>
      </c>
      <c r="J483" s="5" t="str">
        <f>IF(F483="","",F483+editar!$C$9)</f>
        <v/>
      </c>
      <c r="K483" s="4" t="str">
        <f>IF(J483="","",VLOOKUP(MONTH(J483),editar!$F$2:$G$13,2,0))</f>
        <v/>
      </c>
      <c r="L483" s="4" t="str">
        <f t="shared" si="3"/>
        <v/>
      </c>
      <c r="M483" s="4"/>
      <c r="N483" s="37"/>
      <c r="O483" s="38"/>
      <c r="P483" s="38"/>
      <c r="Q483" s="38"/>
      <c r="R483" s="32">
        <v>476.0</v>
      </c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23" t="str">
        <f t="shared" si="4"/>
        <v/>
      </c>
      <c r="B484" s="24"/>
      <c r="C484" s="33"/>
      <c r="D484" s="39"/>
      <c r="E484" s="33"/>
      <c r="F484" s="40"/>
      <c r="G484" s="34" t="str">
        <f t="shared" si="5"/>
        <v/>
      </c>
      <c r="H484" s="28">
        <v>477.0</v>
      </c>
      <c r="I484" s="4" t="str">
        <f t="shared" si="2"/>
        <v/>
      </c>
      <c r="J484" s="5" t="str">
        <f>IF(F484="","",F484+editar!$C$9)</f>
        <v/>
      </c>
      <c r="K484" s="4" t="str">
        <f>IF(J484="","",VLOOKUP(MONTH(J484),editar!$F$2:$G$13,2,0))</f>
        <v/>
      </c>
      <c r="L484" s="4" t="str">
        <f t="shared" si="3"/>
        <v/>
      </c>
      <c r="M484" s="4"/>
      <c r="N484" s="37"/>
      <c r="O484" s="38"/>
      <c r="P484" s="38"/>
      <c r="Q484" s="38"/>
      <c r="R484" s="32">
        <v>477.0</v>
      </c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23" t="str">
        <f t="shared" si="4"/>
        <v/>
      </c>
      <c r="B485" s="24"/>
      <c r="C485" s="33"/>
      <c r="D485" s="39"/>
      <c r="E485" s="33"/>
      <c r="F485" s="40"/>
      <c r="G485" s="34" t="str">
        <f t="shared" si="5"/>
        <v/>
      </c>
      <c r="H485" s="28">
        <v>478.0</v>
      </c>
      <c r="I485" s="4" t="str">
        <f t="shared" si="2"/>
        <v/>
      </c>
      <c r="J485" s="5" t="str">
        <f>IF(F485="","",F485+editar!$C$9)</f>
        <v/>
      </c>
      <c r="K485" s="4" t="str">
        <f>IF(J485="","",VLOOKUP(MONTH(J485),editar!$F$2:$G$13,2,0))</f>
        <v/>
      </c>
      <c r="L485" s="4" t="str">
        <f t="shared" si="3"/>
        <v/>
      </c>
      <c r="M485" s="4"/>
      <c r="N485" s="37"/>
      <c r="O485" s="38"/>
      <c r="P485" s="38"/>
      <c r="Q485" s="38"/>
      <c r="R485" s="32">
        <v>478.0</v>
      </c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23" t="str">
        <f t="shared" si="4"/>
        <v/>
      </c>
      <c r="B486" s="24"/>
      <c r="C486" s="33"/>
      <c r="D486" s="39"/>
      <c r="E486" s="33"/>
      <c r="F486" s="40"/>
      <c r="G486" s="34" t="str">
        <f t="shared" si="5"/>
        <v/>
      </c>
      <c r="H486" s="28">
        <v>479.0</v>
      </c>
      <c r="I486" s="4" t="str">
        <f t="shared" si="2"/>
        <v/>
      </c>
      <c r="J486" s="5" t="str">
        <f>IF(F486="","",F486+editar!$C$9)</f>
        <v/>
      </c>
      <c r="K486" s="4" t="str">
        <f>IF(J486="","",VLOOKUP(MONTH(J486),editar!$F$2:$G$13,2,0))</f>
        <v/>
      </c>
      <c r="L486" s="4" t="str">
        <f t="shared" si="3"/>
        <v/>
      </c>
      <c r="M486" s="4"/>
      <c r="N486" s="37"/>
      <c r="O486" s="38"/>
      <c r="P486" s="38"/>
      <c r="Q486" s="38"/>
      <c r="R486" s="32">
        <v>479.0</v>
      </c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23" t="str">
        <f t="shared" si="4"/>
        <v/>
      </c>
      <c r="B487" s="24"/>
      <c r="C487" s="33"/>
      <c r="D487" s="39"/>
      <c r="E487" s="33"/>
      <c r="F487" s="40"/>
      <c r="G487" s="34" t="str">
        <f t="shared" si="5"/>
        <v/>
      </c>
      <c r="H487" s="28">
        <v>480.0</v>
      </c>
      <c r="I487" s="4" t="str">
        <f t="shared" si="2"/>
        <v/>
      </c>
      <c r="J487" s="5" t="str">
        <f>IF(F487="","",F487+editar!$C$9)</f>
        <v/>
      </c>
      <c r="K487" s="4" t="str">
        <f>IF(J487="","",VLOOKUP(MONTH(J487),editar!$F$2:$G$13,2,0))</f>
        <v/>
      </c>
      <c r="L487" s="4" t="str">
        <f t="shared" si="3"/>
        <v/>
      </c>
      <c r="M487" s="4"/>
      <c r="N487" s="37"/>
      <c r="O487" s="38"/>
      <c r="P487" s="38"/>
      <c r="Q487" s="38"/>
      <c r="R487" s="32">
        <v>480.0</v>
      </c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23" t="str">
        <f t="shared" si="4"/>
        <v/>
      </c>
      <c r="B488" s="24"/>
      <c r="C488" s="33"/>
      <c r="D488" s="39"/>
      <c r="E488" s="33"/>
      <c r="F488" s="40"/>
      <c r="G488" s="34" t="str">
        <f t="shared" si="5"/>
        <v/>
      </c>
      <c r="H488" s="28">
        <v>481.0</v>
      </c>
      <c r="I488" s="4" t="str">
        <f t="shared" si="2"/>
        <v/>
      </c>
      <c r="J488" s="5" t="str">
        <f>IF(F488="","",F488+editar!$C$9)</f>
        <v/>
      </c>
      <c r="K488" s="4" t="str">
        <f>IF(J488="","",VLOOKUP(MONTH(J488),editar!$F$2:$G$13,2,0))</f>
        <v/>
      </c>
      <c r="L488" s="4" t="str">
        <f t="shared" si="3"/>
        <v/>
      </c>
      <c r="M488" s="4"/>
      <c r="N488" s="37"/>
      <c r="O488" s="38"/>
      <c r="P488" s="38"/>
      <c r="Q488" s="38"/>
      <c r="R488" s="32">
        <v>481.0</v>
      </c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23" t="str">
        <f t="shared" si="4"/>
        <v/>
      </c>
      <c r="B489" s="24"/>
      <c r="C489" s="33"/>
      <c r="D489" s="39"/>
      <c r="E489" s="33"/>
      <c r="F489" s="40"/>
      <c r="G489" s="34" t="str">
        <f t="shared" si="5"/>
        <v/>
      </c>
      <c r="H489" s="28">
        <v>482.0</v>
      </c>
      <c r="I489" s="4" t="str">
        <f t="shared" si="2"/>
        <v/>
      </c>
      <c r="J489" s="5" t="str">
        <f>IF(F489="","",F489+editar!$C$9)</f>
        <v/>
      </c>
      <c r="K489" s="4" t="str">
        <f>IF(J489="","",VLOOKUP(MONTH(J489),editar!$F$2:$G$13,2,0))</f>
        <v/>
      </c>
      <c r="L489" s="4" t="str">
        <f t="shared" si="3"/>
        <v/>
      </c>
      <c r="M489" s="4"/>
      <c r="N489" s="37"/>
      <c r="O489" s="38"/>
      <c r="P489" s="38"/>
      <c r="Q489" s="38"/>
      <c r="R489" s="32">
        <v>482.0</v>
      </c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23" t="str">
        <f t="shared" si="4"/>
        <v/>
      </c>
      <c r="B490" s="24"/>
      <c r="C490" s="33"/>
      <c r="D490" s="39"/>
      <c r="E490" s="33"/>
      <c r="F490" s="40"/>
      <c r="G490" s="34" t="str">
        <f t="shared" si="5"/>
        <v/>
      </c>
      <c r="H490" s="28">
        <v>483.0</v>
      </c>
      <c r="I490" s="4" t="str">
        <f t="shared" si="2"/>
        <v/>
      </c>
      <c r="J490" s="5" t="str">
        <f>IF(F490="","",F490+editar!$C$9)</f>
        <v/>
      </c>
      <c r="K490" s="4" t="str">
        <f>IF(J490="","",VLOOKUP(MONTH(J490),editar!$F$2:$G$13,2,0))</f>
        <v/>
      </c>
      <c r="L490" s="4" t="str">
        <f t="shared" si="3"/>
        <v/>
      </c>
      <c r="M490" s="4"/>
      <c r="N490" s="37"/>
      <c r="O490" s="38"/>
      <c r="P490" s="38"/>
      <c r="Q490" s="38"/>
      <c r="R490" s="32">
        <v>483.0</v>
      </c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23" t="str">
        <f t="shared" si="4"/>
        <v/>
      </c>
      <c r="B491" s="24"/>
      <c r="C491" s="33"/>
      <c r="D491" s="39"/>
      <c r="E491" s="33"/>
      <c r="F491" s="40"/>
      <c r="G491" s="34" t="str">
        <f t="shared" si="5"/>
        <v/>
      </c>
      <c r="H491" s="28">
        <v>484.0</v>
      </c>
      <c r="I491" s="4" t="str">
        <f t="shared" si="2"/>
        <v/>
      </c>
      <c r="J491" s="5" t="str">
        <f>IF(F491="","",F491+editar!$C$9)</f>
        <v/>
      </c>
      <c r="K491" s="4" t="str">
        <f>IF(J491="","",VLOOKUP(MONTH(J491),editar!$F$2:$G$13,2,0))</f>
        <v/>
      </c>
      <c r="L491" s="4" t="str">
        <f t="shared" si="3"/>
        <v/>
      </c>
      <c r="M491" s="4"/>
      <c r="N491" s="37"/>
      <c r="O491" s="38"/>
      <c r="P491" s="38"/>
      <c r="Q491" s="38"/>
      <c r="R491" s="32">
        <v>484.0</v>
      </c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23" t="str">
        <f t="shared" si="4"/>
        <v/>
      </c>
      <c r="B492" s="24"/>
      <c r="C492" s="33"/>
      <c r="D492" s="39"/>
      <c r="E492" s="33"/>
      <c r="F492" s="40"/>
      <c r="G492" s="34" t="str">
        <f t="shared" si="5"/>
        <v/>
      </c>
      <c r="H492" s="28">
        <v>485.0</v>
      </c>
      <c r="I492" s="4" t="str">
        <f t="shared" si="2"/>
        <v/>
      </c>
      <c r="J492" s="5" t="str">
        <f>IF(F492="","",F492+editar!$C$9)</f>
        <v/>
      </c>
      <c r="K492" s="4" t="str">
        <f>IF(J492="","",VLOOKUP(MONTH(J492),editar!$F$2:$G$13,2,0))</f>
        <v/>
      </c>
      <c r="L492" s="4" t="str">
        <f t="shared" si="3"/>
        <v/>
      </c>
      <c r="M492" s="4"/>
      <c r="N492" s="37"/>
      <c r="O492" s="38"/>
      <c r="P492" s="38"/>
      <c r="Q492" s="38"/>
      <c r="R492" s="32">
        <v>485.0</v>
      </c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23" t="str">
        <f t="shared" si="4"/>
        <v/>
      </c>
      <c r="B493" s="24"/>
      <c r="C493" s="33"/>
      <c r="D493" s="39"/>
      <c r="E493" s="33"/>
      <c r="F493" s="40"/>
      <c r="G493" s="34" t="str">
        <f t="shared" si="5"/>
        <v/>
      </c>
      <c r="H493" s="28">
        <v>486.0</v>
      </c>
      <c r="I493" s="4" t="str">
        <f t="shared" si="2"/>
        <v/>
      </c>
      <c r="J493" s="5" t="str">
        <f>IF(F493="","",F493+editar!$C$9)</f>
        <v/>
      </c>
      <c r="K493" s="4" t="str">
        <f>IF(J493="","",VLOOKUP(MONTH(J493),editar!$F$2:$G$13,2,0))</f>
        <v/>
      </c>
      <c r="L493" s="4" t="str">
        <f t="shared" si="3"/>
        <v/>
      </c>
      <c r="M493" s="4"/>
      <c r="N493" s="37"/>
      <c r="O493" s="38"/>
      <c r="P493" s="38"/>
      <c r="Q493" s="38"/>
      <c r="R493" s="32">
        <v>486.0</v>
      </c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23" t="str">
        <f t="shared" si="4"/>
        <v/>
      </c>
      <c r="B494" s="24"/>
      <c r="C494" s="33"/>
      <c r="D494" s="39"/>
      <c r="E494" s="33"/>
      <c r="F494" s="40"/>
      <c r="G494" s="34" t="str">
        <f t="shared" si="5"/>
        <v/>
      </c>
      <c r="H494" s="28">
        <v>487.0</v>
      </c>
      <c r="I494" s="4" t="str">
        <f t="shared" si="2"/>
        <v/>
      </c>
      <c r="J494" s="5" t="str">
        <f>IF(F494="","",F494+editar!$C$9)</f>
        <v/>
      </c>
      <c r="K494" s="4" t="str">
        <f>IF(J494="","",VLOOKUP(MONTH(J494),editar!$F$2:$G$13,2,0))</f>
        <v/>
      </c>
      <c r="L494" s="4" t="str">
        <f t="shared" si="3"/>
        <v/>
      </c>
      <c r="M494" s="4"/>
      <c r="N494" s="37"/>
      <c r="O494" s="38"/>
      <c r="P494" s="38"/>
      <c r="Q494" s="38"/>
      <c r="R494" s="32">
        <v>487.0</v>
      </c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23" t="str">
        <f t="shared" si="4"/>
        <v/>
      </c>
      <c r="B495" s="24"/>
      <c r="C495" s="33"/>
      <c r="D495" s="39"/>
      <c r="E495" s="33"/>
      <c r="F495" s="40"/>
      <c r="G495" s="34" t="str">
        <f t="shared" si="5"/>
        <v/>
      </c>
      <c r="H495" s="28">
        <v>488.0</v>
      </c>
      <c r="I495" s="4" t="str">
        <f t="shared" si="2"/>
        <v/>
      </c>
      <c r="J495" s="5" t="str">
        <f>IF(F495="","",F495+editar!$C$9)</f>
        <v/>
      </c>
      <c r="K495" s="4" t="str">
        <f>IF(J495="","",VLOOKUP(MONTH(J495),editar!$F$2:$G$13,2,0))</f>
        <v/>
      </c>
      <c r="L495" s="4" t="str">
        <f t="shared" si="3"/>
        <v/>
      </c>
      <c r="M495" s="4"/>
      <c r="N495" s="37"/>
      <c r="O495" s="38"/>
      <c r="P495" s="38"/>
      <c r="Q495" s="38"/>
      <c r="R495" s="32">
        <v>488.0</v>
      </c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23" t="str">
        <f t="shared" si="4"/>
        <v/>
      </c>
      <c r="B496" s="24"/>
      <c r="C496" s="33"/>
      <c r="D496" s="39"/>
      <c r="E496" s="33"/>
      <c r="F496" s="40"/>
      <c r="G496" s="34" t="str">
        <f t="shared" si="5"/>
        <v/>
      </c>
      <c r="H496" s="28">
        <v>489.0</v>
      </c>
      <c r="I496" s="4" t="str">
        <f t="shared" si="2"/>
        <v/>
      </c>
      <c r="J496" s="5" t="str">
        <f>IF(F496="","",F496+editar!$C$9)</f>
        <v/>
      </c>
      <c r="K496" s="4" t="str">
        <f>IF(J496="","",VLOOKUP(MONTH(J496),editar!$F$2:$G$13,2,0))</f>
        <v/>
      </c>
      <c r="L496" s="4" t="str">
        <f t="shared" si="3"/>
        <v/>
      </c>
      <c r="M496" s="4"/>
      <c r="N496" s="37"/>
      <c r="O496" s="38"/>
      <c r="P496" s="38"/>
      <c r="Q496" s="38"/>
      <c r="R496" s="32">
        <v>489.0</v>
      </c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23" t="str">
        <f t="shared" si="4"/>
        <v/>
      </c>
      <c r="B497" s="24"/>
      <c r="C497" s="33"/>
      <c r="D497" s="39"/>
      <c r="E497" s="33"/>
      <c r="F497" s="40"/>
      <c r="G497" s="34" t="str">
        <f t="shared" si="5"/>
        <v/>
      </c>
      <c r="H497" s="28">
        <v>490.0</v>
      </c>
      <c r="I497" s="4" t="str">
        <f t="shared" si="2"/>
        <v/>
      </c>
      <c r="J497" s="5" t="str">
        <f>IF(F497="","",F497+editar!$C$9)</f>
        <v/>
      </c>
      <c r="K497" s="4" t="str">
        <f>IF(J497="","",VLOOKUP(MONTH(J497),editar!$F$2:$G$13,2,0))</f>
        <v/>
      </c>
      <c r="L497" s="4" t="str">
        <f t="shared" si="3"/>
        <v/>
      </c>
      <c r="M497" s="4"/>
      <c r="N497" s="37"/>
      <c r="O497" s="38"/>
      <c r="P497" s="38"/>
      <c r="Q497" s="38"/>
      <c r="R497" s="32">
        <v>490.0</v>
      </c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23" t="str">
        <f t="shared" si="4"/>
        <v/>
      </c>
      <c r="B498" s="24"/>
      <c r="C498" s="33"/>
      <c r="D498" s="39"/>
      <c r="E498" s="33"/>
      <c r="F498" s="40"/>
      <c r="G498" s="34" t="str">
        <f t="shared" si="5"/>
        <v/>
      </c>
      <c r="H498" s="28">
        <v>491.0</v>
      </c>
      <c r="I498" s="4" t="str">
        <f t="shared" si="2"/>
        <v/>
      </c>
      <c r="J498" s="5" t="str">
        <f>IF(F498="","",F498+editar!$C$9)</f>
        <v/>
      </c>
      <c r="K498" s="4" t="str">
        <f>IF(J498="","",VLOOKUP(MONTH(J498),editar!$F$2:$G$13,2,0))</f>
        <v/>
      </c>
      <c r="L498" s="4" t="str">
        <f t="shared" si="3"/>
        <v/>
      </c>
      <c r="M498" s="4"/>
      <c r="N498" s="37"/>
      <c r="O498" s="38"/>
      <c r="P498" s="38"/>
      <c r="Q498" s="38"/>
      <c r="R498" s="32">
        <v>491.0</v>
      </c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23" t="str">
        <f t="shared" si="4"/>
        <v/>
      </c>
      <c r="B499" s="24"/>
      <c r="C499" s="33"/>
      <c r="D499" s="39"/>
      <c r="E499" s="33"/>
      <c r="F499" s="40"/>
      <c r="G499" s="34" t="str">
        <f t="shared" si="5"/>
        <v/>
      </c>
      <c r="H499" s="28">
        <v>492.0</v>
      </c>
      <c r="I499" s="4" t="str">
        <f t="shared" si="2"/>
        <v/>
      </c>
      <c r="J499" s="5" t="str">
        <f>IF(F499="","",F499+editar!$C$9)</f>
        <v/>
      </c>
      <c r="K499" s="4" t="str">
        <f>IF(J499="","",VLOOKUP(MONTH(J499),editar!$F$2:$G$13,2,0))</f>
        <v/>
      </c>
      <c r="L499" s="4" t="str">
        <f t="shared" si="3"/>
        <v/>
      </c>
      <c r="M499" s="4"/>
      <c r="N499" s="37"/>
      <c r="O499" s="38"/>
      <c r="P499" s="38"/>
      <c r="Q499" s="38"/>
      <c r="R499" s="32">
        <v>492.0</v>
      </c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23" t="str">
        <f t="shared" si="4"/>
        <v/>
      </c>
      <c r="B500" s="24"/>
      <c r="C500" s="33"/>
      <c r="D500" s="39"/>
      <c r="E500" s="33"/>
      <c r="F500" s="40"/>
      <c r="G500" s="34" t="str">
        <f t="shared" si="5"/>
        <v/>
      </c>
      <c r="H500" s="28">
        <v>493.0</v>
      </c>
      <c r="I500" s="4" t="str">
        <f t="shared" si="2"/>
        <v/>
      </c>
      <c r="J500" s="5" t="str">
        <f>IF(F500="","",F500+editar!$C$9)</f>
        <v/>
      </c>
      <c r="K500" s="4" t="str">
        <f>IF(J500="","",VLOOKUP(MONTH(J500),editar!$F$2:$G$13,2,0))</f>
        <v/>
      </c>
      <c r="L500" s="4" t="str">
        <f t="shared" si="3"/>
        <v/>
      </c>
      <c r="M500" s="4"/>
      <c r="N500" s="37"/>
      <c r="O500" s="38"/>
      <c r="P500" s="38"/>
      <c r="Q500" s="38"/>
      <c r="R500" s="32">
        <v>493.0</v>
      </c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23" t="str">
        <f t="shared" si="4"/>
        <v/>
      </c>
      <c r="B501" s="24"/>
      <c r="C501" s="33"/>
      <c r="D501" s="39"/>
      <c r="E501" s="33"/>
      <c r="F501" s="40"/>
      <c r="G501" s="34" t="str">
        <f t="shared" si="5"/>
        <v/>
      </c>
      <c r="H501" s="28">
        <v>494.0</v>
      </c>
      <c r="I501" s="4" t="str">
        <f t="shared" si="2"/>
        <v/>
      </c>
      <c r="J501" s="5" t="str">
        <f>IF(F501="","",F501+editar!$C$9)</f>
        <v/>
      </c>
      <c r="K501" s="4" t="str">
        <f>IF(J501="","",VLOOKUP(MONTH(J501),editar!$F$2:$G$13,2,0))</f>
        <v/>
      </c>
      <c r="L501" s="4" t="str">
        <f t="shared" si="3"/>
        <v/>
      </c>
      <c r="M501" s="4"/>
      <c r="N501" s="37"/>
      <c r="O501" s="38"/>
      <c r="P501" s="38"/>
      <c r="Q501" s="38"/>
      <c r="R501" s="32">
        <v>494.0</v>
      </c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23" t="str">
        <f t="shared" si="4"/>
        <v/>
      </c>
      <c r="B502" s="24"/>
      <c r="C502" s="33"/>
      <c r="D502" s="39"/>
      <c r="E502" s="33"/>
      <c r="F502" s="40"/>
      <c r="G502" s="34" t="str">
        <f t="shared" si="5"/>
        <v/>
      </c>
      <c r="H502" s="28">
        <v>495.0</v>
      </c>
      <c r="I502" s="4" t="str">
        <f t="shared" si="2"/>
        <v/>
      </c>
      <c r="J502" s="5" t="str">
        <f>IF(F502="","",F502+editar!$C$9)</f>
        <v/>
      </c>
      <c r="K502" s="4" t="str">
        <f>IF(J502="","",VLOOKUP(MONTH(J502),editar!$F$2:$G$13,2,0))</f>
        <v/>
      </c>
      <c r="L502" s="4" t="str">
        <f t="shared" si="3"/>
        <v/>
      </c>
      <c r="M502" s="4"/>
      <c r="N502" s="37"/>
      <c r="O502" s="38"/>
      <c r="P502" s="38"/>
      <c r="Q502" s="38"/>
      <c r="R502" s="32">
        <v>495.0</v>
      </c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23" t="str">
        <f t="shared" si="4"/>
        <v/>
      </c>
      <c r="B503" s="24"/>
      <c r="C503" s="33"/>
      <c r="D503" s="39"/>
      <c r="E503" s="33"/>
      <c r="F503" s="40"/>
      <c r="G503" s="34" t="str">
        <f t="shared" si="5"/>
        <v/>
      </c>
      <c r="H503" s="28">
        <v>496.0</v>
      </c>
      <c r="I503" s="4" t="str">
        <f t="shared" si="2"/>
        <v/>
      </c>
      <c r="J503" s="5" t="str">
        <f>IF(F503="","",F503+editar!$C$9)</f>
        <v/>
      </c>
      <c r="K503" s="4" t="str">
        <f>IF(J503="","",VLOOKUP(MONTH(J503),editar!$F$2:$G$13,2,0))</f>
        <v/>
      </c>
      <c r="L503" s="4" t="str">
        <f t="shared" si="3"/>
        <v/>
      </c>
      <c r="M503" s="4"/>
      <c r="N503" s="37"/>
      <c r="O503" s="38"/>
      <c r="P503" s="38"/>
      <c r="Q503" s="38"/>
      <c r="R503" s="32">
        <v>496.0</v>
      </c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23" t="str">
        <f t="shared" si="4"/>
        <v/>
      </c>
      <c r="B504" s="24"/>
      <c r="C504" s="33"/>
      <c r="D504" s="39"/>
      <c r="E504" s="33"/>
      <c r="F504" s="40"/>
      <c r="G504" s="34" t="str">
        <f t="shared" si="5"/>
        <v/>
      </c>
      <c r="H504" s="28">
        <v>497.0</v>
      </c>
      <c r="I504" s="4" t="str">
        <f t="shared" si="2"/>
        <v/>
      </c>
      <c r="J504" s="5" t="str">
        <f>IF(F504="","",F504+editar!$C$9)</f>
        <v/>
      </c>
      <c r="K504" s="4" t="str">
        <f>IF(J504="","",VLOOKUP(MONTH(J504),editar!$F$2:$G$13,2,0))</f>
        <v/>
      </c>
      <c r="L504" s="4" t="str">
        <f t="shared" si="3"/>
        <v/>
      </c>
      <c r="M504" s="4"/>
      <c r="N504" s="37"/>
      <c r="O504" s="38"/>
      <c r="P504" s="38"/>
      <c r="Q504" s="38"/>
      <c r="R504" s="32">
        <v>497.0</v>
      </c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23" t="str">
        <f t="shared" si="4"/>
        <v/>
      </c>
      <c r="B505" s="24"/>
      <c r="C505" s="33"/>
      <c r="D505" s="39"/>
      <c r="E505" s="33"/>
      <c r="F505" s="40"/>
      <c r="G505" s="34" t="str">
        <f t="shared" si="5"/>
        <v/>
      </c>
      <c r="H505" s="28">
        <v>498.0</v>
      </c>
      <c r="I505" s="4" t="str">
        <f t="shared" si="2"/>
        <v/>
      </c>
      <c r="J505" s="5" t="str">
        <f>IF(F505="","",F505+editar!$C$9)</f>
        <v/>
      </c>
      <c r="K505" s="4" t="str">
        <f>IF(J505="","",VLOOKUP(MONTH(J505),editar!$F$2:$G$13,2,0))</f>
        <v/>
      </c>
      <c r="L505" s="4" t="str">
        <f t="shared" si="3"/>
        <v/>
      </c>
      <c r="M505" s="4"/>
      <c r="N505" s="37"/>
      <c r="O505" s="38"/>
      <c r="P505" s="38"/>
      <c r="Q505" s="38"/>
      <c r="R505" s="32">
        <v>498.0</v>
      </c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23" t="str">
        <f t="shared" si="4"/>
        <v/>
      </c>
      <c r="B506" s="24"/>
      <c r="C506" s="33"/>
      <c r="D506" s="39"/>
      <c r="E506" s="33"/>
      <c r="F506" s="40"/>
      <c r="G506" s="34" t="str">
        <f t="shared" si="5"/>
        <v/>
      </c>
      <c r="H506" s="28">
        <v>499.0</v>
      </c>
      <c r="I506" s="4" t="str">
        <f t="shared" si="2"/>
        <v/>
      </c>
      <c r="J506" s="5" t="str">
        <f>IF(F506="","",F506+editar!$C$9)</f>
        <v/>
      </c>
      <c r="K506" s="4" t="str">
        <f>IF(J506="","",VLOOKUP(MONTH(J506),editar!$F$2:$G$13,2,0))</f>
        <v/>
      </c>
      <c r="L506" s="4" t="str">
        <f t="shared" si="3"/>
        <v/>
      </c>
      <c r="M506" s="4"/>
      <c r="N506" s="37"/>
      <c r="O506" s="38"/>
      <c r="P506" s="38"/>
      <c r="Q506" s="38"/>
      <c r="R506" s="32">
        <v>499.0</v>
      </c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23" t="str">
        <f t="shared" si="4"/>
        <v/>
      </c>
      <c r="B507" s="24"/>
      <c r="C507" s="33"/>
      <c r="D507" s="39"/>
      <c r="E507" s="33"/>
      <c r="F507" s="40"/>
      <c r="G507" s="34" t="str">
        <f t="shared" si="5"/>
        <v/>
      </c>
      <c r="H507" s="28">
        <v>500.0</v>
      </c>
      <c r="I507" s="4" t="str">
        <f t="shared" si="2"/>
        <v/>
      </c>
      <c r="J507" s="5" t="str">
        <f>IF(F507="","",F507+editar!$C$9)</f>
        <v/>
      </c>
      <c r="K507" s="4" t="str">
        <f>IF(J507="","",VLOOKUP(MONTH(J507),editar!$F$2:$G$13,2,0))</f>
        <v/>
      </c>
      <c r="L507" s="4" t="str">
        <f t="shared" si="3"/>
        <v/>
      </c>
      <c r="M507" s="4"/>
      <c r="N507" s="37"/>
      <c r="O507" s="38"/>
      <c r="P507" s="38"/>
      <c r="Q507" s="38"/>
      <c r="R507" s="32">
        <v>500.0</v>
      </c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23" t="str">
        <f t="shared" si="4"/>
        <v/>
      </c>
      <c r="B508" s="24"/>
      <c r="C508" s="33"/>
      <c r="D508" s="39"/>
      <c r="E508" s="33"/>
      <c r="F508" s="40"/>
      <c r="G508" s="34" t="str">
        <f t="shared" si="5"/>
        <v/>
      </c>
      <c r="H508" s="28">
        <v>501.0</v>
      </c>
      <c r="I508" s="4" t="str">
        <f t="shared" si="2"/>
        <v/>
      </c>
      <c r="J508" s="5" t="str">
        <f>IF(F508="","",F508+editar!$C$9)</f>
        <v/>
      </c>
      <c r="K508" s="4" t="str">
        <f>IF(J508="","",VLOOKUP(MONTH(J508),editar!$F$2:$G$13,2,0))</f>
        <v/>
      </c>
      <c r="L508" s="4" t="str">
        <f t="shared" si="3"/>
        <v/>
      </c>
      <c r="M508" s="4"/>
      <c r="N508" s="37"/>
      <c r="O508" s="38"/>
      <c r="P508" s="38"/>
      <c r="Q508" s="38"/>
      <c r="R508" s="32">
        <v>501.0</v>
      </c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23" t="str">
        <f t="shared" si="4"/>
        <v/>
      </c>
      <c r="B509" s="24"/>
      <c r="C509" s="33"/>
      <c r="D509" s="39"/>
      <c r="E509" s="33"/>
      <c r="F509" s="40"/>
      <c r="G509" s="34" t="str">
        <f t="shared" si="5"/>
        <v/>
      </c>
      <c r="H509" s="28">
        <v>502.0</v>
      </c>
      <c r="I509" s="4" t="str">
        <f t="shared" si="2"/>
        <v/>
      </c>
      <c r="J509" s="5" t="str">
        <f>IF(F509="","",F509+editar!$C$9)</f>
        <v/>
      </c>
      <c r="K509" s="4" t="str">
        <f>IF(J509="","",VLOOKUP(MONTH(J509),editar!$F$2:$G$13,2,0))</f>
        <v/>
      </c>
      <c r="L509" s="4" t="str">
        <f t="shared" si="3"/>
        <v/>
      </c>
      <c r="M509" s="4"/>
      <c r="N509" s="37"/>
      <c r="O509" s="38"/>
      <c r="P509" s="38"/>
      <c r="Q509" s="38"/>
      <c r="R509" s="32">
        <v>502.0</v>
      </c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23" t="str">
        <f t="shared" si="4"/>
        <v/>
      </c>
      <c r="B510" s="24"/>
      <c r="C510" s="33"/>
      <c r="D510" s="39"/>
      <c r="E510" s="33"/>
      <c r="F510" s="40"/>
      <c r="G510" s="34" t="str">
        <f t="shared" si="5"/>
        <v/>
      </c>
      <c r="H510" s="28">
        <v>503.0</v>
      </c>
      <c r="I510" s="4" t="str">
        <f t="shared" si="2"/>
        <v/>
      </c>
      <c r="J510" s="5" t="str">
        <f>IF(F510="","",F510+editar!$C$9)</f>
        <v/>
      </c>
      <c r="K510" s="4" t="str">
        <f>IF(J510="","",VLOOKUP(MONTH(J510),editar!$F$2:$G$13,2,0))</f>
        <v/>
      </c>
      <c r="L510" s="4" t="str">
        <f t="shared" si="3"/>
        <v/>
      </c>
      <c r="M510" s="4"/>
      <c r="N510" s="37"/>
      <c r="O510" s="38"/>
      <c r="P510" s="38"/>
      <c r="Q510" s="38"/>
      <c r="R510" s="32">
        <v>503.0</v>
      </c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23" t="str">
        <f t="shared" si="4"/>
        <v/>
      </c>
      <c r="B511" s="24"/>
      <c r="C511" s="33"/>
      <c r="D511" s="39"/>
      <c r="E511" s="33"/>
      <c r="F511" s="40"/>
      <c r="G511" s="34" t="str">
        <f t="shared" si="5"/>
        <v/>
      </c>
      <c r="H511" s="28">
        <v>504.0</v>
      </c>
      <c r="I511" s="4" t="str">
        <f t="shared" si="2"/>
        <v/>
      </c>
      <c r="J511" s="5" t="str">
        <f>IF(F511="","",F511+editar!$C$9)</f>
        <v/>
      </c>
      <c r="K511" s="4" t="str">
        <f>IF(J511="","",VLOOKUP(MONTH(J511),editar!$F$2:$G$13,2,0))</f>
        <v/>
      </c>
      <c r="L511" s="4" t="str">
        <f t="shared" si="3"/>
        <v/>
      </c>
      <c r="M511" s="4"/>
      <c r="N511" s="37"/>
      <c r="O511" s="38"/>
      <c r="P511" s="38"/>
      <c r="Q511" s="38"/>
      <c r="R511" s="32">
        <v>504.0</v>
      </c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23" t="str">
        <f t="shared" si="4"/>
        <v/>
      </c>
      <c r="B512" s="24"/>
      <c r="C512" s="33"/>
      <c r="D512" s="39"/>
      <c r="E512" s="33"/>
      <c r="F512" s="40"/>
      <c r="G512" s="34" t="str">
        <f t="shared" si="5"/>
        <v/>
      </c>
      <c r="H512" s="28">
        <v>505.0</v>
      </c>
      <c r="I512" s="4" t="str">
        <f t="shared" si="2"/>
        <v/>
      </c>
      <c r="J512" s="5" t="str">
        <f>IF(F512="","",F512+editar!$C$9)</f>
        <v/>
      </c>
      <c r="K512" s="4" t="str">
        <f>IF(J512="","",VLOOKUP(MONTH(J512),editar!$F$2:$G$13,2,0))</f>
        <v/>
      </c>
      <c r="L512" s="4" t="str">
        <f t="shared" si="3"/>
        <v/>
      </c>
      <c r="M512" s="4"/>
      <c r="N512" s="37"/>
      <c r="O512" s="38"/>
      <c r="P512" s="38"/>
      <c r="Q512" s="38"/>
      <c r="R512" s="32">
        <v>505.0</v>
      </c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23" t="str">
        <f t="shared" si="4"/>
        <v/>
      </c>
      <c r="B513" s="24"/>
      <c r="C513" s="33"/>
      <c r="D513" s="39"/>
      <c r="E513" s="33"/>
      <c r="F513" s="40"/>
      <c r="G513" s="34" t="str">
        <f t="shared" si="5"/>
        <v/>
      </c>
      <c r="H513" s="28">
        <v>506.0</v>
      </c>
      <c r="I513" s="4" t="str">
        <f t="shared" si="2"/>
        <v/>
      </c>
      <c r="J513" s="5" t="str">
        <f>IF(F513="","",F513+editar!$C$9)</f>
        <v/>
      </c>
      <c r="K513" s="4" t="str">
        <f>IF(J513="","",VLOOKUP(MONTH(J513),editar!$F$2:$G$13,2,0))</f>
        <v/>
      </c>
      <c r="L513" s="4" t="str">
        <f t="shared" si="3"/>
        <v/>
      </c>
      <c r="M513" s="4"/>
      <c r="N513" s="37"/>
      <c r="O513" s="38"/>
      <c r="P513" s="38"/>
      <c r="Q513" s="38"/>
      <c r="R513" s="32">
        <v>506.0</v>
      </c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23" t="str">
        <f t="shared" si="4"/>
        <v/>
      </c>
      <c r="B514" s="24"/>
      <c r="C514" s="33"/>
      <c r="D514" s="39"/>
      <c r="E514" s="33"/>
      <c r="F514" s="40"/>
      <c r="G514" s="34" t="str">
        <f t="shared" si="5"/>
        <v/>
      </c>
      <c r="H514" s="28">
        <v>507.0</v>
      </c>
      <c r="I514" s="4" t="str">
        <f t="shared" si="2"/>
        <v/>
      </c>
      <c r="J514" s="5" t="str">
        <f>IF(F514="","",F514+editar!$C$9)</f>
        <v/>
      </c>
      <c r="K514" s="4" t="str">
        <f>IF(J514="","",VLOOKUP(MONTH(J514),editar!$F$2:$G$13,2,0))</f>
        <v/>
      </c>
      <c r="L514" s="4" t="str">
        <f t="shared" si="3"/>
        <v/>
      </c>
      <c r="M514" s="4"/>
      <c r="N514" s="37"/>
      <c r="O514" s="38"/>
      <c r="P514" s="38"/>
      <c r="Q514" s="38"/>
      <c r="R514" s="32">
        <v>507.0</v>
      </c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23" t="str">
        <f t="shared" si="4"/>
        <v/>
      </c>
      <c r="B515" s="24"/>
      <c r="C515" s="33"/>
      <c r="D515" s="39"/>
      <c r="E515" s="33"/>
      <c r="F515" s="40"/>
      <c r="G515" s="34" t="str">
        <f t="shared" si="5"/>
        <v/>
      </c>
      <c r="H515" s="28">
        <v>508.0</v>
      </c>
      <c r="I515" s="4" t="str">
        <f t="shared" si="2"/>
        <v/>
      </c>
      <c r="J515" s="5" t="str">
        <f>IF(F515="","",F515+editar!$C$9)</f>
        <v/>
      </c>
      <c r="K515" s="4" t="str">
        <f>IF(J515="","",VLOOKUP(MONTH(J515),editar!$F$2:$G$13,2,0))</f>
        <v/>
      </c>
      <c r="L515" s="4" t="str">
        <f t="shared" si="3"/>
        <v/>
      </c>
      <c r="M515" s="4"/>
      <c r="N515" s="37"/>
      <c r="O515" s="38"/>
      <c r="P515" s="38"/>
      <c r="Q515" s="38"/>
      <c r="R515" s="32">
        <v>508.0</v>
      </c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23" t="str">
        <f t="shared" si="4"/>
        <v/>
      </c>
      <c r="B516" s="24"/>
      <c r="C516" s="33"/>
      <c r="D516" s="39"/>
      <c r="E516" s="33"/>
      <c r="F516" s="40"/>
      <c r="G516" s="34" t="str">
        <f t="shared" si="5"/>
        <v/>
      </c>
      <c r="H516" s="28">
        <v>509.0</v>
      </c>
      <c r="I516" s="4" t="str">
        <f t="shared" si="2"/>
        <v/>
      </c>
      <c r="J516" s="5" t="str">
        <f>IF(F516="","",F516+editar!$C$9)</f>
        <v/>
      </c>
      <c r="K516" s="4" t="str">
        <f>IF(J516="","",VLOOKUP(MONTH(J516),editar!$F$2:$G$13,2,0))</f>
        <v/>
      </c>
      <c r="L516" s="4" t="str">
        <f t="shared" si="3"/>
        <v/>
      </c>
      <c r="M516" s="4"/>
      <c r="N516" s="37"/>
      <c r="O516" s="38"/>
      <c r="P516" s="38"/>
      <c r="Q516" s="38"/>
      <c r="R516" s="32">
        <v>509.0</v>
      </c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23" t="str">
        <f t="shared" si="4"/>
        <v/>
      </c>
      <c r="B517" s="24"/>
      <c r="C517" s="33"/>
      <c r="D517" s="39"/>
      <c r="E517" s="33"/>
      <c r="F517" s="40"/>
      <c r="G517" s="34" t="str">
        <f t="shared" si="5"/>
        <v/>
      </c>
      <c r="H517" s="28">
        <v>510.0</v>
      </c>
      <c r="I517" s="4" t="str">
        <f t="shared" si="2"/>
        <v/>
      </c>
      <c r="J517" s="5" t="str">
        <f>IF(F517="","",F517+editar!$C$9)</f>
        <v/>
      </c>
      <c r="K517" s="4" t="str">
        <f>IF(J517="","",VLOOKUP(MONTH(J517),editar!$F$2:$G$13,2,0))</f>
        <v/>
      </c>
      <c r="L517" s="4" t="str">
        <f t="shared" si="3"/>
        <v/>
      </c>
      <c r="M517" s="4"/>
      <c r="N517" s="37"/>
      <c r="O517" s="38"/>
      <c r="P517" s="38"/>
      <c r="Q517" s="38"/>
      <c r="R517" s="32">
        <v>510.0</v>
      </c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23" t="str">
        <f t="shared" si="4"/>
        <v/>
      </c>
      <c r="B518" s="24"/>
      <c r="C518" s="33"/>
      <c r="D518" s="39"/>
      <c r="E518" s="33"/>
      <c r="F518" s="40"/>
      <c r="G518" s="34" t="str">
        <f t="shared" si="5"/>
        <v/>
      </c>
      <c r="H518" s="28">
        <v>511.0</v>
      </c>
      <c r="I518" s="4" t="str">
        <f t="shared" si="2"/>
        <v/>
      </c>
      <c r="J518" s="5" t="str">
        <f>IF(F518="","",F518+editar!$C$9)</f>
        <v/>
      </c>
      <c r="K518" s="4" t="str">
        <f>IF(J518="","",VLOOKUP(MONTH(J518),editar!$F$2:$G$13,2,0))</f>
        <v/>
      </c>
      <c r="L518" s="4" t="str">
        <f t="shared" si="3"/>
        <v/>
      </c>
      <c r="M518" s="4"/>
      <c r="N518" s="37"/>
      <c r="O518" s="38"/>
      <c r="P518" s="38"/>
      <c r="Q518" s="38"/>
      <c r="R518" s="32">
        <v>511.0</v>
      </c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23" t="str">
        <f t="shared" si="4"/>
        <v/>
      </c>
      <c r="B519" s="24"/>
      <c r="C519" s="33"/>
      <c r="D519" s="39"/>
      <c r="E519" s="33"/>
      <c r="F519" s="40"/>
      <c r="G519" s="34" t="str">
        <f t="shared" si="5"/>
        <v/>
      </c>
      <c r="H519" s="28">
        <v>512.0</v>
      </c>
      <c r="I519" s="4" t="str">
        <f t="shared" si="2"/>
        <v/>
      </c>
      <c r="J519" s="5" t="str">
        <f>IF(F519="","",F519+editar!$C$9)</f>
        <v/>
      </c>
      <c r="K519" s="4" t="str">
        <f>IF(J519="","",VLOOKUP(MONTH(J519),editar!$F$2:$G$13,2,0))</f>
        <v/>
      </c>
      <c r="L519" s="4" t="str">
        <f t="shared" si="3"/>
        <v/>
      </c>
      <c r="M519" s="4"/>
      <c r="N519" s="37"/>
      <c r="O519" s="38"/>
      <c r="P519" s="38"/>
      <c r="Q519" s="38"/>
      <c r="R519" s="32">
        <v>512.0</v>
      </c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23" t="str">
        <f t="shared" si="4"/>
        <v/>
      </c>
      <c r="B520" s="24"/>
      <c r="C520" s="33"/>
      <c r="D520" s="39"/>
      <c r="E520" s="33"/>
      <c r="F520" s="40"/>
      <c r="G520" s="34" t="str">
        <f t="shared" si="5"/>
        <v/>
      </c>
      <c r="H520" s="28">
        <v>513.0</v>
      </c>
      <c r="I520" s="4" t="str">
        <f t="shared" si="2"/>
        <v/>
      </c>
      <c r="J520" s="5" t="str">
        <f>IF(F520="","",F520+editar!$C$9)</f>
        <v/>
      </c>
      <c r="K520" s="4" t="str">
        <f>IF(J520="","",VLOOKUP(MONTH(J520),editar!$F$2:$G$13,2,0))</f>
        <v/>
      </c>
      <c r="L520" s="4" t="str">
        <f t="shared" si="3"/>
        <v/>
      </c>
      <c r="M520" s="4"/>
      <c r="N520" s="37"/>
      <c r="O520" s="38"/>
      <c r="P520" s="38"/>
      <c r="Q520" s="38"/>
      <c r="R520" s="32">
        <v>513.0</v>
      </c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23" t="str">
        <f t="shared" si="4"/>
        <v/>
      </c>
      <c r="B521" s="24"/>
      <c r="C521" s="33"/>
      <c r="D521" s="39"/>
      <c r="E521" s="33"/>
      <c r="F521" s="40"/>
      <c r="G521" s="34" t="str">
        <f t="shared" si="5"/>
        <v/>
      </c>
      <c r="H521" s="28">
        <v>514.0</v>
      </c>
      <c r="I521" s="4" t="str">
        <f t="shared" si="2"/>
        <v/>
      </c>
      <c r="J521" s="5" t="str">
        <f>IF(F521="","",F521+editar!$C$9)</f>
        <v/>
      </c>
      <c r="K521" s="4" t="str">
        <f>IF(J521="","",VLOOKUP(MONTH(J521),editar!$F$2:$G$13,2,0))</f>
        <v/>
      </c>
      <c r="L521" s="4" t="str">
        <f t="shared" si="3"/>
        <v/>
      </c>
      <c r="M521" s="4"/>
      <c r="N521" s="37"/>
      <c r="O521" s="38"/>
      <c r="P521" s="38"/>
      <c r="Q521" s="38"/>
      <c r="R521" s="32">
        <v>514.0</v>
      </c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23" t="str">
        <f t="shared" si="4"/>
        <v/>
      </c>
      <c r="B522" s="24"/>
      <c r="C522" s="33"/>
      <c r="D522" s="39"/>
      <c r="E522" s="33"/>
      <c r="F522" s="40"/>
      <c r="G522" s="34" t="str">
        <f t="shared" si="5"/>
        <v/>
      </c>
      <c r="H522" s="28">
        <v>515.0</v>
      </c>
      <c r="I522" s="4" t="str">
        <f t="shared" si="2"/>
        <v/>
      </c>
      <c r="J522" s="5" t="str">
        <f>IF(F522="","",F522+editar!$C$9)</f>
        <v/>
      </c>
      <c r="K522" s="4" t="str">
        <f>IF(J522="","",VLOOKUP(MONTH(J522),editar!$F$2:$G$13,2,0))</f>
        <v/>
      </c>
      <c r="L522" s="4" t="str">
        <f t="shared" si="3"/>
        <v/>
      </c>
      <c r="M522" s="4"/>
      <c r="N522" s="37"/>
      <c r="O522" s="38"/>
      <c r="P522" s="38"/>
      <c r="Q522" s="38"/>
      <c r="R522" s="32">
        <v>515.0</v>
      </c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23" t="str">
        <f t="shared" si="4"/>
        <v/>
      </c>
      <c r="B523" s="24"/>
      <c r="C523" s="33"/>
      <c r="D523" s="39"/>
      <c r="E523" s="33"/>
      <c r="F523" s="40"/>
      <c r="G523" s="34" t="str">
        <f t="shared" si="5"/>
        <v/>
      </c>
      <c r="H523" s="28">
        <v>516.0</v>
      </c>
      <c r="I523" s="4" t="str">
        <f t="shared" si="2"/>
        <v/>
      </c>
      <c r="J523" s="5" t="str">
        <f>IF(F523="","",F523+editar!$C$9)</f>
        <v/>
      </c>
      <c r="K523" s="4" t="str">
        <f>IF(J523="","",VLOOKUP(MONTH(J523),editar!$F$2:$G$13,2,0))</f>
        <v/>
      </c>
      <c r="L523" s="4" t="str">
        <f t="shared" si="3"/>
        <v/>
      </c>
      <c r="M523" s="4"/>
      <c r="N523" s="37"/>
      <c r="O523" s="38"/>
      <c r="P523" s="38"/>
      <c r="Q523" s="38"/>
      <c r="R523" s="32">
        <v>516.0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23" t="str">
        <f t="shared" si="4"/>
        <v/>
      </c>
      <c r="B524" s="24"/>
      <c r="C524" s="33"/>
      <c r="D524" s="39"/>
      <c r="E524" s="33"/>
      <c r="F524" s="40"/>
      <c r="G524" s="34" t="str">
        <f t="shared" si="5"/>
        <v/>
      </c>
      <c r="H524" s="28">
        <v>517.0</v>
      </c>
      <c r="I524" s="4" t="str">
        <f t="shared" si="2"/>
        <v/>
      </c>
      <c r="J524" s="5" t="str">
        <f>IF(F524="","",F524+editar!$C$9)</f>
        <v/>
      </c>
      <c r="K524" s="4" t="str">
        <f>IF(J524="","",VLOOKUP(MONTH(J524),editar!$F$2:$G$13,2,0))</f>
        <v/>
      </c>
      <c r="L524" s="4" t="str">
        <f t="shared" si="3"/>
        <v/>
      </c>
      <c r="M524" s="4"/>
      <c r="N524" s="37"/>
      <c r="O524" s="38"/>
      <c r="P524" s="38"/>
      <c r="Q524" s="38"/>
      <c r="R524" s="32">
        <v>517.0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23" t="str">
        <f t="shared" si="4"/>
        <v/>
      </c>
      <c r="B525" s="24"/>
      <c r="C525" s="33"/>
      <c r="D525" s="39"/>
      <c r="E525" s="33"/>
      <c r="F525" s="40"/>
      <c r="G525" s="34" t="str">
        <f t="shared" si="5"/>
        <v/>
      </c>
      <c r="H525" s="28">
        <v>518.0</v>
      </c>
      <c r="I525" s="4" t="str">
        <f t="shared" si="2"/>
        <v/>
      </c>
      <c r="J525" s="5" t="str">
        <f>IF(F525="","",F525+editar!$C$9)</f>
        <v/>
      </c>
      <c r="K525" s="4" t="str">
        <f>IF(J525="","",VLOOKUP(MONTH(J525),editar!$F$2:$G$13,2,0))</f>
        <v/>
      </c>
      <c r="L525" s="4" t="str">
        <f t="shared" si="3"/>
        <v/>
      </c>
      <c r="M525" s="4"/>
      <c r="N525" s="37"/>
      <c r="O525" s="38"/>
      <c r="P525" s="38"/>
      <c r="Q525" s="38"/>
      <c r="R525" s="32">
        <v>518.0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23" t="str">
        <f t="shared" si="4"/>
        <v/>
      </c>
      <c r="B526" s="24"/>
      <c r="C526" s="33"/>
      <c r="D526" s="39"/>
      <c r="E526" s="33"/>
      <c r="F526" s="40"/>
      <c r="G526" s="34" t="str">
        <f t="shared" si="5"/>
        <v/>
      </c>
      <c r="H526" s="28">
        <v>519.0</v>
      </c>
      <c r="I526" s="4" t="str">
        <f t="shared" si="2"/>
        <v/>
      </c>
      <c r="J526" s="5" t="str">
        <f>IF(F526="","",F526+editar!$C$9)</f>
        <v/>
      </c>
      <c r="K526" s="4" t="str">
        <f>IF(J526="","",VLOOKUP(MONTH(J526),editar!$F$2:$G$13,2,0))</f>
        <v/>
      </c>
      <c r="L526" s="4" t="str">
        <f t="shared" si="3"/>
        <v/>
      </c>
      <c r="M526" s="4"/>
      <c r="N526" s="37"/>
      <c r="O526" s="38"/>
      <c r="P526" s="38"/>
      <c r="Q526" s="38"/>
      <c r="R526" s="32">
        <v>519.0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23" t="str">
        <f t="shared" si="4"/>
        <v/>
      </c>
      <c r="B527" s="24"/>
      <c r="C527" s="33"/>
      <c r="D527" s="39"/>
      <c r="E527" s="33"/>
      <c r="F527" s="40"/>
      <c r="G527" s="34" t="str">
        <f t="shared" si="5"/>
        <v/>
      </c>
      <c r="H527" s="28">
        <v>520.0</v>
      </c>
      <c r="I527" s="4" t="str">
        <f t="shared" si="2"/>
        <v/>
      </c>
      <c r="J527" s="5" t="str">
        <f>IF(F527="","",F527+editar!$C$9)</f>
        <v/>
      </c>
      <c r="K527" s="4" t="str">
        <f>IF(J527="","",VLOOKUP(MONTH(J527),editar!$F$2:$G$13,2,0))</f>
        <v/>
      </c>
      <c r="L527" s="4" t="str">
        <f t="shared" si="3"/>
        <v/>
      </c>
      <c r="M527" s="4"/>
      <c r="N527" s="37"/>
      <c r="O527" s="38"/>
      <c r="P527" s="38"/>
      <c r="Q527" s="38"/>
      <c r="R527" s="32">
        <v>520.0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23" t="str">
        <f t="shared" si="4"/>
        <v/>
      </c>
      <c r="B528" s="24"/>
      <c r="C528" s="33"/>
      <c r="D528" s="39"/>
      <c r="E528" s="33"/>
      <c r="F528" s="40"/>
      <c r="G528" s="34" t="str">
        <f t="shared" si="5"/>
        <v/>
      </c>
      <c r="H528" s="28">
        <v>521.0</v>
      </c>
      <c r="I528" s="4" t="str">
        <f t="shared" si="2"/>
        <v/>
      </c>
      <c r="J528" s="5" t="str">
        <f>IF(F528="","",F528+editar!$C$9)</f>
        <v/>
      </c>
      <c r="K528" s="4" t="str">
        <f>IF(J528="","",VLOOKUP(MONTH(J528),editar!$F$2:$G$13,2,0))</f>
        <v/>
      </c>
      <c r="L528" s="4" t="str">
        <f t="shared" si="3"/>
        <v/>
      </c>
      <c r="M528" s="4"/>
      <c r="N528" s="37"/>
      <c r="O528" s="38"/>
      <c r="P528" s="38"/>
      <c r="Q528" s="38"/>
      <c r="R528" s="32">
        <v>521.0</v>
      </c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23" t="str">
        <f t="shared" si="4"/>
        <v/>
      </c>
      <c r="B529" s="24"/>
      <c r="C529" s="33"/>
      <c r="D529" s="39"/>
      <c r="E529" s="33"/>
      <c r="F529" s="40"/>
      <c r="G529" s="34" t="str">
        <f t="shared" si="5"/>
        <v/>
      </c>
      <c r="H529" s="28">
        <v>522.0</v>
      </c>
      <c r="I529" s="4" t="str">
        <f t="shared" si="2"/>
        <v/>
      </c>
      <c r="J529" s="5" t="str">
        <f>IF(F529="","",F529+editar!$C$9)</f>
        <v/>
      </c>
      <c r="K529" s="4" t="str">
        <f>IF(J529="","",VLOOKUP(MONTH(J529),editar!$F$2:$G$13,2,0))</f>
        <v/>
      </c>
      <c r="L529" s="4" t="str">
        <f t="shared" si="3"/>
        <v/>
      </c>
      <c r="M529" s="4"/>
      <c r="N529" s="37"/>
      <c r="O529" s="38"/>
      <c r="P529" s="38"/>
      <c r="Q529" s="38"/>
      <c r="R529" s="32">
        <v>522.0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23" t="str">
        <f t="shared" si="4"/>
        <v/>
      </c>
      <c r="B530" s="24"/>
      <c r="C530" s="33"/>
      <c r="D530" s="39"/>
      <c r="E530" s="33"/>
      <c r="F530" s="40"/>
      <c r="G530" s="34" t="str">
        <f t="shared" si="5"/>
        <v/>
      </c>
      <c r="H530" s="28">
        <v>523.0</v>
      </c>
      <c r="I530" s="4" t="str">
        <f t="shared" si="2"/>
        <v/>
      </c>
      <c r="J530" s="5" t="str">
        <f>IF(F530="","",F530+editar!$C$9)</f>
        <v/>
      </c>
      <c r="K530" s="4" t="str">
        <f>IF(J530="","",VLOOKUP(MONTH(J530),editar!$F$2:$G$13,2,0))</f>
        <v/>
      </c>
      <c r="L530" s="4" t="str">
        <f t="shared" si="3"/>
        <v/>
      </c>
      <c r="M530" s="4"/>
      <c r="N530" s="37"/>
      <c r="O530" s="38"/>
      <c r="P530" s="38"/>
      <c r="Q530" s="38"/>
      <c r="R530" s="32">
        <v>523.0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23" t="str">
        <f t="shared" si="4"/>
        <v/>
      </c>
      <c r="B531" s="24"/>
      <c r="C531" s="33"/>
      <c r="D531" s="39"/>
      <c r="E531" s="33"/>
      <c r="F531" s="40"/>
      <c r="G531" s="34" t="str">
        <f t="shared" si="5"/>
        <v/>
      </c>
      <c r="H531" s="28">
        <v>524.0</v>
      </c>
      <c r="I531" s="4" t="str">
        <f t="shared" si="2"/>
        <v/>
      </c>
      <c r="J531" s="5" t="str">
        <f>IF(F531="","",F531+editar!$C$9)</f>
        <v/>
      </c>
      <c r="K531" s="4" t="str">
        <f>IF(J531="","",VLOOKUP(MONTH(J531),editar!$F$2:$G$13,2,0))</f>
        <v/>
      </c>
      <c r="L531" s="4" t="str">
        <f t="shared" si="3"/>
        <v/>
      </c>
      <c r="M531" s="4"/>
      <c r="N531" s="37"/>
      <c r="O531" s="38"/>
      <c r="P531" s="38"/>
      <c r="Q531" s="38"/>
      <c r="R531" s="32">
        <v>524.0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23" t="str">
        <f t="shared" si="4"/>
        <v/>
      </c>
      <c r="B532" s="24"/>
      <c r="C532" s="33"/>
      <c r="D532" s="39"/>
      <c r="E532" s="33"/>
      <c r="F532" s="40"/>
      <c r="G532" s="34" t="str">
        <f t="shared" si="5"/>
        <v/>
      </c>
      <c r="H532" s="28">
        <v>525.0</v>
      </c>
      <c r="I532" s="4" t="str">
        <f t="shared" si="2"/>
        <v/>
      </c>
      <c r="J532" s="5" t="str">
        <f>IF(F532="","",F532+editar!$C$9)</f>
        <v/>
      </c>
      <c r="K532" s="4" t="str">
        <f>IF(J532="","",VLOOKUP(MONTH(J532),editar!$F$2:$G$13,2,0))</f>
        <v/>
      </c>
      <c r="L532" s="4" t="str">
        <f t="shared" si="3"/>
        <v/>
      </c>
      <c r="M532" s="4"/>
      <c r="N532" s="37"/>
      <c r="O532" s="38"/>
      <c r="P532" s="38"/>
      <c r="Q532" s="38"/>
      <c r="R532" s="32">
        <v>525.0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23" t="str">
        <f t="shared" si="4"/>
        <v/>
      </c>
      <c r="B533" s="24"/>
      <c r="C533" s="33"/>
      <c r="D533" s="39"/>
      <c r="E533" s="33"/>
      <c r="F533" s="40"/>
      <c r="G533" s="34" t="str">
        <f t="shared" si="5"/>
        <v/>
      </c>
      <c r="H533" s="28">
        <v>526.0</v>
      </c>
      <c r="I533" s="4" t="str">
        <f t="shared" si="2"/>
        <v/>
      </c>
      <c r="J533" s="5" t="str">
        <f>IF(F533="","",F533+editar!$C$9)</f>
        <v/>
      </c>
      <c r="K533" s="4" t="str">
        <f>IF(J533="","",VLOOKUP(MONTH(J533),editar!$F$2:$G$13,2,0))</f>
        <v/>
      </c>
      <c r="L533" s="4" t="str">
        <f t="shared" si="3"/>
        <v/>
      </c>
      <c r="M533" s="4"/>
      <c r="N533" s="37"/>
      <c r="O533" s="38"/>
      <c r="P533" s="38"/>
      <c r="Q533" s="38"/>
      <c r="R533" s="32">
        <v>526.0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23" t="str">
        <f t="shared" si="4"/>
        <v/>
      </c>
      <c r="B534" s="24"/>
      <c r="C534" s="33"/>
      <c r="D534" s="39"/>
      <c r="E534" s="33"/>
      <c r="F534" s="40"/>
      <c r="G534" s="34" t="str">
        <f t="shared" si="5"/>
        <v/>
      </c>
      <c r="H534" s="28">
        <v>527.0</v>
      </c>
      <c r="I534" s="4" t="str">
        <f t="shared" si="2"/>
        <v/>
      </c>
      <c r="J534" s="5" t="str">
        <f>IF(F534="","",F534+editar!$C$9)</f>
        <v/>
      </c>
      <c r="K534" s="4" t="str">
        <f>IF(J534="","",VLOOKUP(MONTH(J534),editar!$F$2:$G$13,2,0))</f>
        <v/>
      </c>
      <c r="L534" s="4" t="str">
        <f t="shared" si="3"/>
        <v/>
      </c>
      <c r="M534" s="4"/>
      <c r="N534" s="37"/>
      <c r="O534" s="38"/>
      <c r="P534" s="38"/>
      <c r="Q534" s="38"/>
      <c r="R534" s="32">
        <v>527.0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23" t="str">
        <f t="shared" si="4"/>
        <v/>
      </c>
      <c r="B535" s="24"/>
      <c r="C535" s="33"/>
      <c r="D535" s="39"/>
      <c r="E535" s="33"/>
      <c r="F535" s="40"/>
      <c r="G535" s="34" t="str">
        <f t="shared" si="5"/>
        <v/>
      </c>
      <c r="H535" s="28">
        <v>528.0</v>
      </c>
      <c r="I535" s="4" t="str">
        <f t="shared" si="2"/>
        <v/>
      </c>
      <c r="J535" s="5" t="str">
        <f>IF(F535="","",F535+editar!$C$9)</f>
        <v/>
      </c>
      <c r="K535" s="4" t="str">
        <f>IF(J535="","",VLOOKUP(MONTH(J535),editar!$F$2:$G$13,2,0))</f>
        <v/>
      </c>
      <c r="L535" s="4" t="str">
        <f t="shared" si="3"/>
        <v/>
      </c>
      <c r="M535" s="4"/>
      <c r="N535" s="37"/>
      <c r="O535" s="38"/>
      <c r="P535" s="38"/>
      <c r="Q535" s="38"/>
      <c r="R535" s="32">
        <v>528.0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23" t="str">
        <f t="shared" si="4"/>
        <v/>
      </c>
      <c r="B536" s="24"/>
      <c r="C536" s="33"/>
      <c r="D536" s="39"/>
      <c r="E536" s="33"/>
      <c r="F536" s="40"/>
      <c r="G536" s="34" t="str">
        <f t="shared" si="5"/>
        <v/>
      </c>
      <c r="H536" s="28">
        <v>529.0</v>
      </c>
      <c r="I536" s="4" t="str">
        <f t="shared" si="2"/>
        <v/>
      </c>
      <c r="J536" s="5" t="str">
        <f>IF(F536="","",F536+editar!$C$9)</f>
        <v/>
      </c>
      <c r="K536" s="4" t="str">
        <f>IF(J536="","",VLOOKUP(MONTH(J536),editar!$F$2:$G$13,2,0))</f>
        <v/>
      </c>
      <c r="L536" s="4" t="str">
        <f t="shared" si="3"/>
        <v/>
      </c>
      <c r="M536" s="4"/>
      <c r="N536" s="37"/>
      <c r="O536" s="38"/>
      <c r="P536" s="38"/>
      <c r="Q536" s="38"/>
      <c r="R536" s="32">
        <v>529.0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23" t="str">
        <f t="shared" si="4"/>
        <v/>
      </c>
      <c r="B537" s="24"/>
      <c r="C537" s="33"/>
      <c r="D537" s="39"/>
      <c r="E537" s="33"/>
      <c r="F537" s="40"/>
      <c r="G537" s="34" t="str">
        <f t="shared" si="5"/>
        <v/>
      </c>
      <c r="H537" s="28">
        <v>530.0</v>
      </c>
      <c r="I537" s="4" t="str">
        <f t="shared" si="2"/>
        <v/>
      </c>
      <c r="J537" s="5" t="str">
        <f>IF(F537="","",F537+editar!$C$9)</f>
        <v/>
      </c>
      <c r="K537" s="4" t="str">
        <f>IF(J537="","",VLOOKUP(MONTH(J537),editar!$F$2:$G$13,2,0))</f>
        <v/>
      </c>
      <c r="L537" s="4" t="str">
        <f t="shared" si="3"/>
        <v/>
      </c>
      <c r="M537" s="4"/>
      <c r="N537" s="37"/>
      <c r="O537" s="38"/>
      <c r="P537" s="38"/>
      <c r="Q537" s="38"/>
      <c r="R537" s="32">
        <v>530.0</v>
      </c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23" t="str">
        <f t="shared" si="4"/>
        <v/>
      </c>
      <c r="B538" s="24"/>
      <c r="C538" s="33"/>
      <c r="D538" s="39"/>
      <c r="E538" s="33"/>
      <c r="F538" s="40"/>
      <c r="G538" s="34" t="str">
        <f t="shared" si="5"/>
        <v/>
      </c>
      <c r="H538" s="28">
        <v>531.0</v>
      </c>
      <c r="I538" s="4" t="str">
        <f t="shared" si="2"/>
        <v/>
      </c>
      <c r="J538" s="5" t="str">
        <f>IF(F538="","",F538+editar!$C$9)</f>
        <v/>
      </c>
      <c r="K538" s="4" t="str">
        <f>IF(J538="","",VLOOKUP(MONTH(J538),editar!$F$2:$G$13,2,0))</f>
        <v/>
      </c>
      <c r="L538" s="4" t="str">
        <f t="shared" si="3"/>
        <v/>
      </c>
      <c r="M538" s="4"/>
      <c r="N538" s="37"/>
      <c r="O538" s="38"/>
      <c r="P538" s="38"/>
      <c r="Q538" s="38"/>
      <c r="R538" s="32">
        <v>531.0</v>
      </c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23" t="str">
        <f t="shared" si="4"/>
        <v/>
      </c>
      <c r="B539" s="24"/>
      <c r="C539" s="33"/>
      <c r="D539" s="39"/>
      <c r="E539" s="33"/>
      <c r="F539" s="40"/>
      <c r="G539" s="34" t="str">
        <f t="shared" si="5"/>
        <v/>
      </c>
      <c r="H539" s="28">
        <v>532.0</v>
      </c>
      <c r="I539" s="4" t="str">
        <f t="shared" si="2"/>
        <v/>
      </c>
      <c r="J539" s="5" t="str">
        <f>IF(F539="","",F539+editar!$C$9)</f>
        <v/>
      </c>
      <c r="K539" s="4" t="str">
        <f>IF(J539="","",VLOOKUP(MONTH(J539),editar!$F$2:$G$13,2,0))</f>
        <v/>
      </c>
      <c r="L539" s="4" t="str">
        <f t="shared" si="3"/>
        <v/>
      </c>
      <c r="M539" s="4"/>
      <c r="N539" s="37"/>
      <c r="O539" s="38"/>
      <c r="P539" s="38"/>
      <c r="Q539" s="38"/>
      <c r="R539" s="32">
        <v>532.0</v>
      </c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23" t="str">
        <f t="shared" si="4"/>
        <v/>
      </c>
      <c r="B540" s="24"/>
      <c r="C540" s="33"/>
      <c r="D540" s="39"/>
      <c r="E540" s="33"/>
      <c r="F540" s="40"/>
      <c r="G540" s="34" t="str">
        <f t="shared" si="5"/>
        <v/>
      </c>
      <c r="H540" s="28">
        <v>533.0</v>
      </c>
      <c r="I540" s="4" t="str">
        <f t="shared" si="2"/>
        <v/>
      </c>
      <c r="J540" s="5" t="str">
        <f>IF(F540="","",F540+editar!$C$9)</f>
        <v/>
      </c>
      <c r="K540" s="4" t="str">
        <f>IF(J540="","",VLOOKUP(MONTH(J540),editar!$F$2:$G$13,2,0))</f>
        <v/>
      </c>
      <c r="L540" s="4" t="str">
        <f t="shared" si="3"/>
        <v/>
      </c>
      <c r="M540" s="4"/>
      <c r="N540" s="37"/>
      <c r="O540" s="38"/>
      <c r="P540" s="38"/>
      <c r="Q540" s="38"/>
      <c r="R540" s="32">
        <v>533.0</v>
      </c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23" t="str">
        <f t="shared" si="4"/>
        <v/>
      </c>
      <c r="B541" s="24"/>
      <c r="C541" s="33"/>
      <c r="D541" s="39"/>
      <c r="E541" s="33"/>
      <c r="F541" s="40"/>
      <c r="G541" s="34" t="str">
        <f t="shared" si="5"/>
        <v/>
      </c>
      <c r="H541" s="28">
        <v>534.0</v>
      </c>
      <c r="I541" s="4" t="str">
        <f t="shared" si="2"/>
        <v/>
      </c>
      <c r="J541" s="5" t="str">
        <f>IF(F541="","",F541+editar!$C$9)</f>
        <v/>
      </c>
      <c r="K541" s="4" t="str">
        <f>IF(J541="","",VLOOKUP(MONTH(J541),editar!$F$2:$G$13,2,0))</f>
        <v/>
      </c>
      <c r="L541" s="4" t="str">
        <f t="shared" si="3"/>
        <v/>
      </c>
      <c r="M541" s="4"/>
      <c r="N541" s="37"/>
      <c r="O541" s="38"/>
      <c r="P541" s="38"/>
      <c r="Q541" s="38"/>
      <c r="R541" s="32">
        <v>534.0</v>
      </c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23" t="str">
        <f t="shared" si="4"/>
        <v/>
      </c>
      <c r="B542" s="24"/>
      <c r="C542" s="33"/>
      <c r="D542" s="39"/>
      <c r="E542" s="33"/>
      <c r="F542" s="40"/>
      <c r="G542" s="34" t="str">
        <f t="shared" si="5"/>
        <v/>
      </c>
      <c r="H542" s="28">
        <v>535.0</v>
      </c>
      <c r="I542" s="4" t="str">
        <f t="shared" si="2"/>
        <v/>
      </c>
      <c r="J542" s="5" t="str">
        <f>IF(F542="","",F542+editar!$C$9)</f>
        <v/>
      </c>
      <c r="K542" s="4" t="str">
        <f>IF(J542="","",VLOOKUP(MONTH(J542),editar!$F$2:$G$13,2,0))</f>
        <v/>
      </c>
      <c r="L542" s="4" t="str">
        <f t="shared" si="3"/>
        <v/>
      </c>
      <c r="M542" s="4"/>
      <c r="N542" s="37"/>
      <c r="O542" s="38"/>
      <c r="P542" s="38"/>
      <c r="Q542" s="38"/>
      <c r="R542" s="32">
        <v>535.0</v>
      </c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23" t="str">
        <f t="shared" si="4"/>
        <v/>
      </c>
      <c r="B543" s="24"/>
      <c r="C543" s="33"/>
      <c r="D543" s="39"/>
      <c r="E543" s="33"/>
      <c r="F543" s="40"/>
      <c r="G543" s="34" t="str">
        <f t="shared" si="5"/>
        <v/>
      </c>
      <c r="H543" s="28">
        <v>536.0</v>
      </c>
      <c r="I543" s="4" t="str">
        <f t="shared" si="2"/>
        <v/>
      </c>
      <c r="J543" s="5" t="str">
        <f>IF(F543="","",F543+editar!$C$9)</f>
        <v/>
      </c>
      <c r="K543" s="4" t="str">
        <f>IF(J543="","",VLOOKUP(MONTH(J543),editar!$F$2:$G$13,2,0))</f>
        <v/>
      </c>
      <c r="L543" s="4" t="str">
        <f t="shared" si="3"/>
        <v/>
      </c>
      <c r="M543" s="4"/>
      <c r="N543" s="37"/>
      <c r="O543" s="38"/>
      <c r="P543" s="38"/>
      <c r="Q543" s="38"/>
      <c r="R543" s="32">
        <v>536.0</v>
      </c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23" t="str">
        <f t="shared" si="4"/>
        <v/>
      </c>
      <c r="B544" s="24"/>
      <c r="C544" s="33"/>
      <c r="D544" s="39"/>
      <c r="E544" s="33"/>
      <c r="F544" s="40"/>
      <c r="G544" s="34" t="str">
        <f t="shared" si="5"/>
        <v/>
      </c>
      <c r="H544" s="28">
        <v>537.0</v>
      </c>
      <c r="I544" s="4" t="str">
        <f t="shared" si="2"/>
        <v/>
      </c>
      <c r="J544" s="5" t="str">
        <f>IF(F544="","",F544+editar!$C$9)</f>
        <v/>
      </c>
      <c r="K544" s="4" t="str">
        <f>IF(J544="","",VLOOKUP(MONTH(J544),editar!$F$2:$G$13,2,0))</f>
        <v/>
      </c>
      <c r="L544" s="4" t="str">
        <f t="shared" si="3"/>
        <v/>
      </c>
      <c r="M544" s="4"/>
      <c r="N544" s="37"/>
      <c r="O544" s="38"/>
      <c r="P544" s="38"/>
      <c r="Q544" s="38"/>
      <c r="R544" s="32">
        <v>537.0</v>
      </c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23" t="str">
        <f t="shared" si="4"/>
        <v/>
      </c>
      <c r="B545" s="24"/>
      <c r="C545" s="33"/>
      <c r="D545" s="39"/>
      <c r="E545" s="33"/>
      <c r="F545" s="40"/>
      <c r="G545" s="34" t="str">
        <f t="shared" si="5"/>
        <v/>
      </c>
      <c r="H545" s="28">
        <v>538.0</v>
      </c>
      <c r="I545" s="4" t="str">
        <f t="shared" si="2"/>
        <v/>
      </c>
      <c r="J545" s="5" t="str">
        <f>IF(F545="","",F545+editar!$C$9)</f>
        <v/>
      </c>
      <c r="K545" s="4" t="str">
        <f>IF(J545="","",VLOOKUP(MONTH(J545),editar!$F$2:$G$13,2,0))</f>
        <v/>
      </c>
      <c r="L545" s="4" t="str">
        <f t="shared" si="3"/>
        <v/>
      </c>
      <c r="M545" s="4"/>
      <c r="N545" s="37"/>
      <c r="O545" s="38"/>
      <c r="P545" s="38"/>
      <c r="Q545" s="38"/>
      <c r="R545" s="32">
        <v>538.0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23" t="str">
        <f t="shared" si="4"/>
        <v/>
      </c>
      <c r="B546" s="24"/>
      <c r="C546" s="33"/>
      <c r="D546" s="39"/>
      <c r="E546" s="33"/>
      <c r="F546" s="40"/>
      <c r="G546" s="34" t="str">
        <f t="shared" si="5"/>
        <v/>
      </c>
      <c r="H546" s="28">
        <v>539.0</v>
      </c>
      <c r="I546" s="4" t="str">
        <f t="shared" si="2"/>
        <v/>
      </c>
      <c r="J546" s="5" t="str">
        <f>IF(F546="","",F546+editar!$C$9)</f>
        <v/>
      </c>
      <c r="K546" s="4" t="str">
        <f>IF(J546="","",VLOOKUP(MONTH(J546),editar!$F$2:$G$13,2,0))</f>
        <v/>
      </c>
      <c r="L546" s="4" t="str">
        <f t="shared" si="3"/>
        <v/>
      </c>
      <c r="M546" s="4"/>
      <c r="N546" s="37"/>
      <c r="O546" s="38"/>
      <c r="P546" s="38"/>
      <c r="Q546" s="38"/>
      <c r="R546" s="32">
        <v>539.0</v>
      </c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23" t="str">
        <f t="shared" si="4"/>
        <v/>
      </c>
      <c r="B547" s="24"/>
      <c r="C547" s="33"/>
      <c r="D547" s="39"/>
      <c r="E547" s="33"/>
      <c r="F547" s="40"/>
      <c r="G547" s="34" t="str">
        <f t="shared" si="5"/>
        <v/>
      </c>
      <c r="H547" s="28">
        <v>540.0</v>
      </c>
      <c r="I547" s="4" t="str">
        <f t="shared" si="2"/>
        <v/>
      </c>
      <c r="J547" s="5" t="str">
        <f>IF(F547="","",F547+editar!$C$9)</f>
        <v/>
      </c>
      <c r="K547" s="4" t="str">
        <f>IF(J547="","",VLOOKUP(MONTH(J547),editar!$F$2:$G$13,2,0))</f>
        <v/>
      </c>
      <c r="L547" s="4" t="str">
        <f t="shared" si="3"/>
        <v/>
      </c>
      <c r="M547" s="4"/>
      <c r="N547" s="37"/>
      <c r="O547" s="38"/>
      <c r="P547" s="38"/>
      <c r="Q547" s="38"/>
      <c r="R547" s="32">
        <v>540.0</v>
      </c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23" t="str">
        <f t="shared" si="4"/>
        <v/>
      </c>
      <c r="B548" s="24"/>
      <c r="C548" s="33"/>
      <c r="D548" s="39"/>
      <c r="E548" s="33"/>
      <c r="F548" s="40"/>
      <c r="G548" s="34" t="str">
        <f t="shared" si="5"/>
        <v/>
      </c>
      <c r="H548" s="28">
        <v>541.0</v>
      </c>
      <c r="I548" s="4" t="str">
        <f t="shared" si="2"/>
        <v/>
      </c>
      <c r="J548" s="5" t="str">
        <f>IF(F548="","",F548+editar!$C$9)</f>
        <v/>
      </c>
      <c r="K548" s="4" t="str">
        <f>IF(J548="","",VLOOKUP(MONTH(J548),editar!$F$2:$G$13,2,0))</f>
        <v/>
      </c>
      <c r="L548" s="4" t="str">
        <f t="shared" si="3"/>
        <v/>
      </c>
      <c r="M548" s="4"/>
      <c r="N548" s="37"/>
      <c r="O548" s="38"/>
      <c r="P548" s="38"/>
      <c r="Q548" s="38"/>
      <c r="R548" s="32">
        <v>541.0</v>
      </c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23" t="str">
        <f t="shared" si="4"/>
        <v/>
      </c>
      <c r="B549" s="24"/>
      <c r="C549" s="33"/>
      <c r="D549" s="39"/>
      <c r="E549" s="33"/>
      <c r="F549" s="40"/>
      <c r="G549" s="34" t="str">
        <f t="shared" si="5"/>
        <v/>
      </c>
      <c r="H549" s="28">
        <v>542.0</v>
      </c>
      <c r="I549" s="4" t="str">
        <f t="shared" si="2"/>
        <v/>
      </c>
      <c r="J549" s="5" t="str">
        <f>IF(F549="","",F549+editar!$C$9)</f>
        <v/>
      </c>
      <c r="K549" s="4" t="str">
        <f>IF(J549="","",VLOOKUP(MONTH(J549),editar!$F$2:$G$13,2,0))</f>
        <v/>
      </c>
      <c r="L549" s="4" t="str">
        <f t="shared" si="3"/>
        <v/>
      </c>
      <c r="M549" s="4"/>
      <c r="N549" s="37"/>
      <c r="O549" s="38"/>
      <c r="P549" s="38"/>
      <c r="Q549" s="38"/>
      <c r="R549" s="32">
        <v>542.0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23" t="str">
        <f t="shared" si="4"/>
        <v/>
      </c>
      <c r="B550" s="24"/>
      <c r="C550" s="33"/>
      <c r="D550" s="39"/>
      <c r="E550" s="33"/>
      <c r="F550" s="40"/>
      <c r="G550" s="34" t="str">
        <f t="shared" si="5"/>
        <v/>
      </c>
      <c r="H550" s="28">
        <v>543.0</v>
      </c>
      <c r="I550" s="4" t="str">
        <f t="shared" si="2"/>
        <v/>
      </c>
      <c r="J550" s="5" t="str">
        <f>IF(F550="","",F550+editar!$C$9)</f>
        <v/>
      </c>
      <c r="K550" s="4" t="str">
        <f>IF(J550="","",VLOOKUP(MONTH(J550),editar!$F$2:$G$13,2,0))</f>
        <v/>
      </c>
      <c r="L550" s="4" t="str">
        <f t="shared" si="3"/>
        <v/>
      </c>
      <c r="M550" s="4"/>
      <c r="N550" s="37"/>
      <c r="O550" s="38"/>
      <c r="P550" s="38"/>
      <c r="Q550" s="38"/>
      <c r="R550" s="32">
        <v>543.0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23" t="str">
        <f t="shared" si="4"/>
        <v/>
      </c>
      <c r="B551" s="24"/>
      <c r="C551" s="33"/>
      <c r="D551" s="39"/>
      <c r="E551" s="33"/>
      <c r="F551" s="40"/>
      <c r="G551" s="34" t="str">
        <f t="shared" si="5"/>
        <v/>
      </c>
      <c r="H551" s="28">
        <v>544.0</v>
      </c>
      <c r="I551" s="4" t="str">
        <f t="shared" si="2"/>
        <v/>
      </c>
      <c r="J551" s="5" t="str">
        <f>IF(F551="","",F551+editar!$C$9)</f>
        <v/>
      </c>
      <c r="K551" s="4" t="str">
        <f>IF(J551="","",VLOOKUP(MONTH(J551),editar!$F$2:$G$13,2,0))</f>
        <v/>
      </c>
      <c r="L551" s="4" t="str">
        <f t="shared" si="3"/>
        <v/>
      </c>
      <c r="M551" s="4"/>
      <c r="N551" s="37"/>
      <c r="O551" s="38"/>
      <c r="P551" s="38"/>
      <c r="Q551" s="38"/>
      <c r="R551" s="32">
        <v>544.0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23" t="str">
        <f t="shared" si="4"/>
        <v/>
      </c>
      <c r="B552" s="24"/>
      <c r="C552" s="33"/>
      <c r="D552" s="39"/>
      <c r="E552" s="33"/>
      <c r="F552" s="40"/>
      <c r="G552" s="34" t="str">
        <f t="shared" si="5"/>
        <v/>
      </c>
      <c r="H552" s="28">
        <v>545.0</v>
      </c>
      <c r="I552" s="4" t="str">
        <f t="shared" si="2"/>
        <v/>
      </c>
      <c r="J552" s="5" t="str">
        <f>IF(F552="","",F552+editar!$C$9)</f>
        <v/>
      </c>
      <c r="K552" s="4" t="str">
        <f>IF(J552="","",VLOOKUP(MONTH(J552),editar!$F$2:$G$13,2,0))</f>
        <v/>
      </c>
      <c r="L552" s="4" t="str">
        <f t="shared" si="3"/>
        <v/>
      </c>
      <c r="M552" s="4"/>
      <c r="N552" s="37"/>
      <c r="O552" s="38"/>
      <c r="P552" s="38"/>
      <c r="Q552" s="38"/>
      <c r="R552" s="32">
        <v>545.0</v>
      </c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23" t="str">
        <f t="shared" si="4"/>
        <v/>
      </c>
      <c r="B553" s="24"/>
      <c r="C553" s="33"/>
      <c r="D553" s="39"/>
      <c r="E553" s="33"/>
      <c r="F553" s="40"/>
      <c r="G553" s="34" t="str">
        <f t="shared" si="5"/>
        <v/>
      </c>
      <c r="H553" s="28">
        <v>546.0</v>
      </c>
      <c r="I553" s="4" t="str">
        <f t="shared" si="2"/>
        <v/>
      </c>
      <c r="J553" s="5" t="str">
        <f>IF(F553="","",F553+editar!$C$9)</f>
        <v/>
      </c>
      <c r="K553" s="4" t="str">
        <f>IF(J553="","",VLOOKUP(MONTH(J553),editar!$F$2:$G$13,2,0))</f>
        <v/>
      </c>
      <c r="L553" s="4" t="str">
        <f t="shared" si="3"/>
        <v/>
      </c>
      <c r="M553" s="4"/>
      <c r="N553" s="37"/>
      <c r="O553" s="38"/>
      <c r="P553" s="38"/>
      <c r="Q553" s="38"/>
      <c r="R553" s="32">
        <v>546.0</v>
      </c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23" t="str">
        <f t="shared" si="4"/>
        <v/>
      </c>
      <c r="B554" s="24"/>
      <c r="C554" s="33"/>
      <c r="D554" s="39"/>
      <c r="E554" s="33"/>
      <c r="F554" s="40"/>
      <c r="G554" s="34" t="str">
        <f t="shared" si="5"/>
        <v/>
      </c>
      <c r="H554" s="28">
        <v>547.0</v>
      </c>
      <c r="I554" s="4" t="str">
        <f t="shared" si="2"/>
        <v/>
      </c>
      <c r="J554" s="5" t="str">
        <f>IF(F554="","",F554+editar!$C$9)</f>
        <v/>
      </c>
      <c r="K554" s="4" t="str">
        <f>IF(J554="","",VLOOKUP(MONTH(J554),editar!$F$2:$G$13,2,0))</f>
        <v/>
      </c>
      <c r="L554" s="4" t="str">
        <f t="shared" si="3"/>
        <v/>
      </c>
      <c r="M554" s="4"/>
      <c r="N554" s="37"/>
      <c r="O554" s="38"/>
      <c r="P554" s="38"/>
      <c r="Q554" s="38"/>
      <c r="R554" s="32">
        <v>547.0</v>
      </c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23" t="str">
        <f t="shared" si="4"/>
        <v/>
      </c>
      <c r="B555" s="24"/>
      <c r="C555" s="33"/>
      <c r="D555" s="39"/>
      <c r="E555" s="33"/>
      <c r="F555" s="40"/>
      <c r="G555" s="34" t="str">
        <f t="shared" si="5"/>
        <v/>
      </c>
      <c r="H555" s="28">
        <v>548.0</v>
      </c>
      <c r="I555" s="4" t="str">
        <f t="shared" si="2"/>
        <v/>
      </c>
      <c r="J555" s="5" t="str">
        <f>IF(F555="","",F555+editar!$C$9)</f>
        <v/>
      </c>
      <c r="K555" s="4" t="str">
        <f>IF(J555="","",VLOOKUP(MONTH(J555),editar!$F$2:$G$13,2,0))</f>
        <v/>
      </c>
      <c r="L555" s="4" t="str">
        <f t="shared" si="3"/>
        <v/>
      </c>
      <c r="M555" s="4"/>
      <c r="N555" s="37"/>
      <c r="O555" s="38"/>
      <c r="P555" s="38"/>
      <c r="Q555" s="38"/>
      <c r="R555" s="32">
        <v>548.0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23" t="str">
        <f t="shared" si="4"/>
        <v/>
      </c>
      <c r="B556" s="24"/>
      <c r="C556" s="33"/>
      <c r="D556" s="39"/>
      <c r="E556" s="33"/>
      <c r="F556" s="40"/>
      <c r="G556" s="34" t="str">
        <f t="shared" si="5"/>
        <v/>
      </c>
      <c r="H556" s="28">
        <v>549.0</v>
      </c>
      <c r="I556" s="4" t="str">
        <f t="shared" si="2"/>
        <v/>
      </c>
      <c r="J556" s="5" t="str">
        <f>IF(F556="","",F556+editar!$C$9)</f>
        <v/>
      </c>
      <c r="K556" s="4" t="str">
        <f>IF(J556="","",VLOOKUP(MONTH(J556),editar!$F$2:$G$13,2,0))</f>
        <v/>
      </c>
      <c r="L556" s="4" t="str">
        <f t="shared" si="3"/>
        <v/>
      </c>
      <c r="M556" s="4"/>
      <c r="N556" s="37"/>
      <c r="O556" s="38"/>
      <c r="P556" s="38"/>
      <c r="Q556" s="38"/>
      <c r="R556" s="32">
        <v>549.0</v>
      </c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23" t="str">
        <f t="shared" si="4"/>
        <v/>
      </c>
      <c r="B557" s="24"/>
      <c r="C557" s="33"/>
      <c r="D557" s="39"/>
      <c r="E557" s="33"/>
      <c r="F557" s="40"/>
      <c r="G557" s="34" t="str">
        <f t="shared" si="5"/>
        <v/>
      </c>
      <c r="H557" s="28">
        <v>550.0</v>
      </c>
      <c r="I557" s="4" t="str">
        <f t="shared" si="2"/>
        <v/>
      </c>
      <c r="J557" s="5" t="str">
        <f>IF(F557="","",F557+editar!$C$9)</f>
        <v/>
      </c>
      <c r="K557" s="4" t="str">
        <f>IF(J557="","",VLOOKUP(MONTH(J557),editar!$F$2:$G$13,2,0))</f>
        <v/>
      </c>
      <c r="L557" s="4" t="str">
        <f t="shared" si="3"/>
        <v/>
      </c>
      <c r="M557" s="4"/>
      <c r="N557" s="37"/>
      <c r="O557" s="38"/>
      <c r="P557" s="38"/>
      <c r="Q557" s="38"/>
      <c r="R557" s="32">
        <v>550.0</v>
      </c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23" t="str">
        <f t="shared" si="4"/>
        <v/>
      </c>
      <c r="B558" s="24"/>
      <c r="C558" s="33"/>
      <c r="D558" s="39"/>
      <c r="E558" s="33"/>
      <c r="F558" s="40"/>
      <c r="G558" s="34" t="str">
        <f t="shared" si="5"/>
        <v/>
      </c>
      <c r="H558" s="28">
        <v>551.0</v>
      </c>
      <c r="I558" s="4" t="str">
        <f t="shared" si="2"/>
        <v/>
      </c>
      <c r="J558" s="5" t="str">
        <f>IF(F558="","",F558+editar!$C$9)</f>
        <v/>
      </c>
      <c r="K558" s="4" t="str">
        <f>IF(J558="","",VLOOKUP(MONTH(J558),editar!$F$2:$G$13,2,0))</f>
        <v/>
      </c>
      <c r="L558" s="4" t="str">
        <f t="shared" si="3"/>
        <v/>
      </c>
      <c r="M558" s="4"/>
      <c r="N558" s="37"/>
      <c r="O558" s="38"/>
      <c r="P558" s="38"/>
      <c r="Q558" s="38"/>
      <c r="R558" s="32">
        <v>551.0</v>
      </c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23" t="str">
        <f t="shared" si="4"/>
        <v/>
      </c>
      <c r="B559" s="24"/>
      <c r="C559" s="33"/>
      <c r="D559" s="39"/>
      <c r="E559" s="33"/>
      <c r="F559" s="40"/>
      <c r="G559" s="34" t="str">
        <f t="shared" si="5"/>
        <v/>
      </c>
      <c r="H559" s="28">
        <v>552.0</v>
      </c>
      <c r="I559" s="4" t="str">
        <f t="shared" si="2"/>
        <v/>
      </c>
      <c r="J559" s="5" t="str">
        <f>IF(F559="","",F559+editar!$C$9)</f>
        <v/>
      </c>
      <c r="K559" s="4" t="str">
        <f>IF(J559="","",VLOOKUP(MONTH(J559),editar!$F$2:$G$13,2,0))</f>
        <v/>
      </c>
      <c r="L559" s="4" t="str">
        <f t="shared" si="3"/>
        <v/>
      </c>
      <c r="M559" s="4"/>
      <c r="N559" s="37"/>
      <c r="O559" s="38"/>
      <c r="P559" s="38"/>
      <c r="Q559" s="38"/>
      <c r="R559" s="32">
        <v>552.0</v>
      </c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23" t="str">
        <f t="shared" si="4"/>
        <v/>
      </c>
      <c r="B560" s="24"/>
      <c r="C560" s="33"/>
      <c r="D560" s="39"/>
      <c r="E560" s="33"/>
      <c r="F560" s="40"/>
      <c r="G560" s="34" t="str">
        <f t="shared" si="5"/>
        <v/>
      </c>
      <c r="H560" s="28">
        <v>553.0</v>
      </c>
      <c r="I560" s="4" t="str">
        <f t="shared" si="2"/>
        <v/>
      </c>
      <c r="J560" s="5" t="str">
        <f>IF(F560="","",F560+editar!$C$9)</f>
        <v/>
      </c>
      <c r="K560" s="4" t="str">
        <f>IF(J560="","",VLOOKUP(MONTH(J560),editar!$F$2:$G$13,2,0))</f>
        <v/>
      </c>
      <c r="L560" s="4" t="str">
        <f t="shared" si="3"/>
        <v/>
      </c>
      <c r="M560" s="4"/>
      <c r="N560" s="37"/>
      <c r="O560" s="38"/>
      <c r="P560" s="38"/>
      <c r="Q560" s="38"/>
      <c r="R560" s="32">
        <v>553.0</v>
      </c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23" t="str">
        <f t="shared" si="4"/>
        <v/>
      </c>
      <c r="B561" s="24"/>
      <c r="C561" s="33"/>
      <c r="D561" s="39"/>
      <c r="E561" s="33"/>
      <c r="F561" s="40"/>
      <c r="G561" s="34" t="str">
        <f t="shared" si="5"/>
        <v/>
      </c>
      <c r="H561" s="28">
        <v>554.0</v>
      </c>
      <c r="I561" s="4" t="str">
        <f t="shared" si="2"/>
        <v/>
      </c>
      <c r="J561" s="5" t="str">
        <f>IF(F561="","",F561+editar!$C$9)</f>
        <v/>
      </c>
      <c r="K561" s="4" t="str">
        <f>IF(J561="","",VLOOKUP(MONTH(J561),editar!$F$2:$G$13,2,0))</f>
        <v/>
      </c>
      <c r="L561" s="4" t="str">
        <f t="shared" si="3"/>
        <v/>
      </c>
      <c r="M561" s="4"/>
      <c r="N561" s="37"/>
      <c r="O561" s="38"/>
      <c r="P561" s="38"/>
      <c r="Q561" s="38"/>
      <c r="R561" s="32">
        <v>554.0</v>
      </c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23" t="str">
        <f t="shared" si="4"/>
        <v/>
      </c>
      <c r="B562" s="24"/>
      <c r="C562" s="33"/>
      <c r="D562" s="39"/>
      <c r="E562" s="33"/>
      <c r="F562" s="40"/>
      <c r="G562" s="34" t="str">
        <f t="shared" si="5"/>
        <v/>
      </c>
      <c r="H562" s="28">
        <v>555.0</v>
      </c>
      <c r="I562" s="4" t="str">
        <f t="shared" si="2"/>
        <v/>
      </c>
      <c r="J562" s="5" t="str">
        <f>IF(F562="","",F562+editar!$C$9)</f>
        <v/>
      </c>
      <c r="K562" s="4" t="str">
        <f>IF(J562="","",VLOOKUP(MONTH(J562),editar!$F$2:$G$13,2,0))</f>
        <v/>
      </c>
      <c r="L562" s="4" t="str">
        <f t="shared" si="3"/>
        <v/>
      </c>
      <c r="M562" s="4"/>
      <c r="N562" s="37"/>
      <c r="O562" s="38"/>
      <c r="P562" s="38"/>
      <c r="Q562" s="38"/>
      <c r="R562" s="32">
        <v>555.0</v>
      </c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23" t="str">
        <f t="shared" si="4"/>
        <v/>
      </c>
      <c r="B563" s="24"/>
      <c r="C563" s="33"/>
      <c r="D563" s="39"/>
      <c r="E563" s="33"/>
      <c r="F563" s="40"/>
      <c r="G563" s="34" t="str">
        <f t="shared" si="5"/>
        <v/>
      </c>
      <c r="H563" s="28">
        <v>556.0</v>
      </c>
      <c r="I563" s="4" t="str">
        <f t="shared" si="2"/>
        <v/>
      </c>
      <c r="J563" s="5" t="str">
        <f>IF(F563="","",F563+editar!$C$9)</f>
        <v/>
      </c>
      <c r="K563" s="4" t="str">
        <f>IF(J563="","",VLOOKUP(MONTH(J563),editar!$F$2:$G$13,2,0))</f>
        <v/>
      </c>
      <c r="L563" s="4" t="str">
        <f t="shared" si="3"/>
        <v/>
      </c>
      <c r="M563" s="4"/>
      <c r="N563" s="37"/>
      <c r="O563" s="38"/>
      <c r="P563" s="38"/>
      <c r="Q563" s="38"/>
      <c r="R563" s="32">
        <v>556.0</v>
      </c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23" t="str">
        <f t="shared" si="4"/>
        <v/>
      </c>
      <c r="B564" s="24"/>
      <c r="C564" s="33"/>
      <c r="D564" s="39"/>
      <c r="E564" s="33"/>
      <c r="F564" s="40"/>
      <c r="G564" s="34" t="str">
        <f t="shared" si="5"/>
        <v/>
      </c>
      <c r="H564" s="28">
        <v>557.0</v>
      </c>
      <c r="I564" s="4" t="str">
        <f t="shared" si="2"/>
        <v/>
      </c>
      <c r="J564" s="5" t="str">
        <f>IF(F564="","",F564+editar!$C$9)</f>
        <v/>
      </c>
      <c r="K564" s="4" t="str">
        <f>IF(J564="","",VLOOKUP(MONTH(J564),editar!$F$2:$G$13,2,0))</f>
        <v/>
      </c>
      <c r="L564" s="4" t="str">
        <f t="shared" si="3"/>
        <v/>
      </c>
      <c r="M564" s="4"/>
      <c r="N564" s="37"/>
      <c r="O564" s="38"/>
      <c r="P564" s="38"/>
      <c r="Q564" s="38"/>
      <c r="R564" s="32">
        <v>557.0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23" t="str">
        <f t="shared" si="4"/>
        <v/>
      </c>
      <c r="B565" s="24"/>
      <c r="C565" s="33"/>
      <c r="D565" s="39"/>
      <c r="E565" s="33"/>
      <c r="F565" s="40"/>
      <c r="G565" s="34" t="str">
        <f t="shared" si="5"/>
        <v/>
      </c>
      <c r="H565" s="28">
        <v>558.0</v>
      </c>
      <c r="I565" s="4" t="str">
        <f t="shared" si="2"/>
        <v/>
      </c>
      <c r="J565" s="5" t="str">
        <f>IF(F565="","",F565+editar!$C$9)</f>
        <v/>
      </c>
      <c r="K565" s="4" t="str">
        <f>IF(J565="","",VLOOKUP(MONTH(J565),editar!$F$2:$G$13,2,0))</f>
        <v/>
      </c>
      <c r="L565" s="4" t="str">
        <f t="shared" si="3"/>
        <v/>
      </c>
      <c r="M565" s="4"/>
      <c r="N565" s="37"/>
      <c r="O565" s="38"/>
      <c r="P565" s="38"/>
      <c r="Q565" s="38"/>
      <c r="R565" s="32">
        <v>558.0</v>
      </c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23" t="str">
        <f t="shared" si="4"/>
        <v/>
      </c>
      <c r="B566" s="24"/>
      <c r="C566" s="33"/>
      <c r="D566" s="39"/>
      <c r="E566" s="33"/>
      <c r="F566" s="40"/>
      <c r="G566" s="34" t="str">
        <f t="shared" si="5"/>
        <v/>
      </c>
      <c r="H566" s="28">
        <v>559.0</v>
      </c>
      <c r="I566" s="4" t="str">
        <f t="shared" si="2"/>
        <v/>
      </c>
      <c r="J566" s="5" t="str">
        <f>IF(F566="","",F566+editar!$C$9)</f>
        <v/>
      </c>
      <c r="K566" s="4" t="str">
        <f>IF(J566="","",VLOOKUP(MONTH(J566),editar!$F$2:$G$13,2,0))</f>
        <v/>
      </c>
      <c r="L566" s="4" t="str">
        <f t="shared" si="3"/>
        <v/>
      </c>
      <c r="M566" s="4"/>
      <c r="N566" s="37"/>
      <c r="O566" s="38"/>
      <c r="P566" s="38"/>
      <c r="Q566" s="38"/>
      <c r="R566" s="32">
        <v>559.0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23" t="str">
        <f t="shared" si="4"/>
        <v/>
      </c>
      <c r="B567" s="24"/>
      <c r="C567" s="33"/>
      <c r="D567" s="39"/>
      <c r="E567" s="33"/>
      <c r="F567" s="40"/>
      <c r="G567" s="34" t="str">
        <f t="shared" si="5"/>
        <v/>
      </c>
      <c r="H567" s="28">
        <v>560.0</v>
      </c>
      <c r="I567" s="4" t="str">
        <f t="shared" si="2"/>
        <v/>
      </c>
      <c r="J567" s="5" t="str">
        <f>IF(F567="","",F567+editar!$C$9)</f>
        <v/>
      </c>
      <c r="K567" s="4" t="str">
        <f>IF(J567="","",VLOOKUP(MONTH(J567),editar!$F$2:$G$13,2,0))</f>
        <v/>
      </c>
      <c r="L567" s="4" t="str">
        <f t="shared" si="3"/>
        <v/>
      </c>
      <c r="M567" s="4"/>
      <c r="N567" s="37"/>
      <c r="O567" s="38"/>
      <c r="P567" s="38"/>
      <c r="Q567" s="38"/>
      <c r="R567" s="32">
        <v>560.0</v>
      </c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23" t="str">
        <f t="shared" si="4"/>
        <v/>
      </c>
      <c r="B568" s="24"/>
      <c r="C568" s="33"/>
      <c r="D568" s="39"/>
      <c r="E568" s="33"/>
      <c r="F568" s="40"/>
      <c r="G568" s="34" t="str">
        <f t="shared" si="5"/>
        <v/>
      </c>
      <c r="H568" s="28">
        <v>561.0</v>
      </c>
      <c r="I568" s="4" t="str">
        <f t="shared" si="2"/>
        <v/>
      </c>
      <c r="J568" s="5" t="str">
        <f>IF(F568="","",F568+editar!$C$9)</f>
        <v/>
      </c>
      <c r="K568" s="4" t="str">
        <f>IF(J568="","",VLOOKUP(MONTH(J568),editar!$F$2:$G$13,2,0))</f>
        <v/>
      </c>
      <c r="L568" s="4" t="str">
        <f t="shared" si="3"/>
        <v/>
      </c>
      <c r="M568" s="4"/>
      <c r="N568" s="37"/>
      <c r="O568" s="38"/>
      <c r="P568" s="38"/>
      <c r="Q568" s="38"/>
      <c r="R568" s="32">
        <v>561.0</v>
      </c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23" t="str">
        <f t="shared" si="4"/>
        <v/>
      </c>
      <c r="B569" s="24"/>
      <c r="C569" s="33"/>
      <c r="D569" s="39"/>
      <c r="E569" s="33"/>
      <c r="F569" s="40"/>
      <c r="G569" s="34" t="str">
        <f t="shared" si="5"/>
        <v/>
      </c>
      <c r="H569" s="28">
        <v>562.0</v>
      </c>
      <c r="I569" s="4" t="str">
        <f t="shared" si="2"/>
        <v/>
      </c>
      <c r="J569" s="5" t="str">
        <f>IF(F569="","",F569+editar!$C$9)</f>
        <v/>
      </c>
      <c r="K569" s="4" t="str">
        <f>IF(J569="","",VLOOKUP(MONTH(J569),editar!$F$2:$G$13,2,0))</f>
        <v/>
      </c>
      <c r="L569" s="4" t="str">
        <f t="shared" si="3"/>
        <v/>
      </c>
      <c r="M569" s="4"/>
      <c r="N569" s="37"/>
      <c r="O569" s="38"/>
      <c r="P569" s="38"/>
      <c r="Q569" s="38"/>
      <c r="R569" s="32">
        <v>562.0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23" t="str">
        <f t="shared" si="4"/>
        <v/>
      </c>
      <c r="B570" s="24"/>
      <c r="C570" s="33"/>
      <c r="D570" s="39"/>
      <c r="E570" s="33"/>
      <c r="F570" s="40"/>
      <c r="G570" s="34" t="str">
        <f t="shared" si="5"/>
        <v/>
      </c>
      <c r="H570" s="28">
        <v>563.0</v>
      </c>
      <c r="I570" s="4" t="str">
        <f t="shared" si="2"/>
        <v/>
      </c>
      <c r="J570" s="5" t="str">
        <f>IF(F570="","",F570+editar!$C$9)</f>
        <v/>
      </c>
      <c r="K570" s="4" t="str">
        <f>IF(J570="","",VLOOKUP(MONTH(J570),editar!$F$2:$G$13,2,0))</f>
        <v/>
      </c>
      <c r="L570" s="4" t="str">
        <f t="shared" si="3"/>
        <v/>
      </c>
      <c r="M570" s="4"/>
      <c r="N570" s="37"/>
      <c r="O570" s="38"/>
      <c r="P570" s="38"/>
      <c r="Q570" s="38"/>
      <c r="R570" s="32">
        <v>563.0</v>
      </c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23" t="str">
        <f t="shared" si="4"/>
        <v/>
      </c>
      <c r="B571" s="24"/>
      <c r="C571" s="33"/>
      <c r="D571" s="39"/>
      <c r="E571" s="33"/>
      <c r="F571" s="40"/>
      <c r="G571" s="34" t="str">
        <f t="shared" si="5"/>
        <v/>
      </c>
      <c r="H571" s="28">
        <v>564.0</v>
      </c>
      <c r="I571" s="4" t="str">
        <f t="shared" si="2"/>
        <v/>
      </c>
      <c r="J571" s="5" t="str">
        <f>IF(F571="","",F571+editar!$C$9)</f>
        <v/>
      </c>
      <c r="K571" s="4" t="str">
        <f>IF(J571="","",VLOOKUP(MONTH(J571),editar!$F$2:$G$13,2,0))</f>
        <v/>
      </c>
      <c r="L571" s="4" t="str">
        <f t="shared" si="3"/>
        <v/>
      </c>
      <c r="M571" s="4"/>
      <c r="N571" s="37"/>
      <c r="O571" s="38"/>
      <c r="P571" s="38"/>
      <c r="Q571" s="38"/>
      <c r="R571" s="32">
        <v>564.0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23" t="str">
        <f t="shared" si="4"/>
        <v/>
      </c>
      <c r="B572" s="24"/>
      <c r="C572" s="33"/>
      <c r="D572" s="39"/>
      <c r="E572" s="33"/>
      <c r="F572" s="40"/>
      <c r="G572" s="34" t="str">
        <f t="shared" si="5"/>
        <v/>
      </c>
      <c r="H572" s="28">
        <v>565.0</v>
      </c>
      <c r="I572" s="4" t="str">
        <f t="shared" si="2"/>
        <v/>
      </c>
      <c r="J572" s="5" t="str">
        <f>IF(F572="","",F572+editar!$C$9)</f>
        <v/>
      </c>
      <c r="K572" s="4" t="str">
        <f>IF(J572="","",VLOOKUP(MONTH(J572),editar!$F$2:$G$13,2,0))</f>
        <v/>
      </c>
      <c r="L572" s="4" t="str">
        <f t="shared" si="3"/>
        <v/>
      </c>
      <c r="M572" s="4"/>
      <c r="N572" s="37"/>
      <c r="O572" s="38"/>
      <c r="P572" s="38"/>
      <c r="Q572" s="38"/>
      <c r="R572" s="32">
        <v>565.0</v>
      </c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23" t="str">
        <f t="shared" si="4"/>
        <v/>
      </c>
      <c r="B573" s="24"/>
      <c r="C573" s="33"/>
      <c r="D573" s="39"/>
      <c r="E573" s="33"/>
      <c r="F573" s="40"/>
      <c r="G573" s="34" t="str">
        <f t="shared" si="5"/>
        <v/>
      </c>
      <c r="H573" s="28">
        <v>566.0</v>
      </c>
      <c r="I573" s="4" t="str">
        <f t="shared" si="2"/>
        <v/>
      </c>
      <c r="J573" s="5" t="str">
        <f>IF(F573="","",F573+editar!$C$9)</f>
        <v/>
      </c>
      <c r="K573" s="4" t="str">
        <f>IF(J573="","",VLOOKUP(MONTH(J573),editar!$F$2:$G$13,2,0))</f>
        <v/>
      </c>
      <c r="L573" s="4" t="str">
        <f t="shared" si="3"/>
        <v/>
      </c>
      <c r="M573" s="4"/>
      <c r="N573" s="37"/>
      <c r="O573" s="38"/>
      <c r="P573" s="38"/>
      <c r="Q573" s="38"/>
      <c r="R573" s="32">
        <v>566.0</v>
      </c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23" t="str">
        <f t="shared" si="4"/>
        <v/>
      </c>
      <c r="B574" s="24"/>
      <c r="C574" s="33"/>
      <c r="D574" s="39"/>
      <c r="E574" s="33"/>
      <c r="F574" s="40"/>
      <c r="G574" s="34" t="str">
        <f t="shared" si="5"/>
        <v/>
      </c>
      <c r="H574" s="28">
        <v>567.0</v>
      </c>
      <c r="I574" s="4" t="str">
        <f t="shared" si="2"/>
        <v/>
      </c>
      <c r="J574" s="5" t="str">
        <f>IF(F574="","",F574+editar!$C$9)</f>
        <v/>
      </c>
      <c r="K574" s="4" t="str">
        <f>IF(J574="","",VLOOKUP(MONTH(J574),editar!$F$2:$G$13,2,0))</f>
        <v/>
      </c>
      <c r="L574" s="4" t="str">
        <f t="shared" si="3"/>
        <v/>
      </c>
      <c r="M574" s="4"/>
      <c r="N574" s="37"/>
      <c r="O574" s="38"/>
      <c r="P574" s="38"/>
      <c r="Q574" s="38"/>
      <c r="R574" s="32">
        <v>567.0</v>
      </c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23" t="str">
        <f t="shared" si="4"/>
        <v/>
      </c>
      <c r="B575" s="24"/>
      <c r="C575" s="33"/>
      <c r="D575" s="39"/>
      <c r="E575" s="33"/>
      <c r="F575" s="40"/>
      <c r="G575" s="34" t="str">
        <f t="shared" si="5"/>
        <v/>
      </c>
      <c r="H575" s="28">
        <v>568.0</v>
      </c>
      <c r="I575" s="4" t="str">
        <f t="shared" si="2"/>
        <v/>
      </c>
      <c r="J575" s="5" t="str">
        <f>IF(F575="","",F575+editar!$C$9)</f>
        <v/>
      </c>
      <c r="K575" s="4" t="str">
        <f>IF(J575="","",VLOOKUP(MONTH(J575),editar!$F$2:$G$13,2,0))</f>
        <v/>
      </c>
      <c r="L575" s="4" t="str">
        <f t="shared" si="3"/>
        <v/>
      </c>
      <c r="M575" s="4"/>
      <c r="N575" s="37"/>
      <c r="O575" s="38"/>
      <c r="P575" s="38"/>
      <c r="Q575" s="38"/>
      <c r="R575" s="32">
        <v>568.0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23" t="str">
        <f t="shared" si="4"/>
        <v/>
      </c>
      <c r="B576" s="24"/>
      <c r="C576" s="33"/>
      <c r="D576" s="39"/>
      <c r="E576" s="33"/>
      <c r="F576" s="40"/>
      <c r="G576" s="34" t="str">
        <f t="shared" si="5"/>
        <v/>
      </c>
      <c r="H576" s="28">
        <v>569.0</v>
      </c>
      <c r="I576" s="4" t="str">
        <f t="shared" si="2"/>
        <v/>
      </c>
      <c r="J576" s="5" t="str">
        <f>IF(F576="","",F576+editar!$C$9)</f>
        <v/>
      </c>
      <c r="K576" s="4" t="str">
        <f>IF(J576="","",VLOOKUP(MONTH(J576),editar!$F$2:$G$13,2,0))</f>
        <v/>
      </c>
      <c r="L576" s="4" t="str">
        <f t="shared" si="3"/>
        <v/>
      </c>
      <c r="M576" s="4"/>
      <c r="N576" s="37"/>
      <c r="O576" s="38"/>
      <c r="P576" s="38"/>
      <c r="Q576" s="38"/>
      <c r="R576" s="32">
        <v>569.0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23" t="str">
        <f t="shared" si="4"/>
        <v/>
      </c>
      <c r="B577" s="24"/>
      <c r="C577" s="33"/>
      <c r="D577" s="39"/>
      <c r="E577" s="33"/>
      <c r="F577" s="40"/>
      <c r="G577" s="34" t="str">
        <f t="shared" si="5"/>
        <v/>
      </c>
      <c r="H577" s="28">
        <v>570.0</v>
      </c>
      <c r="I577" s="4" t="str">
        <f t="shared" si="2"/>
        <v/>
      </c>
      <c r="J577" s="5" t="str">
        <f>IF(F577="","",F577+editar!$C$9)</f>
        <v/>
      </c>
      <c r="K577" s="4" t="str">
        <f>IF(J577="","",VLOOKUP(MONTH(J577),editar!$F$2:$G$13,2,0))</f>
        <v/>
      </c>
      <c r="L577" s="4" t="str">
        <f t="shared" si="3"/>
        <v/>
      </c>
      <c r="M577" s="4"/>
      <c r="N577" s="37"/>
      <c r="O577" s="38"/>
      <c r="P577" s="38"/>
      <c r="Q577" s="38"/>
      <c r="R577" s="32">
        <v>570.0</v>
      </c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23" t="str">
        <f t="shared" si="4"/>
        <v/>
      </c>
      <c r="B578" s="24"/>
      <c r="C578" s="33"/>
      <c r="D578" s="39"/>
      <c r="E578" s="33"/>
      <c r="F578" s="40"/>
      <c r="G578" s="34" t="str">
        <f t="shared" si="5"/>
        <v/>
      </c>
      <c r="H578" s="28">
        <v>571.0</v>
      </c>
      <c r="I578" s="4" t="str">
        <f t="shared" si="2"/>
        <v/>
      </c>
      <c r="J578" s="5" t="str">
        <f>IF(F578="","",F578+editar!$C$9)</f>
        <v/>
      </c>
      <c r="K578" s="4" t="str">
        <f>IF(J578="","",VLOOKUP(MONTH(J578),editar!$F$2:$G$13,2,0))</f>
        <v/>
      </c>
      <c r="L578" s="4" t="str">
        <f t="shared" si="3"/>
        <v/>
      </c>
      <c r="M578" s="4"/>
      <c r="N578" s="37"/>
      <c r="O578" s="38"/>
      <c r="P578" s="38"/>
      <c r="Q578" s="38"/>
      <c r="R578" s="32">
        <v>571.0</v>
      </c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23" t="str">
        <f t="shared" si="4"/>
        <v/>
      </c>
      <c r="B579" s="24"/>
      <c r="C579" s="33"/>
      <c r="D579" s="39"/>
      <c r="E579" s="33"/>
      <c r="F579" s="40"/>
      <c r="G579" s="34" t="str">
        <f t="shared" si="5"/>
        <v/>
      </c>
      <c r="H579" s="28">
        <v>572.0</v>
      </c>
      <c r="I579" s="4" t="str">
        <f t="shared" si="2"/>
        <v/>
      </c>
      <c r="J579" s="5" t="str">
        <f>IF(F579="","",F579+editar!$C$9)</f>
        <v/>
      </c>
      <c r="K579" s="4" t="str">
        <f>IF(J579="","",VLOOKUP(MONTH(J579),editar!$F$2:$G$13,2,0))</f>
        <v/>
      </c>
      <c r="L579" s="4" t="str">
        <f t="shared" si="3"/>
        <v/>
      </c>
      <c r="M579" s="4"/>
      <c r="N579" s="37"/>
      <c r="O579" s="38"/>
      <c r="P579" s="38"/>
      <c r="Q579" s="38"/>
      <c r="R579" s="32">
        <v>572.0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23" t="str">
        <f t="shared" si="4"/>
        <v/>
      </c>
      <c r="B580" s="24"/>
      <c r="C580" s="33"/>
      <c r="D580" s="39"/>
      <c r="E580" s="33"/>
      <c r="F580" s="40"/>
      <c r="G580" s="34" t="str">
        <f t="shared" si="5"/>
        <v/>
      </c>
      <c r="H580" s="28">
        <v>573.0</v>
      </c>
      <c r="I580" s="4" t="str">
        <f t="shared" si="2"/>
        <v/>
      </c>
      <c r="J580" s="5" t="str">
        <f>IF(F580="","",F580+editar!$C$9)</f>
        <v/>
      </c>
      <c r="K580" s="4" t="str">
        <f>IF(J580="","",VLOOKUP(MONTH(J580),editar!$F$2:$G$13,2,0))</f>
        <v/>
      </c>
      <c r="L580" s="4" t="str">
        <f t="shared" si="3"/>
        <v/>
      </c>
      <c r="M580" s="4"/>
      <c r="N580" s="37"/>
      <c r="O580" s="38"/>
      <c r="P580" s="38"/>
      <c r="Q580" s="38"/>
      <c r="R580" s="32">
        <v>573.0</v>
      </c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23" t="str">
        <f t="shared" si="4"/>
        <v/>
      </c>
      <c r="B581" s="24"/>
      <c r="C581" s="33"/>
      <c r="D581" s="39"/>
      <c r="E581" s="33"/>
      <c r="F581" s="40"/>
      <c r="G581" s="34" t="str">
        <f t="shared" si="5"/>
        <v/>
      </c>
      <c r="H581" s="28">
        <v>574.0</v>
      </c>
      <c r="I581" s="4" t="str">
        <f t="shared" si="2"/>
        <v/>
      </c>
      <c r="J581" s="5" t="str">
        <f>IF(F581="","",F581+editar!$C$9)</f>
        <v/>
      </c>
      <c r="K581" s="4" t="str">
        <f>IF(J581="","",VLOOKUP(MONTH(J581),editar!$F$2:$G$13,2,0))</f>
        <v/>
      </c>
      <c r="L581" s="4" t="str">
        <f t="shared" si="3"/>
        <v/>
      </c>
      <c r="M581" s="4"/>
      <c r="N581" s="37"/>
      <c r="O581" s="38"/>
      <c r="P581" s="38"/>
      <c r="Q581" s="38"/>
      <c r="R581" s="32">
        <v>574.0</v>
      </c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23" t="str">
        <f t="shared" si="4"/>
        <v/>
      </c>
      <c r="B582" s="24"/>
      <c r="C582" s="33"/>
      <c r="D582" s="39"/>
      <c r="E582" s="33"/>
      <c r="F582" s="40"/>
      <c r="G582" s="34" t="str">
        <f t="shared" si="5"/>
        <v/>
      </c>
      <c r="H582" s="28">
        <v>575.0</v>
      </c>
      <c r="I582" s="4" t="str">
        <f t="shared" si="2"/>
        <v/>
      </c>
      <c r="J582" s="5" t="str">
        <f>IF(F582="","",F582+editar!$C$9)</f>
        <v/>
      </c>
      <c r="K582" s="4" t="str">
        <f>IF(J582="","",VLOOKUP(MONTH(J582),editar!$F$2:$G$13,2,0))</f>
        <v/>
      </c>
      <c r="L582" s="4" t="str">
        <f t="shared" si="3"/>
        <v/>
      </c>
      <c r="M582" s="4"/>
      <c r="N582" s="37"/>
      <c r="O582" s="38"/>
      <c r="P582" s="38"/>
      <c r="Q582" s="38"/>
      <c r="R582" s="32">
        <v>575.0</v>
      </c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23" t="str">
        <f t="shared" si="4"/>
        <v/>
      </c>
      <c r="B583" s="24"/>
      <c r="C583" s="33"/>
      <c r="D583" s="39"/>
      <c r="E583" s="33"/>
      <c r="F583" s="40"/>
      <c r="G583" s="34" t="str">
        <f t="shared" si="5"/>
        <v/>
      </c>
      <c r="H583" s="28">
        <v>576.0</v>
      </c>
      <c r="I583" s="4" t="str">
        <f t="shared" si="2"/>
        <v/>
      </c>
      <c r="J583" s="5" t="str">
        <f>IF(F583="","",F583+editar!$C$9)</f>
        <v/>
      </c>
      <c r="K583" s="4" t="str">
        <f>IF(J583="","",VLOOKUP(MONTH(J583),editar!$F$2:$G$13,2,0))</f>
        <v/>
      </c>
      <c r="L583" s="4" t="str">
        <f t="shared" si="3"/>
        <v/>
      </c>
      <c r="M583" s="4"/>
      <c r="N583" s="37"/>
      <c r="O583" s="38"/>
      <c r="P583" s="38"/>
      <c r="Q583" s="38"/>
      <c r="R583" s="32">
        <v>576.0</v>
      </c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23" t="str">
        <f t="shared" si="4"/>
        <v/>
      </c>
      <c r="B584" s="24"/>
      <c r="C584" s="33"/>
      <c r="D584" s="39"/>
      <c r="E584" s="33"/>
      <c r="F584" s="40"/>
      <c r="G584" s="34" t="str">
        <f t="shared" si="5"/>
        <v/>
      </c>
      <c r="H584" s="28">
        <v>577.0</v>
      </c>
      <c r="I584" s="4" t="str">
        <f t="shared" si="2"/>
        <v/>
      </c>
      <c r="J584" s="5" t="str">
        <f>IF(F584="","",F584+editar!$C$9)</f>
        <v/>
      </c>
      <c r="K584" s="4" t="str">
        <f>IF(J584="","",VLOOKUP(MONTH(J584),editar!$F$2:$G$13,2,0))</f>
        <v/>
      </c>
      <c r="L584" s="4" t="str">
        <f t="shared" si="3"/>
        <v/>
      </c>
      <c r="M584" s="4"/>
      <c r="N584" s="37"/>
      <c r="O584" s="38"/>
      <c r="P584" s="38"/>
      <c r="Q584" s="38"/>
      <c r="R584" s="32">
        <v>577.0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23" t="str">
        <f t="shared" si="4"/>
        <v/>
      </c>
      <c r="B585" s="24"/>
      <c r="C585" s="33"/>
      <c r="D585" s="39"/>
      <c r="E585" s="33"/>
      <c r="F585" s="40"/>
      <c r="G585" s="34" t="str">
        <f t="shared" si="5"/>
        <v/>
      </c>
      <c r="H585" s="28">
        <v>578.0</v>
      </c>
      <c r="I585" s="4" t="str">
        <f t="shared" si="2"/>
        <v/>
      </c>
      <c r="J585" s="5" t="str">
        <f>IF(F585="","",F585+editar!$C$9)</f>
        <v/>
      </c>
      <c r="K585" s="4" t="str">
        <f>IF(J585="","",VLOOKUP(MONTH(J585),editar!$F$2:$G$13,2,0))</f>
        <v/>
      </c>
      <c r="L585" s="4" t="str">
        <f t="shared" si="3"/>
        <v/>
      </c>
      <c r="M585" s="4"/>
      <c r="N585" s="37"/>
      <c r="O585" s="38"/>
      <c r="P585" s="38"/>
      <c r="Q585" s="38"/>
      <c r="R585" s="32">
        <v>578.0</v>
      </c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23" t="str">
        <f t="shared" si="4"/>
        <v/>
      </c>
      <c r="B586" s="24"/>
      <c r="C586" s="33"/>
      <c r="D586" s="39"/>
      <c r="E586" s="33"/>
      <c r="F586" s="40"/>
      <c r="G586" s="34" t="str">
        <f t="shared" si="5"/>
        <v/>
      </c>
      <c r="H586" s="28">
        <v>579.0</v>
      </c>
      <c r="I586" s="4" t="str">
        <f t="shared" si="2"/>
        <v/>
      </c>
      <c r="J586" s="5" t="str">
        <f>IF(F586="","",F586+editar!$C$9)</f>
        <v/>
      </c>
      <c r="K586" s="4" t="str">
        <f>IF(J586="","",VLOOKUP(MONTH(J586),editar!$F$2:$G$13,2,0))</f>
        <v/>
      </c>
      <c r="L586" s="4" t="str">
        <f t="shared" si="3"/>
        <v/>
      </c>
      <c r="M586" s="4"/>
      <c r="N586" s="37"/>
      <c r="O586" s="38"/>
      <c r="P586" s="38"/>
      <c r="Q586" s="38"/>
      <c r="R586" s="32">
        <v>579.0</v>
      </c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23" t="str">
        <f t="shared" si="4"/>
        <v/>
      </c>
      <c r="B587" s="24"/>
      <c r="C587" s="33"/>
      <c r="D587" s="39"/>
      <c r="E587" s="33"/>
      <c r="F587" s="40"/>
      <c r="G587" s="34" t="str">
        <f t="shared" si="5"/>
        <v/>
      </c>
      <c r="H587" s="28">
        <v>580.0</v>
      </c>
      <c r="I587" s="4" t="str">
        <f t="shared" si="2"/>
        <v/>
      </c>
      <c r="J587" s="5" t="str">
        <f>IF(F587="","",F587+editar!$C$9)</f>
        <v/>
      </c>
      <c r="K587" s="4" t="str">
        <f>IF(J587="","",VLOOKUP(MONTH(J587),editar!$F$2:$G$13,2,0))</f>
        <v/>
      </c>
      <c r="L587" s="4" t="str">
        <f t="shared" si="3"/>
        <v/>
      </c>
      <c r="M587" s="4"/>
      <c r="N587" s="37"/>
      <c r="O587" s="38"/>
      <c r="P587" s="38"/>
      <c r="Q587" s="38"/>
      <c r="R587" s="32">
        <v>580.0</v>
      </c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23" t="str">
        <f t="shared" si="4"/>
        <v/>
      </c>
      <c r="B588" s="24"/>
      <c r="C588" s="33"/>
      <c r="D588" s="39"/>
      <c r="E588" s="33"/>
      <c r="F588" s="40"/>
      <c r="G588" s="34" t="str">
        <f t="shared" si="5"/>
        <v/>
      </c>
      <c r="H588" s="28">
        <v>581.0</v>
      </c>
      <c r="I588" s="4" t="str">
        <f t="shared" si="2"/>
        <v/>
      </c>
      <c r="J588" s="5" t="str">
        <f>IF(F588="","",F588+editar!$C$9)</f>
        <v/>
      </c>
      <c r="K588" s="4" t="str">
        <f>IF(J588="","",VLOOKUP(MONTH(J588),editar!$F$2:$G$13,2,0))</f>
        <v/>
      </c>
      <c r="L588" s="4" t="str">
        <f t="shared" si="3"/>
        <v/>
      </c>
      <c r="M588" s="4"/>
      <c r="N588" s="37"/>
      <c r="O588" s="38"/>
      <c r="P588" s="38"/>
      <c r="Q588" s="38"/>
      <c r="R588" s="32">
        <v>581.0</v>
      </c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23" t="str">
        <f t="shared" si="4"/>
        <v/>
      </c>
      <c r="B589" s="24"/>
      <c r="C589" s="33"/>
      <c r="D589" s="39"/>
      <c r="E589" s="33"/>
      <c r="F589" s="40"/>
      <c r="G589" s="34" t="str">
        <f t="shared" si="5"/>
        <v/>
      </c>
      <c r="H589" s="28">
        <v>582.0</v>
      </c>
      <c r="I589" s="4" t="str">
        <f t="shared" si="2"/>
        <v/>
      </c>
      <c r="J589" s="5" t="str">
        <f>IF(F589="","",F589+editar!$C$9)</f>
        <v/>
      </c>
      <c r="K589" s="4" t="str">
        <f>IF(J589="","",VLOOKUP(MONTH(J589),editar!$F$2:$G$13,2,0))</f>
        <v/>
      </c>
      <c r="L589" s="4" t="str">
        <f t="shared" si="3"/>
        <v/>
      </c>
      <c r="M589" s="4"/>
      <c r="N589" s="37"/>
      <c r="O589" s="38"/>
      <c r="P589" s="38"/>
      <c r="Q589" s="38"/>
      <c r="R589" s="32">
        <v>582.0</v>
      </c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23" t="str">
        <f t="shared" si="4"/>
        <v/>
      </c>
      <c r="B590" s="24"/>
      <c r="C590" s="33"/>
      <c r="D590" s="39"/>
      <c r="E590" s="33"/>
      <c r="F590" s="40"/>
      <c r="G590" s="34" t="str">
        <f t="shared" si="5"/>
        <v/>
      </c>
      <c r="H590" s="28">
        <v>583.0</v>
      </c>
      <c r="I590" s="4" t="str">
        <f t="shared" si="2"/>
        <v/>
      </c>
      <c r="J590" s="5" t="str">
        <f>IF(F590="","",F590+editar!$C$9)</f>
        <v/>
      </c>
      <c r="K590" s="4" t="str">
        <f>IF(J590="","",VLOOKUP(MONTH(J590),editar!$F$2:$G$13,2,0))</f>
        <v/>
      </c>
      <c r="L590" s="4" t="str">
        <f t="shared" si="3"/>
        <v/>
      </c>
      <c r="M590" s="4"/>
      <c r="N590" s="37"/>
      <c r="O590" s="38"/>
      <c r="P590" s="38"/>
      <c r="Q590" s="38"/>
      <c r="R590" s="32">
        <v>583.0</v>
      </c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23" t="str">
        <f t="shared" si="4"/>
        <v/>
      </c>
      <c r="B591" s="24"/>
      <c r="C591" s="33"/>
      <c r="D591" s="39"/>
      <c r="E591" s="33"/>
      <c r="F591" s="40"/>
      <c r="G591" s="34" t="str">
        <f t="shared" si="5"/>
        <v/>
      </c>
      <c r="H591" s="28">
        <v>584.0</v>
      </c>
      <c r="I591" s="4" t="str">
        <f t="shared" si="2"/>
        <v/>
      </c>
      <c r="J591" s="5" t="str">
        <f>IF(F591="","",F591+editar!$C$9)</f>
        <v/>
      </c>
      <c r="K591" s="4" t="str">
        <f>IF(J591="","",VLOOKUP(MONTH(J591),editar!$F$2:$G$13,2,0))</f>
        <v/>
      </c>
      <c r="L591" s="4" t="str">
        <f t="shared" si="3"/>
        <v/>
      </c>
      <c r="M591" s="4"/>
      <c r="N591" s="37"/>
      <c r="O591" s="38"/>
      <c r="P591" s="38"/>
      <c r="Q591" s="38"/>
      <c r="R591" s="32">
        <v>584.0</v>
      </c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23" t="str">
        <f t="shared" si="4"/>
        <v/>
      </c>
      <c r="B592" s="24"/>
      <c r="C592" s="33"/>
      <c r="D592" s="39"/>
      <c r="E592" s="33"/>
      <c r="F592" s="40"/>
      <c r="G592" s="34" t="str">
        <f t="shared" si="5"/>
        <v/>
      </c>
      <c r="H592" s="28">
        <v>585.0</v>
      </c>
      <c r="I592" s="4" t="str">
        <f t="shared" si="2"/>
        <v/>
      </c>
      <c r="J592" s="5" t="str">
        <f>IF(F592="","",F592+editar!$C$9)</f>
        <v/>
      </c>
      <c r="K592" s="4" t="str">
        <f>IF(J592="","",VLOOKUP(MONTH(J592),editar!$F$2:$G$13,2,0))</f>
        <v/>
      </c>
      <c r="L592" s="4" t="str">
        <f t="shared" si="3"/>
        <v/>
      </c>
      <c r="M592" s="4"/>
      <c r="N592" s="37"/>
      <c r="O592" s="38"/>
      <c r="P592" s="38"/>
      <c r="Q592" s="38"/>
      <c r="R592" s="32">
        <v>585.0</v>
      </c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23" t="str">
        <f t="shared" si="4"/>
        <v/>
      </c>
      <c r="B593" s="24"/>
      <c r="C593" s="33"/>
      <c r="D593" s="39"/>
      <c r="E593" s="33"/>
      <c r="F593" s="40"/>
      <c r="G593" s="34" t="str">
        <f t="shared" si="5"/>
        <v/>
      </c>
      <c r="H593" s="28">
        <v>586.0</v>
      </c>
      <c r="I593" s="4" t="str">
        <f t="shared" si="2"/>
        <v/>
      </c>
      <c r="J593" s="5" t="str">
        <f>IF(F593="","",F593+editar!$C$9)</f>
        <v/>
      </c>
      <c r="K593" s="4" t="str">
        <f>IF(J593="","",VLOOKUP(MONTH(J593),editar!$F$2:$G$13,2,0))</f>
        <v/>
      </c>
      <c r="L593" s="4" t="str">
        <f t="shared" si="3"/>
        <v/>
      </c>
      <c r="M593" s="4"/>
      <c r="N593" s="37"/>
      <c r="O593" s="38"/>
      <c r="P593" s="38"/>
      <c r="Q593" s="38"/>
      <c r="R593" s="32">
        <v>586.0</v>
      </c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23" t="str">
        <f t="shared" si="4"/>
        <v/>
      </c>
      <c r="B594" s="24"/>
      <c r="C594" s="33"/>
      <c r="D594" s="39"/>
      <c r="E594" s="33"/>
      <c r="F594" s="40"/>
      <c r="G594" s="34" t="str">
        <f t="shared" si="5"/>
        <v/>
      </c>
      <c r="H594" s="28">
        <v>587.0</v>
      </c>
      <c r="I594" s="4" t="str">
        <f t="shared" si="2"/>
        <v/>
      </c>
      <c r="J594" s="5" t="str">
        <f>IF(F594="","",F594+editar!$C$9)</f>
        <v/>
      </c>
      <c r="K594" s="4" t="str">
        <f>IF(J594="","",VLOOKUP(MONTH(J594),editar!$F$2:$G$13,2,0))</f>
        <v/>
      </c>
      <c r="L594" s="4" t="str">
        <f t="shared" si="3"/>
        <v/>
      </c>
      <c r="M594" s="4"/>
      <c r="N594" s="37"/>
      <c r="O594" s="38"/>
      <c r="P594" s="38"/>
      <c r="Q594" s="38"/>
      <c r="R594" s="32">
        <v>587.0</v>
      </c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23" t="str">
        <f t="shared" si="4"/>
        <v/>
      </c>
      <c r="B595" s="24"/>
      <c r="C595" s="33"/>
      <c r="D595" s="39"/>
      <c r="E595" s="33"/>
      <c r="F595" s="40"/>
      <c r="G595" s="34" t="str">
        <f t="shared" si="5"/>
        <v/>
      </c>
      <c r="H595" s="28">
        <v>588.0</v>
      </c>
      <c r="I595" s="4" t="str">
        <f t="shared" si="2"/>
        <v/>
      </c>
      <c r="J595" s="5" t="str">
        <f>IF(F595="","",F595+editar!$C$9)</f>
        <v/>
      </c>
      <c r="K595" s="4" t="str">
        <f>IF(J595="","",VLOOKUP(MONTH(J595),editar!$F$2:$G$13,2,0))</f>
        <v/>
      </c>
      <c r="L595" s="4" t="str">
        <f t="shared" si="3"/>
        <v/>
      </c>
      <c r="M595" s="4"/>
      <c r="N595" s="37"/>
      <c r="O595" s="38"/>
      <c r="P595" s="38"/>
      <c r="Q595" s="38"/>
      <c r="R595" s="32">
        <v>588.0</v>
      </c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23" t="str">
        <f t="shared" si="4"/>
        <v/>
      </c>
      <c r="B596" s="24"/>
      <c r="C596" s="33"/>
      <c r="D596" s="39"/>
      <c r="E596" s="33"/>
      <c r="F596" s="40"/>
      <c r="G596" s="34" t="str">
        <f t="shared" si="5"/>
        <v/>
      </c>
      <c r="H596" s="28">
        <v>589.0</v>
      </c>
      <c r="I596" s="4" t="str">
        <f t="shared" si="2"/>
        <v/>
      </c>
      <c r="J596" s="5" t="str">
        <f>IF(F596="","",F596+editar!$C$9)</f>
        <v/>
      </c>
      <c r="K596" s="4" t="str">
        <f>IF(J596="","",VLOOKUP(MONTH(J596),editar!$F$2:$G$13,2,0))</f>
        <v/>
      </c>
      <c r="L596" s="4" t="str">
        <f t="shared" si="3"/>
        <v/>
      </c>
      <c r="M596" s="4"/>
      <c r="N596" s="37"/>
      <c r="O596" s="38"/>
      <c r="P596" s="38"/>
      <c r="Q596" s="38"/>
      <c r="R596" s="32">
        <v>589.0</v>
      </c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23" t="str">
        <f t="shared" si="4"/>
        <v/>
      </c>
      <c r="B597" s="24"/>
      <c r="C597" s="33"/>
      <c r="D597" s="39"/>
      <c r="E597" s="33"/>
      <c r="F597" s="40"/>
      <c r="G597" s="34" t="str">
        <f t="shared" si="5"/>
        <v/>
      </c>
      <c r="H597" s="28">
        <v>590.0</v>
      </c>
      <c r="I597" s="4" t="str">
        <f t="shared" si="2"/>
        <v/>
      </c>
      <c r="J597" s="5" t="str">
        <f>IF(F597="","",F597+editar!$C$9)</f>
        <v/>
      </c>
      <c r="K597" s="4" t="str">
        <f>IF(J597="","",VLOOKUP(MONTH(J597),editar!$F$2:$G$13,2,0))</f>
        <v/>
      </c>
      <c r="L597" s="4" t="str">
        <f t="shared" si="3"/>
        <v/>
      </c>
      <c r="M597" s="4"/>
      <c r="N597" s="37"/>
      <c r="O597" s="38"/>
      <c r="P597" s="38"/>
      <c r="Q597" s="38"/>
      <c r="R597" s="32">
        <v>590.0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23" t="str">
        <f t="shared" si="4"/>
        <v/>
      </c>
      <c r="B598" s="24"/>
      <c r="C598" s="33"/>
      <c r="D598" s="39"/>
      <c r="E598" s="33"/>
      <c r="F598" s="40"/>
      <c r="G598" s="34" t="str">
        <f t="shared" si="5"/>
        <v/>
      </c>
      <c r="H598" s="28">
        <v>591.0</v>
      </c>
      <c r="I598" s="4" t="str">
        <f t="shared" si="2"/>
        <v/>
      </c>
      <c r="J598" s="5" t="str">
        <f>IF(F598="","",F598+editar!$C$9)</f>
        <v/>
      </c>
      <c r="K598" s="4" t="str">
        <f>IF(J598="","",VLOOKUP(MONTH(J598),editar!$F$2:$G$13,2,0))</f>
        <v/>
      </c>
      <c r="L598" s="4" t="str">
        <f t="shared" si="3"/>
        <v/>
      </c>
      <c r="M598" s="4"/>
      <c r="N598" s="37"/>
      <c r="O598" s="38"/>
      <c r="P598" s="38"/>
      <c r="Q598" s="38"/>
      <c r="R598" s="32">
        <v>591.0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23" t="str">
        <f t="shared" si="4"/>
        <v/>
      </c>
      <c r="B599" s="24"/>
      <c r="C599" s="33"/>
      <c r="D599" s="39"/>
      <c r="E599" s="33"/>
      <c r="F599" s="40"/>
      <c r="G599" s="34" t="str">
        <f t="shared" si="5"/>
        <v/>
      </c>
      <c r="H599" s="28">
        <v>592.0</v>
      </c>
      <c r="I599" s="4" t="str">
        <f t="shared" si="2"/>
        <v/>
      </c>
      <c r="J599" s="5" t="str">
        <f>IF(F599="","",F599+editar!$C$9)</f>
        <v/>
      </c>
      <c r="K599" s="4" t="str">
        <f>IF(J599="","",VLOOKUP(MONTH(J599),editar!$F$2:$G$13,2,0))</f>
        <v/>
      </c>
      <c r="L599" s="4" t="str">
        <f t="shared" si="3"/>
        <v/>
      </c>
      <c r="M599" s="4"/>
      <c r="N599" s="37"/>
      <c r="O599" s="38"/>
      <c r="P599" s="38"/>
      <c r="Q599" s="38"/>
      <c r="R599" s="32">
        <v>592.0</v>
      </c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23" t="str">
        <f t="shared" si="4"/>
        <v/>
      </c>
      <c r="B600" s="24"/>
      <c r="C600" s="33"/>
      <c r="D600" s="39"/>
      <c r="E600" s="33"/>
      <c r="F600" s="40"/>
      <c r="G600" s="34" t="str">
        <f t="shared" si="5"/>
        <v/>
      </c>
      <c r="H600" s="28">
        <v>593.0</v>
      </c>
      <c r="I600" s="4" t="str">
        <f t="shared" si="2"/>
        <v/>
      </c>
      <c r="J600" s="5" t="str">
        <f>IF(F600="","",F600+editar!$C$9)</f>
        <v/>
      </c>
      <c r="K600" s="4" t="str">
        <f>IF(J600="","",VLOOKUP(MONTH(J600),editar!$F$2:$G$13,2,0))</f>
        <v/>
      </c>
      <c r="L600" s="4" t="str">
        <f t="shared" si="3"/>
        <v/>
      </c>
      <c r="M600" s="4"/>
      <c r="N600" s="37"/>
      <c r="O600" s="38"/>
      <c r="P600" s="38"/>
      <c r="Q600" s="38"/>
      <c r="R600" s="32">
        <v>593.0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23" t="str">
        <f t="shared" si="4"/>
        <v/>
      </c>
      <c r="B601" s="24"/>
      <c r="C601" s="33"/>
      <c r="D601" s="39"/>
      <c r="E601" s="33"/>
      <c r="F601" s="40"/>
      <c r="G601" s="34" t="str">
        <f t="shared" si="5"/>
        <v/>
      </c>
      <c r="H601" s="28">
        <v>594.0</v>
      </c>
      <c r="I601" s="4" t="str">
        <f t="shared" si="2"/>
        <v/>
      </c>
      <c r="J601" s="5" t="str">
        <f>IF(F601="","",F601+editar!$C$9)</f>
        <v/>
      </c>
      <c r="K601" s="4" t="str">
        <f>IF(J601="","",VLOOKUP(MONTH(J601),editar!$F$2:$G$13,2,0))</f>
        <v/>
      </c>
      <c r="L601" s="4" t="str">
        <f t="shared" si="3"/>
        <v/>
      </c>
      <c r="M601" s="4"/>
      <c r="N601" s="37"/>
      <c r="O601" s="38"/>
      <c r="P601" s="38"/>
      <c r="Q601" s="38"/>
      <c r="R601" s="32">
        <v>594.0</v>
      </c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23" t="str">
        <f t="shared" si="4"/>
        <v/>
      </c>
      <c r="B602" s="24"/>
      <c r="C602" s="33"/>
      <c r="D602" s="39"/>
      <c r="E602" s="33"/>
      <c r="F602" s="40"/>
      <c r="G602" s="34" t="str">
        <f t="shared" si="5"/>
        <v/>
      </c>
      <c r="H602" s="28">
        <v>595.0</v>
      </c>
      <c r="I602" s="4" t="str">
        <f t="shared" si="2"/>
        <v/>
      </c>
      <c r="J602" s="5" t="str">
        <f>IF(F602="","",F602+editar!$C$9)</f>
        <v/>
      </c>
      <c r="K602" s="4" t="str">
        <f>IF(J602="","",VLOOKUP(MONTH(J602),editar!$F$2:$G$13,2,0))</f>
        <v/>
      </c>
      <c r="L602" s="4" t="str">
        <f t="shared" si="3"/>
        <v/>
      </c>
      <c r="M602" s="4"/>
      <c r="N602" s="37"/>
      <c r="O602" s="38"/>
      <c r="P602" s="38"/>
      <c r="Q602" s="38"/>
      <c r="R602" s="32">
        <v>595.0</v>
      </c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23" t="str">
        <f t="shared" si="4"/>
        <v/>
      </c>
      <c r="B603" s="24"/>
      <c r="C603" s="33"/>
      <c r="D603" s="39"/>
      <c r="E603" s="33"/>
      <c r="F603" s="40"/>
      <c r="G603" s="34" t="str">
        <f t="shared" si="5"/>
        <v/>
      </c>
      <c r="H603" s="28">
        <v>596.0</v>
      </c>
      <c r="I603" s="4" t="str">
        <f t="shared" si="2"/>
        <v/>
      </c>
      <c r="J603" s="5" t="str">
        <f>IF(F603="","",F603+editar!$C$9)</f>
        <v/>
      </c>
      <c r="K603" s="4" t="str">
        <f>IF(J603="","",VLOOKUP(MONTH(J603),editar!$F$2:$G$13,2,0))</f>
        <v/>
      </c>
      <c r="L603" s="4" t="str">
        <f t="shared" si="3"/>
        <v/>
      </c>
      <c r="M603" s="4"/>
      <c r="N603" s="37"/>
      <c r="O603" s="38"/>
      <c r="P603" s="38"/>
      <c r="Q603" s="38"/>
      <c r="R603" s="32">
        <v>596.0</v>
      </c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23" t="str">
        <f t="shared" si="4"/>
        <v/>
      </c>
      <c r="B604" s="24"/>
      <c r="C604" s="33"/>
      <c r="D604" s="39"/>
      <c r="E604" s="33"/>
      <c r="F604" s="40"/>
      <c r="G604" s="34" t="str">
        <f t="shared" si="5"/>
        <v/>
      </c>
      <c r="H604" s="28">
        <v>597.0</v>
      </c>
      <c r="I604" s="4" t="str">
        <f t="shared" si="2"/>
        <v/>
      </c>
      <c r="J604" s="5" t="str">
        <f>IF(F604="","",F604+editar!$C$9)</f>
        <v/>
      </c>
      <c r="K604" s="4" t="str">
        <f>IF(J604="","",VLOOKUP(MONTH(J604),editar!$F$2:$G$13,2,0))</f>
        <v/>
      </c>
      <c r="L604" s="4" t="str">
        <f t="shared" si="3"/>
        <v/>
      </c>
      <c r="M604" s="4"/>
      <c r="N604" s="37"/>
      <c r="O604" s="38"/>
      <c r="P604" s="38"/>
      <c r="Q604" s="38"/>
      <c r="R604" s="32">
        <v>597.0</v>
      </c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23" t="str">
        <f t="shared" si="4"/>
        <v/>
      </c>
      <c r="B605" s="24"/>
      <c r="C605" s="33"/>
      <c r="D605" s="39"/>
      <c r="E605" s="33"/>
      <c r="F605" s="40"/>
      <c r="G605" s="34" t="str">
        <f t="shared" si="5"/>
        <v/>
      </c>
      <c r="H605" s="28">
        <v>598.0</v>
      </c>
      <c r="I605" s="4" t="str">
        <f t="shared" si="2"/>
        <v/>
      </c>
      <c r="J605" s="5" t="str">
        <f>IF(F605="","",F605+editar!$C$9)</f>
        <v/>
      </c>
      <c r="K605" s="4" t="str">
        <f>IF(J605="","",VLOOKUP(MONTH(J605),editar!$F$2:$G$13,2,0))</f>
        <v/>
      </c>
      <c r="L605" s="4" t="str">
        <f t="shared" si="3"/>
        <v/>
      </c>
      <c r="M605" s="4"/>
      <c r="N605" s="37"/>
      <c r="O605" s="38"/>
      <c r="P605" s="38"/>
      <c r="Q605" s="38"/>
      <c r="R605" s="32">
        <v>598.0</v>
      </c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23" t="str">
        <f t="shared" si="4"/>
        <v/>
      </c>
      <c r="B606" s="24"/>
      <c r="C606" s="33"/>
      <c r="D606" s="39"/>
      <c r="E606" s="33"/>
      <c r="F606" s="40"/>
      <c r="G606" s="34" t="str">
        <f t="shared" si="5"/>
        <v/>
      </c>
      <c r="H606" s="28">
        <v>599.0</v>
      </c>
      <c r="I606" s="4" t="str">
        <f t="shared" si="2"/>
        <v/>
      </c>
      <c r="J606" s="5" t="str">
        <f>IF(F606="","",F606+editar!$C$9)</f>
        <v/>
      </c>
      <c r="K606" s="4" t="str">
        <f>IF(J606="","",VLOOKUP(MONTH(J606),editar!$F$2:$G$13,2,0))</f>
        <v/>
      </c>
      <c r="L606" s="4" t="str">
        <f t="shared" si="3"/>
        <v/>
      </c>
      <c r="M606" s="4"/>
      <c r="N606" s="37"/>
      <c r="O606" s="38"/>
      <c r="P606" s="38"/>
      <c r="Q606" s="38"/>
      <c r="R606" s="32">
        <v>599.0</v>
      </c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23" t="str">
        <f t="shared" si="4"/>
        <v/>
      </c>
      <c r="B607" s="24"/>
      <c r="C607" s="33"/>
      <c r="D607" s="39"/>
      <c r="E607" s="33"/>
      <c r="F607" s="40"/>
      <c r="G607" s="34" t="str">
        <f t="shared" si="5"/>
        <v/>
      </c>
      <c r="H607" s="28">
        <v>600.0</v>
      </c>
      <c r="I607" s="4" t="str">
        <f t="shared" si="2"/>
        <v/>
      </c>
      <c r="J607" s="5" t="str">
        <f>IF(F607="","",F607+editar!$C$9)</f>
        <v/>
      </c>
      <c r="K607" s="4" t="str">
        <f>IF(J607="","",VLOOKUP(MONTH(J607),editar!$F$2:$G$13,2,0))</f>
        <v/>
      </c>
      <c r="L607" s="4" t="str">
        <f t="shared" si="3"/>
        <v/>
      </c>
      <c r="M607" s="4"/>
      <c r="N607" s="37"/>
      <c r="O607" s="38"/>
      <c r="P607" s="38"/>
      <c r="Q607" s="38"/>
      <c r="R607" s="32">
        <v>600.0</v>
      </c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23" t="str">
        <f t="shared" si="4"/>
        <v/>
      </c>
      <c r="B608" s="24"/>
      <c r="C608" s="33"/>
      <c r="D608" s="39"/>
      <c r="E608" s="33"/>
      <c r="F608" s="40"/>
      <c r="G608" s="34" t="str">
        <f t="shared" si="5"/>
        <v/>
      </c>
      <c r="H608" s="28">
        <v>601.0</v>
      </c>
      <c r="I608" s="4" t="str">
        <f t="shared" si="2"/>
        <v/>
      </c>
      <c r="J608" s="5" t="str">
        <f>IF(F608="","",F608+editar!$C$9)</f>
        <v/>
      </c>
      <c r="K608" s="4" t="str">
        <f>IF(J608="","",VLOOKUP(MONTH(J608),editar!$F$2:$G$13,2,0))</f>
        <v/>
      </c>
      <c r="L608" s="4" t="str">
        <f t="shared" si="3"/>
        <v/>
      </c>
      <c r="M608" s="4"/>
      <c r="N608" s="37"/>
      <c r="O608" s="38"/>
      <c r="P608" s="38"/>
      <c r="Q608" s="38"/>
      <c r="R608" s="32">
        <v>601.0</v>
      </c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23" t="str">
        <f t="shared" si="4"/>
        <v/>
      </c>
      <c r="B609" s="24"/>
      <c r="C609" s="33"/>
      <c r="D609" s="39"/>
      <c r="E609" s="33"/>
      <c r="F609" s="40"/>
      <c r="G609" s="34" t="str">
        <f t="shared" si="5"/>
        <v/>
      </c>
      <c r="H609" s="28">
        <v>602.0</v>
      </c>
      <c r="I609" s="4" t="str">
        <f t="shared" si="2"/>
        <v/>
      </c>
      <c r="J609" s="5" t="str">
        <f>IF(F609="","",F609+editar!$C$9)</f>
        <v/>
      </c>
      <c r="K609" s="4" t="str">
        <f>IF(J609="","",VLOOKUP(MONTH(J609),editar!$F$2:$G$13,2,0))</f>
        <v/>
      </c>
      <c r="L609" s="4" t="str">
        <f t="shared" si="3"/>
        <v/>
      </c>
      <c r="M609" s="4"/>
      <c r="N609" s="37"/>
      <c r="O609" s="38"/>
      <c r="P609" s="38"/>
      <c r="Q609" s="38"/>
      <c r="R609" s="32">
        <v>602.0</v>
      </c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23" t="str">
        <f t="shared" si="4"/>
        <v/>
      </c>
      <c r="B610" s="24"/>
      <c r="C610" s="33"/>
      <c r="D610" s="39"/>
      <c r="E610" s="33"/>
      <c r="F610" s="40"/>
      <c r="G610" s="34" t="str">
        <f t="shared" si="5"/>
        <v/>
      </c>
      <c r="H610" s="28">
        <v>603.0</v>
      </c>
      <c r="I610" s="4" t="str">
        <f t="shared" si="2"/>
        <v/>
      </c>
      <c r="J610" s="5" t="str">
        <f>IF(F610="","",F610+editar!$C$9)</f>
        <v/>
      </c>
      <c r="K610" s="4" t="str">
        <f>IF(J610="","",VLOOKUP(MONTH(J610),editar!$F$2:$G$13,2,0))</f>
        <v/>
      </c>
      <c r="L610" s="4" t="str">
        <f t="shared" si="3"/>
        <v/>
      </c>
      <c r="M610" s="4"/>
      <c r="N610" s="37"/>
      <c r="O610" s="38"/>
      <c r="P610" s="38"/>
      <c r="Q610" s="38"/>
      <c r="R610" s="32">
        <v>603.0</v>
      </c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23" t="str">
        <f t="shared" si="4"/>
        <v/>
      </c>
      <c r="B611" s="24"/>
      <c r="C611" s="33"/>
      <c r="D611" s="39"/>
      <c r="E611" s="33"/>
      <c r="F611" s="40"/>
      <c r="G611" s="34" t="str">
        <f t="shared" si="5"/>
        <v/>
      </c>
      <c r="H611" s="28">
        <v>604.0</v>
      </c>
      <c r="I611" s="4" t="str">
        <f t="shared" si="2"/>
        <v/>
      </c>
      <c r="J611" s="5" t="str">
        <f>IF(F611="","",F611+editar!$C$9)</f>
        <v/>
      </c>
      <c r="K611" s="4" t="str">
        <f>IF(J611="","",VLOOKUP(MONTH(J611),editar!$F$2:$G$13,2,0))</f>
        <v/>
      </c>
      <c r="L611" s="4" t="str">
        <f t="shared" si="3"/>
        <v/>
      </c>
      <c r="M611" s="4"/>
      <c r="N611" s="37"/>
      <c r="O611" s="38"/>
      <c r="P611" s="38"/>
      <c r="Q611" s="38"/>
      <c r="R611" s="32">
        <v>604.0</v>
      </c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23" t="str">
        <f t="shared" si="4"/>
        <v/>
      </c>
      <c r="B612" s="24"/>
      <c r="C612" s="33"/>
      <c r="D612" s="39"/>
      <c r="E612" s="33"/>
      <c r="F612" s="40"/>
      <c r="G612" s="34" t="str">
        <f t="shared" si="5"/>
        <v/>
      </c>
      <c r="H612" s="28">
        <v>605.0</v>
      </c>
      <c r="I612" s="4" t="str">
        <f t="shared" si="2"/>
        <v/>
      </c>
      <c r="J612" s="5" t="str">
        <f>IF(F612="","",F612+editar!$C$9)</f>
        <v/>
      </c>
      <c r="K612" s="4" t="str">
        <f>IF(J612="","",VLOOKUP(MONTH(J612),editar!$F$2:$G$13,2,0))</f>
        <v/>
      </c>
      <c r="L612" s="4" t="str">
        <f t="shared" si="3"/>
        <v/>
      </c>
      <c r="M612" s="4"/>
      <c r="N612" s="37"/>
      <c r="O612" s="38"/>
      <c r="P612" s="38"/>
      <c r="Q612" s="38"/>
      <c r="R612" s="32">
        <v>605.0</v>
      </c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23" t="str">
        <f t="shared" si="4"/>
        <v/>
      </c>
      <c r="B613" s="24"/>
      <c r="C613" s="33"/>
      <c r="D613" s="39"/>
      <c r="E613" s="33"/>
      <c r="F613" s="40"/>
      <c r="G613" s="34" t="str">
        <f t="shared" si="5"/>
        <v/>
      </c>
      <c r="H613" s="28">
        <v>606.0</v>
      </c>
      <c r="I613" s="4" t="str">
        <f t="shared" si="2"/>
        <v/>
      </c>
      <c r="J613" s="5" t="str">
        <f>IF(F613="","",F613+editar!$C$9)</f>
        <v/>
      </c>
      <c r="K613" s="4" t="str">
        <f>IF(J613="","",VLOOKUP(MONTH(J613),editar!$F$2:$G$13,2,0))</f>
        <v/>
      </c>
      <c r="L613" s="4" t="str">
        <f t="shared" si="3"/>
        <v/>
      </c>
      <c r="M613" s="4"/>
      <c r="N613" s="37"/>
      <c r="O613" s="38"/>
      <c r="P613" s="38"/>
      <c r="Q613" s="38"/>
      <c r="R613" s="32">
        <v>606.0</v>
      </c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23" t="str">
        <f t="shared" si="4"/>
        <v/>
      </c>
      <c r="B614" s="24"/>
      <c r="C614" s="33"/>
      <c r="D614" s="39"/>
      <c r="E614" s="33"/>
      <c r="F614" s="40"/>
      <c r="G614" s="34" t="str">
        <f t="shared" si="5"/>
        <v/>
      </c>
      <c r="H614" s="28">
        <v>607.0</v>
      </c>
      <c r="I614" s="4" t="str">
        <f t="shared" si="2"/>
        <v/>
      </c>
      <c r="J614" s="5" t="str">
        <f>IF(F614="","",F614+editar!$C$9)</f>
        <v/>
      </c>
      <c r="K614" s="4" t="str">
        <f>IF(J614="","",VLOOKUP(MONTH(J614),editar!$F$2:$G$13,2,0))</f>
        <v/>
      </c>
      <c r="L614" s="4" t="str">
        <f t="shared" si="3"/>
        <v/>
      </c>
      <c r="M614" s="4"/>
      <c r="N614" s="37"/>
      <c r="O614" s="38"/>
      <c r="P614" s="38"/>
      <c r="Q614" s="38"/>
      <c r="R614" s="32">
        <v>607.0</v>
      </c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23" t="str">
        <f t="shared" si="4"/>
        <v/>
      </c>
      <c r="B615" s="24"/>
      <c r="C615" s="33"/>
      <c r="D615" s="39"/>
      <c r="E615" s="33"/>
      <c r="F615" s="40"/>
      <c r="G615" s="34" t="str">
        <f t="shared" si="5"/>
        <v/>
      </c>
      <c r="H615" s="28">
        <v>608.0</v>
      </c>
      <c r="I615" s="4" t="str">
        <f t="shared" si="2"/>
        <v/>
      </c>
      <c r="J615" s="5" t="str">
        <f>IF(F615="","",F615+editar!$C$9)</f>
        <v/>
      </c>
      <c r="K615" s="4" t="str">
        <f>IF(J615="","",VLOOKUP(MONTH(J615),editar!$F$2:$G$13,2,0))</f>
        <v/>
      </c>
      <c r="L615" s="4" t="str">
        <f t="shared" si="3"/>
        <v/>
      </c>
      <c r="M615" s="4"/>
      <c r="N615" s="37"/>
      <c r="O615" s="38"/>
      <c r="P615" s="38"/>
      <c r="Q615" s="38"/>
      <c r="R615" s="32">
        <v>608.0</v>
      </c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23" t="str">
        <f t="shared" si="4"/>
        <v/>
      </c>
      <c r="B616" s="24"/>
      <c r="C616" s="33"/>
      <c r="D616" s="39"/>
      <c r="E616" s="33"/>
      <c r="F616" s="40"/>
      <c r="G616" s="34" t="str">
        <f t="shared" si="5"/>
        <v/>
      </c>
      <c r="H616" s="28">
        <v>609.0</v>
      </c>
      <c r="I616" s="4" t="str">
        <f t="shared" si="2"/>
        <v/>
      </c>
      <c r="J616" s="5" t="str">
        <f>IF(F616="","",F616+editar!$C$9)</f>
        <v/>
      </c>
      <c r="K616" s="4" t="str">
        <f>IF(J616="","",VLOOKUP(MONTH(J616),editar!$F$2:$G$13,2,0))</f>
        <v/>
      </c>
      <c r="L616" s="4" t="str">
        <f t="shared" si="3"/>
        <v/>
      </c>
      <c r="M616" s="4"/>
      <c r="N616" s="37"/>
      <c r="O616" s="38"/>
      <c r="P616" s="38"/>
      <c r="Q616" s="38"/>
      <c r="R616" s="32">
        <v>609.0</v>
      </c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23" t="str">
        <f t="shared" si="4"/>
        <v/>
      </c>
      <c r="B617" s="24"/>
      <c r="C617" s="33"/>
      <c r="D617" s="39"/>
      <c r="E617" s="33"/>
      <c r="F617" s="40"/>
      <c r="G617" s="34" t="str">
        <f t="shared" si="5"/>
        <v/>
      </c>
      <c r="H617" s="28">
        <v>610.0</v>
      </c>
      <c r="I617" s="4" t="str">
        <f t="shared" si="2"/>
        <v/>
      </c>
      <c r="J617" s="5" t="str">
        <f>IF(F617="","",F617+editar!$C$9)</f>
        <v/>
      </c>
      <c r="K617" s="4" t="str">
        <f>IF(J617="","",VLOOKUP(MONTH(J617),editar!$F$2:$G$13,2,0))</f>
        <v/>
      </c>
      <c r="L617" s="4" t="str">
        <f t="shared" si="3"/>
        <v/>
      </c>
      <c r="M617" s="4"/>
      <c r="N617" s="37"/>
      <c r="O617" s="38"/>
      <c r="P617" s="38"/>
      <c r="Q617" s="38"/>
      <c r="R617" s="32">
        <v>610.0</v>
      </c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23" t="str">
        <f t="shared" si="4"/>
        <v/>
      </c>
      <c r="B618" s="24"/>
      <c r="C618" s="33"/>
      <c r="D618" s="39"/>
      <c r="E618" s="33"/>
      <c r="F618" s="40"/>
      <c r="G618" s="34" t="str">
        <f t="shared" si="5"/>
        <v/>
      </c>
      <c r="H618" s="28">
        <v>611.0</v>
      </c>
      <c r="I618" s="4" t="str">
        <f t="shared" si="2"/>
        <v/>
      </c>
      <c r="J618" s="5" t="str">
        <f>IF(F618="","",F618+editar!$C$9)</f>
        <v/>
      </c>
      <c r="K618" s="4" t="str">
        <f>IF(J618="","",VLOOKUP(MONTH(J618),editar!$F$2:$G$13,2,0))</f>
        <v/>
      </c>
      <c r="L618" s="4" t="str">
        <f t="shared" si="3"/>
        <v/>
      </c>
      <c r="M618" s="4"/>
      <c r="N618" s="37"/>
      <c r="O618" s="38"/>
      <c r="P618" s="38"/>
      <c r="Q618" s="38"/>
      <c r="R618" s="32">
        <v>611.0</v>
      </c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23" t="str">
        <f t="shared" si="4"/>
        <v/>
      </c>
      <c r="B619" s="24"/>
      <c r="C619" s="33"/>
      <c r="D619" s="39"/>
      <c r="E619" s="33"/>
      <c r="F619" s="40"/>
      <c r="G619" s="34" t="str">
        <f t="shared" si="5"/>
        <v/>
      </c>
      <c r="H619" s="28">
        <v>612.0</v>
      </c>
      <c r="I619" s="4" t="str">
        <f t="shared" si="2"/>
        <v/>
      </c>
      <c r="J619" s="5" t="str">
        <f>IF(F619="","",F619+editar!$C$9)</f>
        <v/>
      </c>
      <c r="K619" s="4" t="str">
        <f>IF(J619="","",VLOOKUP(MONTH(J619),editar!$F$2:$G$13,2,0))</f>
        <v/>
      </c>
      <c r="L619" s="4" t="str">
        <f t="shared" si="3"/>
        <v/>
      </c>
      <c r="M619" s="4"/>
      <c r="N619" s="37"/>
      <c r="O619" s="38"/>
      <c r="P619" s="38"/>
      <c r="Q619" s="38"/>
      <c r="R619" s="32">
        <v>612.0</v>
      </c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23" t="str">
        <f t="shared" si="4"/>
        <v/>
      </c>
      <c r="B620" s="24"/>
      <c r="C620" s="33"/>
      <c r="D620" s="39"/>
      <c r="E620" s="33"/>
      <c r="F620" s="40"/>
      <c r="G620" s="34" t="str">
        <f t="shared" si="5"/>
        <v/>
      </c>
      <c r="H620" s="28">
        <v>613.0</v>
      </c>
      <c r="I620" s="4" t="str">
        <f t="shared" si="2"/>
        <v/>
      </c>
      <c r="J620" s="5" t="str">
        <f>IF(F620="","",F620+editar!$C$9)</f>
        <v/>
      </c>
      <c r="K620" s="4" t="str">
        <f>IF(J620="","",VLOOKUP(MONTH(J620),editar!$F$2:$G$13,2,0))</f>
        <v/>
      </c>
      <c r="L620" s="4" t="str">
        <f t="shared" si="3"/>
        <v/>
      </c>
      <c r="M620" s="4"/>
      <c r="N620" s="37"/>
      <c r="O620" s="38"/>
      <c r="P620" s="38"/>
      <c r="Q620" s="38"/>
      <c r="R620" s="32">
        <v>613.0</v>
      </c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23" t="str">
        <f t="shared" si="4"/>
        <v/>
      </c>
      <c r="B621" s="24"/>
      <c r="C621" s="33"/>
      <c r="D621" s="39"/>
      <c r="E621" s="33"/>
      <c r="F621" s="40"/>
      <c r="G621" s="34" t="str">
        <f t="shared" si="5"/>
        <v/>
      </c>
      <c r="H621" s="28">
        <v>614.0</v>
      </c>
      <c r="I621" s="4" t="str">
        <f t="shared" si="2"/>
        <v/>
      </c>
      <c r="J621" s="5" t="str">
        <f>IF(F621="","",F621+editar!$C$9)</f>
        <v/>
      </c>
      <c r="K621" s="4" t="str">
        <f>IF(J621="","",VLOOKUP(MONTH(J621),editar!$F$2:$G$13,2,0))</f>
        <v/>
      </c>
      <c r="L621" s="4" t="str">
        <f t="shared" si="3"/>
        <v/>
      </c>
      <c r="M621" s="4"/>
      <c r="N621" s="37"/>
      <c r="O621" s="38"/>
      <c r="P621" s="38"/>
      <c r="Q621" s="38"/>
      <c r="R621" s="32">
        <v>614.0</v>
      </c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23" t="str">
        <f t="shared" si="4"/>
        <v/>
      </c>
      <c r="B622" s="24"/>
      <c r="C622" s="33"/>
      <c r="D622" s="39"/>
      <c r="E622" s="33"/>
      <c r="F622" s="40"/>
      <c r="G622" s="34" t="str">
        <f t="shared" si="5"/>
        <v/>
      </c>
      <c r="H622" s="28">
        <v>615.0</v>
      </c>
      <c r="I622" s="4" t="str">
        <f t="shared" si="2"/>
        <v/>
      </c>
      <c r="J622" s="5" t="str">
        <f>IF(F622="","",F622+editar!$C$9)</f>
        <v/>
      </c>
      <c r="K622" s="4" t="str">
        <f>IF(J622="","",VLOOKUP(MONTH(J622),editar!$F$2:$G$13,2,0))</f>
        <v/>
      </c>
      <c r="L622" s="4" t="str">
        <f t="shared" si="3"/>
        <v/>
      </c>
      <c r="M622" s="4"/>
      <c r="N622" s="37"/>
      <c r="O622" s="38"/>
      <c r="P622" s="38"/>
      <c r="Q622" s="38"/>
      <c r="R622" s="32">
        <v>615.0</v>
      </c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23" t="str">
        <f t="shared" si="4"/>
        <v/>
      </c>
      <c r="B623" s="24"/>
      <c r="C623" s="33"/>
      <c r="D623" s="39"/>
      <c r="E623" s="33"/>
      <c r="F623" s="40"/>
      <c r="G623" s="34" t="str">
        <f t="shared" si="5"/>
        <v/>
      </c>
      <c r="H623" s="28">
        <v>616.0</v>
      </c>
      <c r="I623" s="4" t="str">
        <f t="shared" si="2"/>
        <v/>
      </c>
      <c r="J623" s="5" t="str">
        <f>IF(F623="","",F623+editar!$C$9)</f>
        <v/>
      </c>
      <c r="K623" s="4" t="str">
        <f>IF(J623="","",VLOOKUP(MONTH(J623),editar!$F$2:$G$13,2,0))</f>
        <v/>
      </c>
      <c r="L623" s="4" t="str">
        <f t="shared" si="3"/>
        <v/>
      </c>
      <c r="M623" s="4"/>
      <c r="N623" s="37"/>
      <c r="O623" s="38"/>
      <c r="P623" s="38"/>
      <c r="Q623" s="38"/>
      <c r="R623" s="32">
        <v>616.0</v>
      </c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23" t="str">
        <f t="shared" si="4"/>
        <v/>
      </c>
      <c r="B624" s="24"/>
      <c r="C624" s="33"/>
      <c r="D624" s="39"/>
      <c r="E624" s="33"/>
      <c r="F624" s="40"/>
      <c r="G624" s="34" t="str">
        <f t="shared" si="5"/>
        <v/>
      </c>
      <c r="H624" s="28">
        <v>617.0</v>
      </c>
      <c r="I624" s="4" t="str">
        <f t="shared" si="2"/>
        <v/>
      </c>
      <c r="J624" s="5" t="str">
        <f>IF(F624="","",F624+editar!$C$9)</f>
        <v/>
      </c>
      <c r="K624" s="4" t="str">
        <f>IF(J624="","",VLOOKUP(MONTH(J624),editar!$F$2:$G$13,2,0))</f>
        <v/>
      </c>
      <c r="L624" s="4" t="str">
        <f t="shared" si="3"/>
        <v/>
      </c>
      <c r="M624" s="4"/>
      <c r="N624" s="37"/>
      <c r="O624" s="38"/>
      <c r="P624" s="38"/>
      <c r="Q624" s="38"/>
      <c r="R624" s="32">
        <v>617.0</v>
      </c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23" t="str">
        <f t="shared" si="4"/>
        <v/>
      </c>
      <c r="B625" s="24"/>
      <c r="C625" s="33"/>
      <c r="D625" s="39"/>
      <c r="E625" s="33"/>
      <c r="F625" s="40"/>
      <c r="G625" s="34" t="str">
        <f t="shared" si="5"/>
        <v/>
      </c>
      <c r="H625" s="28">
        <v>618.0</v>
      </c>
      <c r="I625" s="4" t="str">
        <f t="shared" si="2"/>
        <v/>
      </c>
      <c r="J625" s="5" t="str">
        <f>IF(F625="","",F625+editar!$C$9)</f>
        <v/>
      </c>
      <c r="K625" s="4" t="str">
        <f>IF(J625="","",VLOOKUP(MONTH(J625),editar!$F$2:$G$13,2,0))</f>
        <v/>
      </c>
      <c r="L625" s="4" t="str">
        <f t="shared" si="3"/>
        <v/>
      </c>
      <c r="M625" s="4"/>
      <c r="N625" s="37"/>
      <c r="O625" s="38"/>
      <c r="P625" s="38"/>
      <c r="Q625" s="38"/>
      <c r="R625" s="32">
        <v>618.0</v>
      </c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23" t="str">
        <f t="shared" si="4"/>
        <v/>
      </c>
      <c r="B626" s="24"/>
      <c r="C626" s="33"/>
      <c r="D626" s="39"/>
      <c r="E626" s="33"/>
      <c r="F626" s="40"/>
      <c r="G626" s="34" t="str">
        <f t="shared" si="5"/>
        <v/>
      </c>
      <c r="H626" s="28">
        <v>619.0</v>
      </c>
      <c r="I626" s="4" t="str">
        <f t="shared" si="2"/>
        <v/>
      </c>
      <c r="J626" s="5" t="str">
        <f>IF(F626="","",F626+editar!$C$9)</f>
        <v/>
      </c>
      <c r="K626" s="4" t="str">
        <f>IF(J626="","",VLOOKUP(MONTH(J626),editar!$F$2:$G$13,2,0))</f>
        <v/>
      </c>
      <c r="L626" s="4" t="str">
        <f t="shared" si="3"/>
        <v/>
      </c>
      <c r="M626" s="4"/>
      <c r="N626" s="37"/>
      <c r="O626" s="38"/>
      <c r="P626" s="38"/>
      <c r="Q626" s="38"/>
      <c r="R626" s="32">
        <v>619.0</v>
      </c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23" t="str">
        <f t="shared" si="4"/>
        <v/>
      </c>
      <c r="B627" s="24"/>
      <c r="C627" s="33"/>
      <c r="D627" s="39"/>
      <c r="E627" s="33"/>
      <c r="F627" s="40"/>
      <c r="G627" s="34" t="str">
        <f t="shared" si="5"/>
        <v/>
      </c>
      <c r="H627" s="28">
        <v>620.0</v>
      </c>
      <c r="I627" s="4" t="str">
        <f t="shared" si="2"/>
        <v/>
      </c>
      <c r="J627" s="5" t="str">
        <f>IF(F627="","",F627+editar!$C$9)</f>
        <v/>
      </c>
      <c r="K627" s="4" t="str">
        <f>IF(J627="","",VLOOKUP(MONTH(J627),editar!$F$2:$G$13,2,0))</f>
        <v/>
      </c>
      <c r="L627" s="4" t="str">
        <f t="shared" si="3"/>
        <v/>
      </c>
      <c r="M627" s="4"/>
      <c r="N627" s="37"/>
      <c r="O627" s="38"/>
      <c r="P627" s="38"/>
      <c r="Q627" s="38"/>
      <c r="R627" s="32">
        <v>620.0</v>
      </c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23" t="str">
        <f t="shared" si="4"/>
        <v/>
      </c>
      <c r="B628" s="24"/>
      <c r="C628" s="33"/>
      <c r="D628" s="39"/>
      <c r="E628" s="33"/>
      <c r="F628" s="40"/>
      <c r="G628" s="34" t="str">
        <f t="shared" si="5"/>
        <v/>
      </c>
      <c r="H628" s="28">
        <v>621.0</v>
      </c>
      <c r="I628" s="4" t="str">
        <f t="shared" si="2"/>
        <v/>
      </c>
      <c r="J628" s="5" t="str">
        <f>IF(F628="","",F628+editar!$C$9)</f>
        <v/>
      </c>
      <c r="K628" s="4" t="str">
        <f>IF(J628="","",VLOOKUP(MONTH(J628),editar!$F$2:$G$13,2,0))</f>
        <v/>
      </c>
      <c r="L628" s="4" t="str">
        <f t="shared" si="3"/>
        <v/>
      </c>
      <c r="M628" s="4"/>
      <c r="N628" s="37"/>
      <c r="O628" s="38"/>
      <c r="P628" s="38"/>
      <c r="Q628" s="38"/>
      <c r="R628" s="32">
        <v>621.0</v>
      </c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23" t="str">
        <f t="shared" si="4"/>
        <v/>
      </c>
      <c r="B629" s="24"/>
      <c r="C629" s="33"/>
      <c r="D629" s="39"/>
      <c r="E629" s="33"/>
      <c r="F629" s="40"/>
      <c r="G629" s="34" t="str">
        <f t="shared" si="5"/>
        <v/>
      </c>
      <c r="H629" s="28">
        <v>622.0</v>
      </c>
      <c r="I629" s="4" t="str">
        <f t="shared" si="2"/>
        <v/>
      </c>
      <c r="J629" s="5" t="str">
        <f>IF(F629="","",F629+editar!$C$9)</f>
        <v/>
      </c>
      <c r="K629" s="4" t="str">
        <f>IF(J629="","",VLOOKUP(MONTH(J629),editar!$F$2:$G$13,2,0))</f>
        <v/>
      </c>
      <c r="L629" s="4" t="str">
        <f t="shared" si="3"/>
        <v/>
      </c>
      <c r="M629" s="4"/>
      <c r="N629" s="37"/>
      <c r="O629" s="38"/>
      <c r="P629" s="38"/>
      <c r="Q629" s="38"/>
      <c r="R629" s="32">
        <v>622.0</v>
      </c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23" t="str">
        <f t="shared" si="4"/>
        <v/>
      </c>
      <c r="B630" s="24"/>
      <c r="C630" s="33"/>
      <c r="D630" s="39"/>
      <c r="E630" s="33"/>
      <c r="F630" s="40"/>
      <c r="G630" s="34" t="str">
        <f t="shared" si="5"/>
        <v/>
      </c>
      <c r="H630" s="28">
        <v>623.0</v>
      </c>
      <c r="I630" s="4" t="str">
        <f t="shared" si="2"/>
        <v/>
      </c>
      <c r="J630" s="5" t="str">
        <f>IF(F630="","",F630+editar!$C$9)</f>
        <v/>
      </c>
      <c r="K630" s="4" t="str">
        <f>IF(J630="","",VLOOKUP(MONTH(J630),editar!$F$2:$G$13,2,0))</f>
        <v/>
      </c>
      <c r="L630" s="4" t="str">
        <f t="shared" si="3"/>
        <v/>
      </c>
      <c r="M630" s="4"/>
      <c r="N630" s="37"/>
      <c r="O630" s="38"/>
      <c r="P630" s="38"/>
      <c r="Q630" s="38"/>
      <c r="R630" s="32">
        <v>623.0</v>
      </c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23" t="str">
        <f t="shared" si="4"/>
        <v/>
      </c>
      <c r="B631" s="24"/>
      <c r="C631" s="33"/>
      <c r="D631" s="39"/>
      <c r="E631" s="33"/>
      <c r="F631" s="40"/>
      <c r="G631" s="34" t="str">
        <f t="shared" si="5"/>
        <v/>
      </c>
      <c r="H631" s="28">
        <v>624.0</v>
      </c>
      <c r="I631" s="4" t="str">
        <f t="shared" si="2"/>
        <v/>
      </c>
      <c r="J631" s="5" t="str">
        <f>IF(F631="","",F631+editar!$C$9)</f>
        <v/>
      </c>
      <c r="K631" s="4" t="str">
        <f>IF(J631="","",VLOOKUP(MONTH(J631),editar!$F$2:$G$13,2,0))</f>
        <v/>
      </c>
      <c r="L631" s="4" t="str">
        <f t="shared" si="3"/>
        <v/>
      </c>
      <c r="M631" s="4"/>
      <c r="N631" s="37"/>
      <c r="O631" s="38"/>
      <c r="P631" s="38"/>
      <c r="Q631" s="38"/>
      <c r="R631" s="32">
        <v>624.0</v>
      </c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23" t="str">
        <f t="shared" si="4"/>
        <v/>
      </c>
      <c r="B632" s="24"/>
      <c r="C632" s="33"/>
      <c r="D632" s="39"/>
      <c r="E632" s="33"/>
      <c r="F632" s="40"/>
      <c r="G632" s="34" t="str">
        <f t="shared" si="5"/>
        <v/>
      </c>
      <c r="H632" s="28">
        <v>625.0</v>
      </c>
      <c r="I632" s="4" t="str">
        <f t="shared" si="2"/>
        <v/>
      </c>
      <c r="J632" s="5" t="str">
        <f>IF(F632="","",F632+editar!$C$9)</f>
        <v/>
      </c>
      <c r="K632" s="4" t="str">
        <f>IF(J632="","",VLOOKUP(MONTH(J632),editar!$F$2:$G$13,2,0))</f>
        <v/>
      </c>
      <c r="L632" s="4" t="str">
        <f t="shared" si="3"/>
        <v/>
      </c>
      <c r="M632" s="4"/>
      <c r="N632" s="37"/>
      <c r="O632" s="38"/>
      <c r="P632" s="38"/>
      <c r="Q632" s="38"/>
      <c r="R632" s="32">
        <v>625.0</v>
      </c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23" t="str">
        <f t="shared" si="4"/>
        <v/>
      </c>
      <c r="B633" s="24"/>
      <c r="C633" s="33"/>
      <c r="D633" s="39"/>
      <c r="E633" s="33"/>
      <c r="F633" s="40"/>
      <c r="G633" s="34" t="str">
        <f t="shared" si="5"/>
        <v/>
      </c>
      <c r="H633" s="28">
        <v>626.0</v>
      </c>
      <c r="I633" s="4" t="str">
        <f t="shared" si="2"/>
        <v/>
      </c>
      <c r="J633" s="5" t="str">
        <f>IF(F633="","",F633+editar!$C$9)</f>
        <v/>
      </c>
      <c r="K633" s="4" t="str">
        <f>IF(J633="","",VLOOKUP(MONTH(J633),editar!$F$2:$G$13,2,0))</f>
        <v/>
      </c>
      <c r="L633" s="4" t="str">
        <f t="shared" si="3"/>
        <v/>
      </c>
      <c r="M633" s="4"/>
      <c r="N633" s="37"/>
      <c r="O633" s="38"/>
      <c r="P633" s="38"/>
      <c r="Q633" s="38"/>
      <c r="R633" s="32">
        <v>626.0</v>
      </c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23" t="str">
        <f t="shared" si="4"/>
        <v/>
      </c>
      <c r="B634" s="24"/>
      <c r="C634" s="33"/>
      <c r="D634" s="39"/>
      <c r="E634" s="33"/>
      <c r="F634" s="40"/>
      <c r="G634" s="34" t="str">
        <f t="shared" si="5"/>
        <v/>
      </c>
      <c r="H634" s="28">
        <v>627.0</v>
      </c>
      <c r="I634" s="4" t="str">
        <f t="shared" si="2"/>
        <v/>
      </c>
      <c r="J634" s="5" t="str">
        <f>IF(F634="","",F634+editar!$C$9)</f>
        <v/>
      </c>
      <c r="K634" s="4" t="str">
        <f>IF(J634="","",VLOOKUP(MONTH(J634),editar!$F$2:$G$13,2,0))</f>
        <v/>
      </c>
      <c r="L634" s="4" t="str">
        <f t="shared" si="3"/>
        <v/>
      </c>
      <c r="M634" s="4"/>
      <c r="N634" s="37"/>
      <c r="O634" s="38"/>
      <c r="P634" s="38"/>
      <c r="Q634" s="38"/>
      <c r="R634" s="32">
        <v>627.0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23" t="str">
        <f t="shared" si="4"/>
        <v/>
      </c>
      <c r="B635" s="24"/>
      <c r="C635" s="33"/>
      <c r="D635" s="39"/>
      <c r="E635" s="33"/>
      <c r="F635" s="40"/>
      <c r="G635" s="34" t="str">
        <f t="shared" si="5"/>
        <v/>
      </c>
      <c r="H635" s="28">
        <v>628.0</v>
      </c>
      <c r="I635" s="4" t="str">
        <f t="shared" si="2"/>
        <v/>
      </c>
      <c r="J635" s="5" t="str">
        <f>IF(F635="","",F635+editar!$C$9)</f>
        <v/>
      </c>
      <c r="K635" s="4" t="str">
        <f>IF(J635="","",VLOOKUP(MONTH(J635),editar!$F$2:$G$13,2,0))</f>
        <v/>
      </c>
      <c r="L635" s="4" t="str">
        <f t="shared" si="3"/>
        <v/>
      </c>
      <c r="M635" s="4"/>
      <c r="N635" s="37"/>
      <c r="O635" s="38"/>
      <c r="P635" s="38"/>
      <c r="Q635" s="38"/>
      <c r="R635" s="32">
        <v>628.0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23" t="str">
        <f t="shared" si="4"/>
        <v/>
      </c>
      <c r="B636" s="24"/>
      <c r="C636" s="33"/>
      <c r="D636" s="39"/>
      <c r="E636" s="33"/>
      <c r="F636" s="40"/>
      <c r="G636" s="34" t="str">
        <f t="shared" si="5"/>
        <v/>
      </c>
      <c r="H636" s="28">
        <v>629.0</v>
      </c>
      <c r="I636" s="4" t="str">
        <f t="shared" si="2"/>
        <v/>
      </c>
      <c r="J636" s="5" t="str">
        <f>IF(F636="","",F636+editar!$C$9)</f>
        <v/>
      </c>
      <c r="K636" s="4" t="str">
        <f>IF(J636="","",VLOOKUP(MONTH(J636),editar!$F$2:$G$13,2,0))</f>
        <v/>
      </c>
      <c r="L636" s="4" t="str">
        <f t="shared" si="3"/>
        <v/>
      </c>
      <c r="M636" s="4"/>
      <c r="N636" s="37"/>
      <c r="O636" s="38"/>
      <c r="P636" s="38"/>
      <c r="Q636" s="38"/>
      <c r="R636" s="32">
        <v>629.0</v>
      </c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23" t="str">
        <f t="shared" si="4"/>
        <v/>
      </c>
      <c r="B637" s="24"/>
      <c r="C637" s="33"/>
      <c r="D637" s="39"/>
      <c r="E637" s="33"/>
      <c r="F637" s="40"/>
      <c r="G637" s="34" t="str">
        <f t="shared" si="5"/>
        <v/>
      </c>
      <c r="H637" s="28">
        <v>630.0</v>
      </c>
      <c r="I637" s="4" t="str">
        <f t="shared" si="2"/>
        <v/>
      </c>
      <c r="J637" s="5" t="str">
        <f>IF(F637="","",F637+editar!$C$9)</f>
        <v/>
      </c>
      <c r="K637" s="4" t="str">
        <f>IF(J637="","",VLOOKUP(MONTH(J637),editar!$F$2:$G$13,2,0))</f>
        <v/>
      </c>
      <c r="L637" s="4" t="str">
        <f t="shared" si="3"/>
        <v/>
      </c>
      <c r="M637" s="4"/>
      <c r="N637" s="37"/>
      <c r="O637" s="38"/>
      <c r="P637" s="38"/>
      <c r="Q637" s="38"/>
      <c r="R637" s="32">
        <v>630.0</v>
      </c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23" t="str">
        <f t="shared" si="4"/>
        <v/>
      </c>
      <c r="B638" s="24"/>
      <c r="C638" s="33"/>
      <c r="D638" s="39"/>
      <c r="E638" s="33"/>
      <c r="F638" s="40"/>
      <c r="G638" s="34" t="str">
        <f t="shared" si="5"/>
        <v/>
      </c>
      <c r="H638" s="28">
        <v>631.0</v>
      </c>
      <c r="I638" s="4" t="str">
        <f t="shared" si="2"/>
        <v/>
      </c>
      <c r="J638" s="5" t="str">
        <f>IF(F638="","",F638+editar!$C$9)</f>
        <v/>
      </c>
      <c r="K638" s="4" t="str">
        <f>IF(J638="","",VLOOKUP(MONTH(J638),editar!$F$2:$G$13,2,0))</f>
        <v/>
      </c>
      <c r="L638" s="4" t="str">
        <f t="shared" si="3"/>
        <v/>
      </c>
      <c r="M638" s="4"/>
      <c r="N638" s="37"/>
      <c r="O638" s="38"/>
      <c r="P638" s="38"/>
      <c r="Q638" s="38"/>
      <c r="R638" s="32">
        <v>631.0</v>
      </c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23" t="str">
        <f t="shared" si="4"/>
        <v/>
      </c>
      <c r="B639" s="24"/>
      <c r="C639" s="33"/>
      <c r="D639" s="39"/>
      <c r="E639" s="33"/>
      <c r="F639" s="40"/>
      <c r="G639" s="34" t="str">
        <f t="shared" si="5"/>
        <v/>
      </c>
      <c r="H639" s="28">
        <v>632.0</v>
      </c>
      <c r="I639" s="4" t="str">
        <f t="shared" si="2"/>
        <v/>
      </c>
      <c r="J639" s="5" t="str">
        <f>IF(F639="","",F639+editar!$C$9)</f>
        <v/>
      </c>
      <c r="K639" s="4" t="str">
        <f>IF(J639="","",VLOOKUP(MONTH(J639),editar!$F$2:$G$13,2,0))</f>
        <v/>
      </c>
      <c r="L639" s="4" t="str">
        <f t="shared" si="3"/>
        <v/>
      </c>
      <c r="M639" s="4"/>
      <c r="N639" s="37"/>
      <c r="O639" s="38"/>
      <c r="P639" s="38"/>
      <c r="Q639" s="38"/>
      <c r="R639" s="32">
        <v>632.0</v>
      </c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23" t="str">
        <f t="shared" si="4"/>
        <v/>
      </c>
      <c r="B640" s="24"/>
      <c r="C640" s="33"/>
      <c r="D640" s="39"/>
      <c r="E640" s="33"/>
      <c r="F640" s="40"/>
      <c r="G640" s="34" t="str">
        <f t="shared" si="5"/>
        <v/>
      </c>
      <c r="H640" s="28">
        <v>633.0</v>
      </c>
      <c r="I640" s="4" t="str">
        <f t="shared" si="2"/>
        <v/>
      </c>
      <c r="J640" s="5" t="str">
        <f>IF(F640="","",F640+editar!$C$9)</f>
        <v/>
      </c>
      <c r="K640" s="4" t="str">
        <f>IF(J640="","",VLOOKUP(MONTH(J640),editar!$F$2:$G$13,2,0))</f>
        <v/>
      </c>
      <c r="L640" s="4" t="str">
        <f t="shared" si="3"/>
        <v/>
      </c>
      <c r="M640" s="4"/>
      <c r="N640" s="37"/>
      <c r="O640" s="38"/>
      <c r="P640" s="38"/>
      <c r="Q640" s="38"/>
      <c r="R640" s="32">
        <v>633.0</v>
      </c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23" t="str">
        <f t="shared" si="4"/>
        <v/>
      </c>
      <c r="B641" s="24"/>
      <c r="C641" s="33"/>
      <c r="D641" s="39"/>
      <c r="E641" s="33"/>
      <c r="F641" s="40"/>
      <c r="G641" s="34" t="str">
        <f t="shared" si="5"/>
        <v/>
      </c>
      <c r="H641" s="28">
        <v>634.0</v>
      </c>
      <c r="I641" s="4" t="str">
        <f t="shared" si="2"/>
        <v/>
      </c>
      <c r="J641" s="5" t="str">
        <f>IF(F641="","",F641+editar!$C$9)</f>
        <v/>
      </c>
      <c r="K641" s="4" t="str">
        <f>IF(J641="","",VLOOKUP(MONTH(J641),editar!$F$2:$G$13,2,0))</f>
        <v/>
      </c>
      <c r="L641" s="4" t="str">
        <f t="shared" si="3"/>
        <v/>
      </c>
      <c r="M641" s="4"/>
      <c r="N641" s="37"/>
      <c r="O641" s="38"/>
      <c r="P641" s="38"/>
      <c r="Q641" s="38"/>
      <c r="R641" s="32">
        <v>634.0</v>
      </c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23" t="str">
        <f t="shared" si="4"/>
        <v/>
      </c>
      <c r="B642" s="24"/>
      <c r="C642" s="33"/>
      <c r="D642" s="39"/>
      <c r="E642" s="33"/>
      <c r="F642" s="40"/>
      <c r="G642" s="34" t="str">
        <f t="shared" si="5"/>
        <v/>
      </c>
      <c r="H642" s="28">
        <v>635.0</v>
      </c>
      <c r="I642" s="4" t="str">
        <f t="shared" si="2"/>
        <v/>
      </c>
      <c r="J642" s="5" t="str">
        <f>IF(F642="","",F642+editar!$C$9)</f>
        <v/>
      </c>
      <c r="K642" s="4" t="str">
        <f>IF(J642="","",VLOOKUP(MONTH(J642),editar!$F$2:$G$13,2,0))</f>
        <v/>
      </c>
      <c r="L642" s="4" t="str">
        <f t="shared" si="3"/>
        <v/>
      </c>
      <c r="M642" s="4"/>
      <c r="N642" s="37"/>
      <c r="O642" s="38"/>
      <c r="P642" s="38"/>
      <c r="Q642" s="38"/>
      <c r="R642" s="32">
        <v>635.0</v>
      </c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23" t="str">
        <f t="shared" si="4"/>
        <v/>
      </c>
      <c r="B643" s="24"/>
      <c r="C643" s="33"/>
      <c r="D643" s="39"/>
      <c r="E643" s="33"/>
      <c r="F643" s="40"/>
      <c r="G643" s="34" t="str">
        <f t="shared" si="5"/>
        <v/>
      </c>
      <c r="H643" s="28">
        <v>636.0</v>
      </c>
      <c r="I643" s="4" t="str">
        <f t="shared" si="2"/>
        <v/>
      </c>
      <c r="J643" s="5" t="str">
        <f>IF(F643="","",F643+editar!$C$9)</f>
        <v/>
      </c>
      <c r="K643" s="4" t="str">
        <f>IF(J643="","",VLOOKUP(MONTH(J643),editar!$F$2:$G$13,2,0))</f>
        <v/>
      </c>
      <c r="L643" s="4" t="str">
        <f t="shared" si="3"/>
        <v/>
      </c>
      <c r="M643" s="4"/>
      <c r="N643" s="37"/>
      <c r="O643" s="38"/>
      <c r="P643" s="38"/>
      <c r="Q643" s="38"/>
      <c r="R643" s="32">
        <v>636.0</v>
      </c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23" t="str">
        <f t="shared" si="4"/>
        <v/>
      </c>
      <c r="B644" s="24"/>
      <c r="C644" s="33"/>
      <c r="D644" s="39"/>
      <c r="E644" s="33"/>
      <c r="F644" s="40"/>
      <c r="G644" s="34" t="str">
        <f t="shared" si="5"/>
        <v/>
      </c>
      <c r="H644" s="28">
        <v>637.0</v>
      </c>
      <c r="I644" s="4" t="str">
        <f t="shared" si="2"/>
        <v/>
      </c>
      <c r="J644" s="5" t="str">
        <f>IF(F644="","",F644+editar!$C$9)</f>
        <v/>
      </c>
      <c r="K644" s="4" t="str">
        <f>IF(J644="","",VLOOKUP(MONTH(J644),editar!$F$2:$G$13,2,0))</f>
        <v/>
      </c>
      <c r="L644" s="4" t="str">
        <f t="shared" si="3"/>
        <v/>
      </c>
      <c r="M644" s="4"/>
      <c r="N644" s="37"/>
      <c r="O644" s="38"/>
      <c r="P644" s="38"/>
      <c r="Q644" s="38"/>
      <c r="R644" s="32">
        <v>637.0</v>
      </c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23" t="str">
        <f t="shared" si="4"/>
        <v/>
      </c>
      <c r="B645" s="24"/>
      <c r="C645" s="33"/>
      <c r="D645" s="39"/>
      <c r="E645" s="33"/>
      <c r="F645" s="40"/>
      <c r="G645" s="34" t="str">
        <f t="shared" si="5"/>
        <v/>
      </c>
      <c r="H645" s="28">
        <v>638.0</v>
      </c>
      <c r="I645" s="4" t="str">
        <f t="shared" si="2"/>
        <v/>
      </c>
      <c r="J645" s="5" t="str">
        <f>IF(F645="","",F645+editar!$C$9)</f>
        <v/>
      </c>
      <c r="K645" s="4" t="str">
        <f>IF(J645="","",VLOOKUP(MONTH(J645),editar!$F$2:$G$13,2,0))</f>
        <v/>
      </c>
      <c r="L645" s="4" t="str">
        <f t="shared" si="3"/>
        <v/>
      </c>
      <c r="M645" s="4"/>
      <c r="N645" s="37"/>
      <c r="O645" s="38"/>
      <c r="P645" s="38"/>
      <c r="Q645" s="38"/>
      <c r="R645" s="32">
        <v>638.0</v>
      </c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23" t="str">
        <f t="shared" si="4"/>
        <v/>
      </c>
      <c r="B646" s="24"/>
      <c r="C646" s="33"/>
      <c r="D646" s="39"/>
      <c r="E646" s="33"/>
      <c r="F646" s="40"/>
      <c r="G646" s="34" t="str">
        <f t="shared" si="5"/>
        <v/>
      </c>
      <c r="H646" s="28">
        <v>639.0</v>
      </c>
      <c r="I646" s="4" t="str">
        <f t="shared" si="2"/>
        <v/>
      </c>
      <c r="J646" s="5" t="str">
        <f>IF(F646="","",F646+editar!$C$9)</f>
        <v/>
      </c>
      <c r="K646" s="4" t="str">
        <f>IF(J646="","",VLOOKUP(MONTH(J646),editar!$F$2:$G$13,2,0))</f>
        <v/>
      </c>
      <c r="L646" s="4" t="str">
        <f t="shared" si="3"/>
        <v/>
      </c>
      <c r="M646" s="4"/>
      <c r="N646" s="37"/>
      <c r="O646" s="38"/>
      <c r="P646" s="38"/>
      <c r="Q646" s="38"/>
      <c r="R646" s="32">
        <v>639.0</v>
      </c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23" t="str">
        <f t="shared" si="4"/>
        <v/>
      </c>
      <c r="B647" s="24"/>
      <c r="C647" s="33"/>
      <c r="D647" s="39"/>
      <c r="E647" s="33"/>
      <c r="F647" s="40"/>
      <c r="G647" s="34" t="str">
        <f t="shared" si="5"/>
        <v/>
      </c>
      <c r="H647" s="28">
        <v>640.0</v>
      </c>
      <c r="I647" s="4" t="str">
        <f t="shared" si="2"/>
        <v/>
      </c>
      <c r="J647" s="5" t="str">
        <f>IF(F647="","",F647+editar!$C$9)</f>
        <v/>
      </c>
      <c r="K647" s="4" t="str">
        <f>IF(J647="","",VLOOKUP(MONTH(J647),editar!$F$2:$G$13,2,0))</f>
        <v/>
      </c>
      <c r="L647" s="4" t="str">
        <f t="shared" si="3"/>
        <v/>
      </c>
      <c r="M647" s="4"/>
      <c r="N647" s="37"/>
      <c r="O647" s="38"/>
      <c r="P647" s="38"/>
      <c r="Q647" s="38"/>
      <c r="R647" s="32">
        <v>640.0</v>
      </c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23" t="str">
        <f t="shared" si="4"/>
        <v/>
      </c>
      <c r="B648" s="24"/>
      <c r="C648" s="33"/>
      <c r="D648" s="39"/>
      <c r="E648" s="33"/>
      <c r="F648" s="40"/>
      <c r="G648" s="34" t="str">
        <f t="shared" si="5"/>
        <v/>
      </c>
      <c r="H648" s="28">
        <v>641.0</v>
      </c>
      <c r="I648" s="4" t="str">
        <f t="shared" si="2"/>
        <v/>
      </c>
      <c r="J648" s="5" t="str">
        <f>IF(F648="","",F648+editar!$C$9)</f>
        <v/>
      </c>
      <c r="K648" s="4" t="str">
        <f>IF(J648="","",VLOOKUP(MONTH(J648),editar!$F$2:$G$13,2,0))</f>
        <v/>
      </c>
      <c r="L648" s="4" t="str">
        <f t="shared" si="3"/>
        <v/>
      </c>
      <c r="M648" s="4"/>
      <c r="N648" s="37"/>
      <c r="O648" s="38"/>
      <c r="P648" s="38"/>
      <c r="Q648" s="38"/>
      <c r="R648" s="32">
        <v>641.0</v>
      </c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23" t="str">
        <f t="shared" si="4"/>
        <v/>
      </c>
      <c r="B649" s="24"/>
      <c r="C649" s="33"/>
      <c r="D649" s="39"/>
      <c r="E649" s="33"/>
      <c r="F649" s="40"/>
      <c r="G649" s="34" t="str">
        <f t="shared" si="5"/>
        <v/>
      </c>
      <c r="H649" s="28">
        <v>642.0</v>
      </c>
      <c r="I649" s="4" t="str">
        <f t="shared" si="2"/>
        <v/>
      </c>
      <c r="J649" s="5" t="str">
        <f>IF(F649="","",F649+editar!$C$9)</f>
        <v/>
      </c>
      <c r="K649" s="4" t="str">
        <f>IF(J649="","",VLOOKUP(MONTH(J649),editar!$F$2:$G$13,2,0))</f>
        <v/>
      </c>
      <c r="L649" s="4" t="str">
        <f t="shared" si="3"/>
        <v/>
      </c>
      <c r="M649" s="4"/>
      <c r="N649" s="37"/>
      <c r="O649" s="38"/>
      <c r="P649" s="38"/>
      <c r="Q649" s="38"/>
      <c r="R649" s="32">
        <v>642.0</v>
      </c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23" t="str">
        <f t="shared" si="4"/>
        <v/>
      </c>
      <c r="B650" s="24"/>
      <c r="C650" s="33"/>
      <c r="D650" s="39"/>
      <c r="E650" s="33"/>
      <c r="F650" s="40"/>
      <c r="G650" s="34" t="str">
        <f t="shared" si="5"/>
        <v/>
      </c>
      <c r="H650" s="28">
        <v>643.0</v>
      </c>
      <c r="I650" s="4" t="str">
        <f t="shared" si="2"/>
        <v/>
      </c>
      <c r="J650" s="5" t="str">
        <f>IF(F650="","",F650+editar!$C$9)</f>
        <v/>
      </c>
      <c r="K650" s="4" t="str">
        <f>IF(J650="","",VLOOKUP(MONTH(J650),editar!$F$2:$G$13,2,0))</f>
        <v/>
      </c>
      <c r="L650" s="4" t="str">
        <f t="shared" si="3"/>
        <v/>
      </c>
      <c r="M650" s="4"/>
      <c r="N650" s="37"/>
      <c r="O650" s="38"/>
      <c r="P650" s="38"/>
      <c r="Q650" s="38"/>
      <c r="R650" s="32">
        <v>643.0</v>
      </c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23" t="str">
        <f t="shared" si="4"/>
        <v/>
      </c>
      <c r="B651" s="24"/>
      <c r="C651" s="33"/>
      <c r="D651" s="39"/>
      <c r="E651" s="33"/>
      <c r="F651" s="40"/>
      <c r="G651" s="34" t="str">
        <f t="shared" si="5"/>
        <v/>
      </c>
      <c r="H651" s="28">
        <v>644.0</v>
      </c>
      <c r="I651" s="4" t="str">
        <f t="shared" si="2"/>
        <v/>
      </c>
      <c r="J651" s="5" t="str">
        <f>IF(F651="","",F651+editar!$C$9)</f>
        <v/>
      </c>
      <c r="K651" s="4" t="str">
        <f>IF(J651="","",VLOOKUP(MONTH(J651),editar!$F$2:$G$13,2,0))</f>
        <v/>
      </c>
      <c r="L651" s="4" t="str">
        <f t="shared" si="3"/>
        <v/>
      </c>
      <c r="M651" s="4"/>
      <c r="N651" s="37"/>
      <c r="O651" s="38"/>
      <c r="P651" s="38"/>
      <c r="Q651" s="38"/>
      <c r="R651" s="32">
        <v>644.0</v>
      </c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23" t="str">
        <f t="shared" si="4"/>
        <v/>
      </c>
      <c r="B652" s="24"/>
      <c r="C652" s="33"/>
      <c r="D652" s="39"/>
      <c r="E652" s="33"/>
      <c r="F652" s="40"/>
      <c r="G652" s="34" t="str">
        <f t="shared" si="5"/>
        <v/>
      </c>
      <c r="H652" s="28">
        <v>645.0</v>
      </c>
      <c r="I652" s="4" t="str">
        <f t="shared" si="2"/>
        <v/>
      </c>
      <c r="J652" s="5" t="str">
        <f>IF(F652="","",F652+editar!$C$9)</f>
        <v/>
      </c>
      <c r="K652" s="4" t="str">
        <f>IF(J652="","",VLOOKUP(MONTH(J652),editar!$F$2:$G$13,2,0))</f>
        <v/>
      </c>
      <c r="L652" s="4" t="str">
        <f t="shared" si="3"/>
        <v/>
      </c>
      <c r="M652" s="4"/>
      <c r="N652" s="37"/>
      <c r="O652" s="38"/>
      <c r="P652" s="38"/>
      <c r="Q652" s="38"/>
      <c r="R652" s="32">
        <v>645.0</v>
      </c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23" t="str">
        <f t="shared" si="4"/>
        <v/>
      </c>
      <c r="B653" s="24"/>
      <c r="C653" s="33"/>
      <c r="D653" s="39"/>
      <c r="E653" s="33"/>
      <c r="F653" s="40"/>
      <c r="G653" s="34" t="str">
        <f t="shared" si="5"/>
        <v/>
      </c>
      <c r="H653" s="28">
        <v>646.0</v>
      </c>
      <c r="I653" s="4" t="str">
        <f t="shared" si="2"/>
        <v/>
      </c>
      <c r="J653" s="5" t="str">
        <f>IF(F653="","",F653+editar!$C$9)</f>
        <v/>
      </c>
      <c r="K653" s="4" t="str">
        <f>IF(J653="","",VLOOKUP(MONTH(J653),editar!$F$2:$G$13,2,0))</f>
        <v/>
      </c>
      <c r="L653" s="4" t="str">
        <f t="shared" si="3"/>
        <v/>
      </c>
      <c r="M653" s="4"/>
      <c r="N653" s="37"/>
      <c r="O653" s="38"/>
      <c r="P653" s="38"/>
      <c r="Q653" s="38"/>
      <c r="R653" s="32">
        <v>646.0</v>
      </c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23" t="str">
        <f t="shared" si="4"/>
        <v/>
      </c>
      <c r="B654" s="24"/>
      <c r="C654" s="33"/>
      <c r="D654" s="39"/>
      <c r="E654" s="33"/>
      <c r="F654" s="40"/>
      <c r="G654" s="34" t="str">
        <f t="shared" si="5"/>
        <v/>
      </c>
      <c r="H654" s="28">
        <v>647.0</v>
      </c>
      <c r="I654" s="4" t="str">
        <f t="shared" si="2"/>
        <v/>
      </c>
      <c r="J654" s="5" t="str">
        <f>IF(F654="","",F654+editar!$C$9)</f>
        <v/>
      </c>
      <c r="K654" s="4" t="str">
        <f>IF(J654="","",VLOOKUP(MONTH(J654),editar!$F$2:$G$13,2,0))</f>
        <v/>
      </c>
      <c r="L654" s="4" t="str">
        <f t="shared" si="3"/>
        <v/>
      </c>
      <c r="M654" s="4"/>
      <c r="N654" s="37"/>
      <c r="O654" s="38"/>
      <c r="P654" s="38"/>
      <c r="Q654" s="38"/>
      <c r="R654" s="32">
        <v>647.0</v>
      </c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23" t="str">
        <f t="shared" si="4"/>
        <v/>
      </c>
      <c r="B655" s="24"/>
      <c r="C655" s="33"/>
      <c r="D655" s="39"/>
      <c r="E655" s="33"/>
      <c r="F655" s="40"/>
      <c r="G655" s="34" t="str">
        <f t="shared" si="5"/>
        <v/>
      </c>
      <c r="H655" s="28">
        <v>648.0</v>
      </c>
      <c r="I655" s="4" t="str">
        <f t="shared" si="2"/>
        <v/>
      </c>
      <c r="J655" s="5" t="str">
        <f>IF(F655="","",F655+editar!$C$9)</f>
        <v/>
      </c>
      <c r="K655" s="4" t="str">
        <f>IF(J655="","",VLOOKUP(MONTH(J655),editar!$F$2:$G$13,2,0))</f>
        <v/>
      </c>
      <c r="L655" s="4" t="str">
        <f t="shared" si="3"/>
        <v/>
      </c>
      <c r="M655" s="4"/>
      <c r="N655" s="37"/>
      <c r="O655" s="38"/>
      <c r="P655" s="38"/>
      <c r="Q655" s="38"/>
      <c r="R655" s="32">
        <v>648.0</v>
      </c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23" t="str">
        <f t="shared" si="4"/>
        <v/>
      </c>
      <c r="B656" s="24"/>
      <c r="C656" s="33"/>
      <c r="D656" s="39"/>
      <c r="E656" s="33"/>
      <c r="F656" s="40"/>
      <c r="G656" s="34" t="str">
        <f t="shared" si="5"/>
        <v/>
      </c>
      <c r="H656" s="28">
        <v>649.0</v>
      </c>
      <c r="I656" s="4" t="str">
        <f t="shared" si="2"/>
        <v/>
      </c>
      <c r="J656" s="5" t="str">
        <f>IF(F656="","",F656+editar!$C$9)</f>
        <v/>
      </c>
      <c r="K656" s="4" t="str">
        <f>IF(J656="","",VLOOKUP(MONTH(J656),editar!$F$2:$G$13,2,0))</f>
        <v/>
      </c>
      <c r="L656" s="4" t="str">
        <f t="shared" si="3"/>
        <v/>
      </c>
      <c r="M656" s="4"/>
      <c r="N656" s="37"/>
      <c r="O656" s="38"/>
      <c r="P656" s="38"/>
      <c r="Q656" s="38"/>
      <c r="R656" s="32">
        <v>649.0</v>
      </c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23" t="str">
        <f t="shared" si="4"/>
        <v/>
      </c>
      <c r="B657" s="24"/>
      <c r="C657" s="33"/>
      <c r="D657" s="39"/>
      <c r="E657" s="33"/>
      <c r="F657" s="40"/>
      <c r="G657" s="34" t="str">
        <f t="shared" si="5"/>
        <v/>
      </c>
      <c r="H657" s="28">
        <v>650.0</v>
      </c>
      <c r="I657" s="4" t="str">
        <f t="shared" si="2"/>
        <v/>
      </c>
      <c r="J657" s="5" t="str">
        <f>IF(F657="","",F657+editar!$C$9)</f>
        <v/>
      </c>
      <c r="K657" s="4" t="str">
        <f>IF(J657="","",VLOOKUP(MONTH(J657),editar!$F$2:$G$13,2,0))</f>
        <v/>
      </c>
      <c r="L657" s="4" t="str">
        <f t="shared" si="3"/>
        <v/>
      </c>
      <c r="M657" s="4"/>
      <c r="N657" s="37"/>
      <c r="O657" s="38"/>
      <c r="P657" s="38"/>
      <c r="Q657" s="38"/>
      <c r="R657" s="32">
        <v>650.0</v>
      </c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23" t="str">
        <f t="shared" si="4"/>
        <v/>
      </c>
      <c r="B658" s="24"/>
      <c r="C658" s="33"/>
      <c r="D658" s="39"/>
      <c r="E658" s="33"/>
      <c r="F658" s="40"/>
      <c r="G658" s="34" t="str">
        <f t="shared" si="5"/>
        <v/>
      </c>
      <c r="H658" s="28">
        <v>651.0</v>
      </c>
      <c r="I658" s="4" t="str">
        <f t="shared" si="2"/>
        <v/>
      </c>
      <c r="J658" s="5" t="str">
        <f>IF(F658="","",F658+editar!$C$9)</f>
        <v/>
      </c>
      <c r="K658" s="4" t="str">
        <f>IF(J658="","",VLOOKUP(MONTH(J658),editar!$F$2:$G$13,2,0))</f>
        <v/>
      </c>
      <c r="L658" s="4" t="str">
        <f t="shared" si="3"/>
        <v/>
      </c>
      <c r="M658" s="4"/>
      <c r="N658" s="37"/>
      <c r="O658" s="38"/>
      <c r="P658" s="38"/>
      <c r="Q658" s="38"/>
      <c r="R658" s="32">
        <v>651.0</v>
      </c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23" t="str">
        <f t="shared" si="4"/>
        <v/>
      </c>
      <c r="B659" s="24"/>
      <c r="C659" s="33"/>
      <c r="D659" s="39"/>
      <c r="E659" s="33"/>
      <c r="F659" s="40"/>
      <c r="G659" s="34" t="str">
        <f t="shared" si="5"/>
        <v/>
      </c>
      <c r="H659" s="28">
        <v>652.0</v>
      </c>
      <c r="I659" s="4" t="str">
        <f t="shared" si="2"/>
        <v/>
      </c>
      <c r="J659" s="5" t="str">
        <f>IF(F659="","",F659+editar!$C$9)</f>
        <v/>
      </c>
      <c r="K659" s="4" t="str">
        <f>IF(J659="","",VLOOKUP(MONTH(J659),editar!$F$2:$G$13,2,0))</f>
        <v/>
      </c>
      <c r="L659" s="4" t="str">
        <f t="shared" si="3"/>
        <v/>
      </c>
      <c r="M659" s="4"/>
      <c r="N659" s="37"/>
      <c r="O659" s="38"/>
      <c r="P659" s="38"/>
      <c r="Q659" s="38"/>
      <c r="R659" s="32">
        <v>652.0</v>
      </c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23" t="str">
        <f t="shared" si="4"/>
        <v/>
      </c>
      <c r="B660" s="24"/>
      <c r="C660" s="33"/>
      <c r="D660" s="39"/>
      <c r="E660" s="33"/>
      <c r="F660" s="40"/>
      <c r="G660" s="34" t="str">
        <f t="shared" si="5"/>
        <v/>
      </c>
      <c r="H660" s="28">
        <v>653.0</v>
      </c>
      <c r="I660" s="4" t="str">
        <f t="shared" si="2"/>
        <v/>
      </c>
      <c r="J660" s="5" t="str">
        <f>IF(F660="","",F660+editar!$C$9)</f>
        <v/>
      </c>
      <c r="K660" s="4" t="str">
        <f>IF(J660="","",VLOOKUP(MONTH(J660),editar!$F$2:$G$13,2,0))</f>
        <v/>
      </c>
      <c r="L660" s="4" t="str">
        <f t="shared" si="3"/>
        <v/>
      </c>
      <c r="M660" s="4"/>
      <c r="N660" s="37"/>
      <c r="O660" s="38"/>
      <c r="P660" s="38"/>
      <c r="Q660" s="38"/>
      <c r="R660" s="32">
        <v>653.0</v>
      </c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23" t="str">
        <f t="shared" si="4"/>
        <v/>
      </c>
      <c r="B661" s="24"/>
      <c r="C661" s="33"/>
      <c r="D661" s="39"/>
      <c r="E661" s="33"/>
      <c r="F661" s="40"/>
      <c r="G661" s="34" t="str">
        <f t="shared" si="5"/>
        <v/>
      </c>
      <c r="H661" s="28">
        <v>654.0</v>
      </c>
      <c r="I661" s="4" t="str">
        <f t="shared" si="2"/>
        <v/>
      </c>
      <c r="J661" s="5" t="str">
        <f>IF(F661="","",F661+editar!$C$9)</f>
        <v/>
      </c>
      <c r="K661" s="4" t="str">
        <f>IF(J661="","",VLOOKUP(MONTH(J661),editar!$F$2:$G$13,2,0))</f>
        <v/>
      </c>
      <c r="L661" s="4" t="str">
        <f t="shared" si="3"/>
        <v/>
      </c>
      <c r="M661" s="4"/>
      <c r="N661" s="37"/>
      <c r="O661" s="38"/>
      <c r="P661" s="38"/>
      <c r="Q661" s="38"/>
      <c r="R661" s="32">
        <v>654.0</v>
      </c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23" t="str">
        <f t="shared" si="4"/>
        <v/>
      </c>
      <c r="B662" s="24"/>
      <c r="C662" s="33"/>
      <c r="D662" s="39"/>
      <c r="E662" s="33"/>
      <c r="F662" s="40"/>
      <c r="G662" s="34" t="str">
        <f t="shared" si="5"/>
        <v/>
      </c>
      <c r="H662" s="28">
        <v>655.0</v>
      </c>
      <c r="I662" s="4" t="str">
        <f t="shared" si="2"/>
        <v/>
      </c>
      <c r="J662" s="5" t="str">
        <f>IF(F662="","",F662+editar!$C$9)</f>
        <v/>
      </c>
      <c r="K662" s="4" t="str">
        <f>IF(J662="","",VLOOKUP(MONTH(J662),editar!$F$2:$G$13,2,0))</f>
        <v/>
      </c>
      <c r="L662" s="4" t="str">
        <f t="shared" si="3"/>
        <v/>
      </c>
      <c r="M662" s="4"/>
      <c r="N662" s="37"/>
      <c r="O662" s="38"/>
      <c r="P662" s="38"/>
      <c r="Q662" s="38"/>
      <c r="R662" s="32">
        <v>655.0</v>
      </c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23" t="str">
        <f t="shared" si="4"/>
        <v/>
      </c>
      <c r="B663" s="24"/>
      <c r="C663" s="33"/>
      <c r="D663" s="39"/>
      <c r="E663" s="33"/>
      <c r="F663" s="40"/>
      <c r="G663" s="34" t="str">
        <f t="shared" si="5"/>
        <v/>
      </c>
      <c r="H663" s="28">
        <v>656.0</v>
      </c>
      <c r="I663" s="4" t="str">
        <f t="shared" si="2"/>
        <v/>
      </c>
      <c r="J663" s="5" t="str">
        <f>IF(F663="","",F663+editar!$C$9)</f>
        <v/>
      </c>
      <c r="K663" s="4" t="str">
        <f>IF(J663="","",VLOOKUP(MONTH(J663),editar!$F$2:$G$13,2,0))</f>
        <v/>
      </c>
      <c r="L663" s="4" t="str">
        <f t="shared" si="3"/>
        <v/>
      </c>
      <c r="M663" s="4"/>
      <c r="N663" s="37"/>
      <c r="O663" s="38"/>
      <c r="P663" s="38"/>
      <c r="Q663" s="38"/>
      <c r="R663" s="32">
        <v>656.0</v>
      </c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23" t="str">
        <f t="shared" si="4"/>
        <v/>
      </c>
      <c r="B664" s="24"/>
      <c r="C664" s="33"/>
      <c r="D664" s="39"/>
      <c r="E664" s="33"/>
      <c r="F664" s="40"/>
      <c r="G664" s="34" t="str">
        <f t="shared" si="5"/>
        <v/>
      </c>
      <c r="H664" s="28">
        <v>657.0</v>
      </c>
      <c r="I664" s="4" t="str">
        <f t="shared" si="2"/>
        <v/>
      </c>
      <c r="J664" s="5" t="str">
        <f>IF(F664="","",F664+editar!$C$9)</f>
        <v/>
      </c>
      <c r="K664" s="4" t="str">
        <f>IF(J664="","",VLOOKUP(MONTH(J664),editar!$F$2:$G$13,2,0))</f>
        <v/>
      </c>
      <c r="L664" s="4" t="str">
        <f t="shared" si="3"/>
        <v/>
      </c>
      <c r="M664" s="4"/>
      <c r="N664" s="37"/>
      <c r="O664" s="38"/>
      <c r="P664" s="38"/>
      <c r="Q664" s="38"/>
      <c r="R664" s="32">
        <v>657.0</v>
      </c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23" t="str">
        <f t="shared" si="4"/>
        <v/>
      </c>
      <c r="B665" s="24"/>
      <c r="C665" s="33"/>
      <c r="D665" s="39"/>
      <c r="E665" s="33"/>
      <c r="F665" s="40"/>
      <c r="G665" s="34" t="str">
        <f t="shared" si="5"/>
        <v/>
      </c>
      <c r="H665" s="28">
        <v>658.0</v>
      </c>
      <c r="I665" s="4" t="str">
        <f t="shared" si="2"/>
        <v/>
      </c>
      <c r="J665" s="5" t="str">
        <f>IF(F665="","",F665+editar!$C$9)</f>
        <v/>
      </c>
      <c r="K665" s="4" t="str">
        <f>IF(J665="","",VLOOKUP(MONTH(J665),editar!$F$2:$G$13,2,0))</f>
        <v/>
      </c>
      <c r="L665" s="4" t="str">
        <f t="shared" si="3"/>
        <v/>
      </c>
      <c r="M665" s="4"/>
      <c r="N665" s="37"/>
      <c r="O665" s="38"/>
      <c r="P665" s="38"/>
      <c r="Q665" s="38"/>
      <c r="R665" s="32">
        <v>658.0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23" t="str">
        <f t="shared" si="4"/>
        <v/>
      </c>
      <c r="B666" s="24"/>
      <c r="C666" s="33"/>
      <c r="D666" s="39"/>
      <c r="E666" s="33"/>
      <c r="F666" s="40"/>
      <c r="G666" s="34" t="str">
        <f t="shared" si="5"/>
        <v/>
      </c>
      <c r="H666" s="28">
        <v>659.0</v>
      </c>
      <c r="I666" s="4" t="str">
        <f t="shared" si="2"/>
        <v/>
      </c>
      <c r="J666" s="5" t="str">
        <f>IF(F666="","",F666+editar!$C$9)</f>
        <v/>
      </c>
      <c r="K666" s="4" t="str">
        <f>IF(J666="","",VLOOKUP(MONTH(J666),editar!$F$2:$G$13,2,0))</f>
        <v/>
      </c>
      <c r="L666" s="4" t="str">
        <f t="shared" si="3"/>
        <v/>
      </c>
      <c r="M666" s="4"/>
      <c r="N666" s="37"/>
      <c r="O666" s="38"/>
      <c r="P666" s="38"/>
      <c r="Q666" s="38"/>
      <c r="R666" s="32">
        <v>659.0</v>
      </c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23" t="str">
        <f t="shared" si="4"/>
        <v/>
      </c>
      <c r="B667" s="24"/>
      <c r="C667" s="33"/>
      <c r="D667" s="39"/>
      <c r="E667" s="33"/>
      <c r="F667" s="40"/>
      <c r="G667" s="34" t="str">
        <f t="shared" si="5"/>
        <v/>
      </c>
      <c r="H667" s="28">
        <v>660.0</v>
      </c>
      <c r="I667" s="4" t="str">
        <f t="shared" si="2"/>
        <v/>
      </c>
      <c r="J667" s="5" t="str">
        <f>IF(F667="","",F667+editar!$C$9)</f>
        <v/>
      </c>
      <c r="K667" s="4" t="str">
        <f>IF(J667="","",VLOOKUP(MONTH(J667),editar!$F$2:$G$13,2,0))</f>
        <v/>
      </c>
      <c r="L667" s="4" t="str">
        <f t="shared" si="3"/>
        <v/>
      </c>
      <c r="M667" s="4"/>
      <c r="N667" s="37"/>
      <c r="O667" s="38"/>
      <c r="P667" s="38"/>
      <c r="Q667" s="38"/>
      <c r="R667" s="32">
        <v>660.0</v>
      </c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23" t="str">
        <f t="shared" si="4"/>
        <v/>
      </c>
      <c r="B668" s="24"/>
      <c r="C668" s="33"/>
      <c r="D668" s="39"/>
      <c r="E668" s="33"/>
      <c r="F668" s="40"/>
      <c r="G668" s="34" t="str">
        <f t="shared" si="5"/>
        <v/>
      </c>
      <c r="H668" s="28">
        <v>661.0</v>
      </c>
      <c r="I668" s="4" t="str">
        <f t="shared" si="2"/>
        <v/>
      </c>
      <c r="J668" s="5" t="str">
        <f>IF(F668="","",F668+editar!$C$9)</f>
        <v/>
      </c>
      <c r="K668" s="4" t="str">
        <f>IF(J668="","",VLOOKUP(MONTH(J668),editar!$F$2:$G$13,2,0))</f>
        <v/>
      </c>
      <c r="L668" s="4" t="str">
        <f t="shared" si="3"/>
        <v/>
      </c>
      <c r="M668" s="4"/>
      <c r="N668" s="37"/>
      <c r="O668" s="38"/>
      <c r="P668" s="38"/>
      <c r="Q668" s="38"/>
      <c r="R668" s="32">
        <v>661.0</v>
      </c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23" t="str">
        <f t="shared" si="4"/>
        <v/>
      </c>
      <c r="B669" s="24"/>
      <c r="C669" s="33"/>
      <c r="D669" s="39"/>
      <c r="E669" s="33"/>
      <c r="F669" s="40"/>
      <c r="G669" s="34" t="str">
        <f t="shared" si="5"/>
        <v/>
      </c>
      <c r="H669" s="28">
        <v>662.0</v>
      </c>
      <c r="I669" s="4" t="str">
        <f t="shared" si="2"/>
        <v/>
      </c>
      <c r="J669" s="5" t="str">
        <f>IF(F669="","",F669+editar!$C$9)</f>
        <v/>
      </c>
      <c r="K669" s="4" t="str">
        <f>IF(J669="","",VLOOKUP(MONTH(J669),editar!$F$2:$G$13,2,0))</f>
        <v/>
      </c>
      <c r="L669" s="4" t="str">
        <f t="shared" si="3"/>
        <v/>
      </c>
      <c r="M669" s="4"/>
      <c r="N669" s="37"/>
      <c r="O669" s="38"/>
      <c r="P669" s="38"/>
      <c r="Q669" s="38"/>
      <c r="R669" s="32">
        <v>662.0</v>
      </c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23" t="str">
        <f t="shared" si="4"/>
        <v/>
      </c>
      <c r="B670" s="24"/>
      <c r="C670" s="33"/>
      <c r="D670" s="39"/>
      <c r="E670" s="33"/>
      <c r="F670" s="40"/>
      <c r="G670" s="34" t="str">
        <f t="shared" si="5"/>
        <v/>
      </c>
      <c r="H670" s="28">
        <v>663.0</v>
      </c>
      <c r="I670" s="4" t="str">
        <f t="shared" si="2"/>
        <v/>
      </c>
      <c r="J670" s="5" t="str">
        <f>IF(F670="","",F670+editar!$C$9)</f>
        <v/>
      </c>
      <c r="K670" s="4" t="str">
        <f>IF(J670="","",VLOOKUP(MONTH(J670),editar!$F$2:$G$13,2,0))</f>
        <v/>
      </c>
      <c r="L670" s="4" t="str">
        <f t="shared" si="3"/>
        <v/>
      </c>
      <c r="M670" s="4"/>
      <c r="N670" s="37"/>
      <c r="O670" s="38"/>
      <c r="P670" s="38"/>
      <c r="Q670" s="38"/>
      <c r="R670" s="32">
        <v>663.0</v>
      </c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23" t="str">
        <f t="shared" si="4"/>
        <v/>
      </c>
      <c r="B671" s="24"/>
      <c r="C671" s="33"/>
      <c r="D671" s="39"/>
      <c r="E671" s="33"/>
      <c r="F671" s="40"/>
      <c r="G671" s="34" t="str">
        <f t="shared" si="5"/>
        <v/>
      </c>
      <c r="H671" s="28">
        <v>664.0</v>
      </c>
      <c r="I671" s="4" t="str">
        <f t="shared" si="2"/>
        <v/>
      </c>
      <c r="J671" s="5" t="str">
        <f>IF(F671="","",F671+editar!$C$9)</f>
        <v/>
      </c>
      <c r="K671" s="4" t="str">
        <f>IF(J671="","",VLOOKUP(MONTH(J671),editar!$F$2:$G$13,2,0))</f>
        <v/>
      </c>
      <c r="L671" s="4" t="str">
        <f t="shared" si="3"/>
        <v/>
      </c>
      <c r="M671" s="4"/>
      <c r="N671" s="37"/>
      <c r="O671" s="38"/>
      <c r="P671" s="38"/>
      <c r="Q671" s="38"/>
      <c r="R671" s="32">
        <v>664.0</v>
      </c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23" t="str">
        <f t="shared" si="4"/>
        <v/>
      </c>
      <c r="B672" s="24"/>
      <c r="C672" s="33"/>
      <c r="D672" s="39"/>
      <c r="E672" s="33"/>
      <c r="F672" s="40"/>
      <c r="G672" s="34" t="str">
        <f t="shared" si="5"/>
        <v/>
      </c>
      <c r="H672" s="28">
        <v>665.0</v>
      </c>
      <c r="I672" s="4" t="str">
        <f t="shared" si="2"/>
        <v/>
      </c>
      <c r="J672" s="5" t="str">
        <f>IF(F672="","",F672+editar!$C$9)</f>
        <v/>
      </c>
      <c r="K672" s="4" t="str">
        <f>IF(J672="","",VLOOKUP(MONTH(J672),editar!$F$2:$G$13,2,0))</f>
        <v/>
      </c>
      <c r="L672" s="4" t="str">
        <f t="shared" si="3"/>
        <v/>
      </c>
      <c r="M672" s="4"/>
      <c r="N672" s="37"/>
      <c r="O672" s="38"/>
      <c r="P672" s="38"/>
      <c r="Q672" s="38"/>
      <c r="R672" s="32">
        <v>665.0</v>
      </c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23" t="str">
        <f t="shared" si="4"/>
        <v/>
      </c>
      <c r="B673" s="24"/>
      <c r="C673" s="33"/>
      <c r="D673" s="39"/>
      <c r="E673" s="33"/>
      <c r="F673" s="40"/>
      <c r="G673" s="34" t="str">
        <f t="shared" si="5"/>
        <v/>
      </c>
      <c r="H673" s="28">
        <v>666.0</v>
      </c>
      <c r="I673" s="4" t="str">
        <f t="shared" si="2"/>
        <v/>
      </c>
      <c r="J673" s="5" t="str">
        <f>IF(F673="","",F673+editar!$C$9)</f>
        <v/>
      </c>
      <c r="K673" s="4" t="str">
        <f>IF(J673="","",VLOOKUP(MONTH(J673),editar!$F$2:$G$13,2,0))</f>
        <v/>
      </c>
      <c r="L673" s="4" t="str">
        <f t="shared" si="3"/>
        <v/>
      </c>
      <c r="M673" s="4"/>
      <c r="N673" s="37"/>
      <c r="O673" s="38"/>
      <c r="P673" s="38"/>
      <c r="Q673" s="38"/>
      <c r="R673" s="32">
        <v>666.0</v>
      </c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23" t="str">
        <f t="shared" si="4"/>
        <v/>
      </c>
      <c r="B674" s="24"/>
      <c r="C674" s="33"/>
      <c r="D674" s="39"/>
      <c r="E674" s="33"/>
      <c r="F674" s="40"/>
      <c r="G674" s="34" t="str">
        <f t="shared" si="5"/>
        <v/>
      </c>
      <c r="H674" s="28">
        <v>667.0</v>
      </c>
      <c r="I674" s="4" t="str">
        <f t="shared" si="2"/>
        <v/>
      </c>
      <c r="J674" s="5" t="str">
        <f>IF(F674="","",F674+editar!$C$9)</f>
        <v/>
      </c>
      <c r="K674" s="4" t="str">
        <f>IF(J674="","",VLOOKUP(MONTH(J674),editar!$F$2:$G$13,2,0))</f>
        <v/>
      </c>
      <c r="L674" s="4" t="str">
        <f t="shared" si="3"/>
        <v/>
      </c>
      <c r="M674" s="4"/>
      <c r="N674" s="37"/>
      <c r="O674" s="38"/>
      <c r="P674" s="38"/>
      <c r="Q674" s="38"/>
      <c r="R674" s="32">
        <v>667.0</v>
      </c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23" t="str">
        <f t="shared" si="4"/>
        <v/>
      </c>
      <c r="B675" s="24"/>
      <c r="C675" s="33"/>
      <c r="D675" s="39"/>
      <c r="E675" s="33"/>
      <c r="F675" s="40"/>
      <c r="G675" s="34" t="str">
        <f t="shared" si="5"/>
        <v/>
      </c>
      <c r="H675" s="28">
        <v>668.0</v>
      </c>
      <c r="I675" s="4" t="str">
        <f t="shared" si="2"/>
        <v/>
      </c>
      <c r="J675" s="5" t="str">
        <f>IF(F675="","",F675+editar!$C$9)</f>
        <v/>
      </c>
      <c r="K675" s="4" t="str">
        <f>IF(J675="","",VLOOKUP(MONTH(J675),editar!$F$2:$G$13,2,0))</f>
        <v/>
      </c>
      <c r="L675" s="4" t="str">
        <f t="shared" si="3"/>
        <v/>
      </c>
      <c r="M675" s="4"/>
      <c r="N675" s="37"/>
      <c r="O675" s="38"/>
      <c r="P675" s="38"/>
      <c r="Q675" s="38"/>
      <c r="R675" s="32">
        <v>668.0</v>
      </c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23" t="str">
        <f t="shared" si="4"/>
        <v/>
      </c>
      <c r="B676" s="24"/>
      <c r="C676" s="33"/>
      <c r="D676" s="39"/>
      <c r="E676" s="33"/>
      <c r="F676" s="40"/>
      <c r="G676" s="34" t="str">
        <f t="shared" si="5"/>
        <v/>
      </c>
      <c r="H676" s="28">
        <v>669.0</v>
      </c>
      <c r="I676" s="4" t="str">
        <f t="shared" si="2"/>
        <v/>
      </c>
      <c r="J676" s="5" t="str">
        <f>IF(F676="","",F676+editar!$C$9)</f>
        <v/>
      </c>
      <c r="K676" s="4" t="str">
        <f>IF(J676="","",VLOOKUP(MONTH(J676),editar!$F$2:$G$13,2,0))</f>
        <v/>
      </c>
      <c r="L676" s="4" t="str">
        <f t="shared" si="3"/>
        <v/>
      </c>
      <c r="M676" s="4"/>
      <c r="N676" s="37"/>
      <c r="O676" s="38"/>
      <c r="P676" s="38"/>
      <c r="Q676" s="38"/>
      <c r="R676" s="32">
        <v>669.0</v>
      </c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23" t="str">
        <f t="shared" si="4"/>
        <v/>
      </c>
      <c r="B677" s="24"/>
      <c r="C677" s="33"/>
      <c r="D677" s="39"/>
      <c r="E677" s="33"/>
      <c r="F677" s="40"/>
      <c r="G677" s="34" t="str">
        <f t="shared" si="5"/>
        <v/>
      </c>
      <c r="H677" s="28">
        <v>670.0</v>
      </c>
      <c r="I677" s="4" t="str">
        <f t="shared" si="2"/>
        <v/>
      </c>
      <c r="J677" s="5" t="str">
        <f>IF(F677="","",F677+editar!$C$9)</f>
        <v/>
      </c>
      <c r="K677" s="4" t="str">
        <f>IF(J677="","",VLOOKUP(MONTH(J677),editar!$F$2:$G$13,2,0))</f>
        <v/>
      </c>
      <c r="L677" s="4" t="str">
        <f t="shared" si="3"/>
        <v/>
      </c>
      <c r="M677" s="4"/>
      <c r="N677" s="37"/>
      <c r="O677" s="38"/>
      <c r="P677" s="38"/>
      <c r="Q677" s="38"/>
      <c r="R677" s="32">
        <v>670.0</v>
      </c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23" t="str">
        <f t="shared" si="4"/>
        <v/>
      </c>
      <c r="B678" s="24"/>
      <c r="C678" s="33"/>
      <c r="D678" s="39"/>
      <c r="E678" s="33"/>
      <c r="F678" s="40"/>
      <c r="G678" s="34" t="str">
        <f t="shared" si="5"/>
        <v/>
      </c>
      <c r="H678" s="28">
        <v>671.0</v>
      </c>
      <c r="I678" s="4" t="str">
        <f t="shared" si="2"/>
        <v/>
      </c>
      <c r="J678" s="5" t="str">
        <f>IF(F678="","",F678+editar!$C$9)</f>
        <v/>
      </c>
      <c r="K678" s="4" t="str">
        <f>IF(J678="","",VLOOKUP(MONTH(J678),editar!$F$2:$G$13,2,0))</f>
        <v/>
      </c>
      <c r="L678" s="4" t="str">
        <f t="shared" si="3"/>
        <v/>
      </c>
      <c r="M678" s="4"/>
      <c r="N678" s="37"/>
      <c r="O678" s="38"/>
      <c r="P678" s="38"/>
      <c r="Q678" s="38"/>
      <c r="R678" s="32">
        <v>671.0</v>
      </c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23" t="str">
        <f t="shared" si="4"/>
        <v/>
      </c>
      <c r="B679" s="24"/>
      <c r="C679" s="33"/>
      <c r="D679" s="39"/>
      <c r="E679" s="33"/>
      <c r="F679" s="40"/>
      <c r="G679" s="34" t="str">
        <f t="shared" si="5"/>
        <v/>
      </c>
      <c r="H679" s="28">
        <v>672.0</v>
      </c>
      <c r="I679" s="4" t="str">
        <f t="shared" si="2"/>
        <v/>
      </c>
      <c r="J679" s="5" t="str">
        <f>IF(F679="","",F679+editar!$C$9)</f>
        <v/>
      </c>
      <c r="K679" s="4" t="str">
        <f>IF(J679="","",VLOOKUP(MONTH(J679),editar!$F$2:$G$13,2,0))</f>
        <v/>
      </c>
      <c r="L679" s="4" t="str">
        <f t="shared" si="3"/>
        <v/>
      </c>
      <c r="M679" s="4"/>
      <c r="N679" s="37"/>
      <c r="O679" s="38"/>
      <c r="P679" s="38"/>
      <c r="Q679" s="38"/>
      <c r="R679" s="32">
        <v>672.0</v>
      </c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23" t="str">
        <f t="shared" si="4"/>
        <v/>
      </c>
      <c r="B680" s="24"/>
      <c r="C680" s="33"/>
      <c r="D680" s="39"/>
      <c r="E680" s="33"/>
      <c r="F680" s="40"/>
      <c r="G680" s="34" t="str">
        <f t="shared" si="5"/>
        <v/>
      </c>
      <c r="H680" s="28">
        <v>673.0</v>
      </c>
      <c r="I680" s="4" t="str">
        <f t="shared" si="2"/>
        <v/>
      </c>
      <c r="J680" s="5" t="str">
        <f>IF(F680="","",F680+editar!$C$9)</f>
        <v/>
      </c>
      <c r="K680" s="4" t="str">
        <f>IF(J680="","",VLOOKUP(MONTH(J680),editar!$F$2:$G$13,2,0))</f>
        <v/>
      </c>
      <c r="L680" s="4" t="str">
        <f t="shared" si="3"/>
        <v/>
      </c>
      <c r="M680" s="4"/>
      <c r="N680" s="37"/>
      <c r="O680" s="38"/>
      <c r="P680" s="38"/>
      <c r="Q680" s="38"/>
      <c r="R680" s="32">
        <v>673.0</v>
      </c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23" t="str">
        <f t="shared" si="4"/>
        <v/>
      </c>
      <c r="B681" s="24"/>
      <c r="C681" s="33"/>
      <c r="D681" s="39"/>
      <c r="E681" s="33"/>
      <c r="F681" s="40"/>
      <c r="G681" s="34" t="str">
        <f t="shared" si="5"/>
        <v/>
      </c>
      <c r="H681" s="28">
        <v>674.0</v>
      </c>
      <c r="I681" s="4" t="str">
        <f t="shared" si="2"/>
        <v/>
      </c>
      <c r="J681" s="5" t="str">
        <f>IF(F681="","",F681+editar!$C$9)</f>
        <v/>
      </c>
      <c r="K681" s="4" t="str">
        <f>IF(J681="","",VLOOKUP(MONTH(J681),editar!$F$2:$G$13,2,0))</f>
        <v/>
      </c>
      <c r="L681" s="4" t="str">
        <f t="shared" si="3"/>
        <v/>
      </c>
      <c r="M681" s="4"/>
      <c r="N681" s="37"/>
      <c r="O681" s="38"/>
      <c r="P681" s="38"/>
      <c r="Q681" s="38"/>
      <c r="R681" s="32">
        <v>674.0</v>
      </c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23" t="str">
        <f t="shared" si="4"/>
        <v/>
      </c>
      <c r="B682" s="24"/>
      <c r="C682" s="33"/>
      <c r="D682" s="39"/>
      <c r="E682" s="33"/>
      <c r="F682" s="40"/>
      <c r="G682" s="34" t="str">
        <f t="shared" si="5"/>
        <v/>
      </c>
      <c r="H682" s="28">
        <v>675.0</v>
      </c>
      <c r="I682" s="4" t="str">
        <f t="shared" si="2"/>
        <v/>
      </c>
      <c r="J682" s="5" t="str">
        <f>IF(F682="","",F682+editar!$C$9)</f>
        <v/>
      </c>
      <c r="K682" s="4" t="str">
        <f>IF(J682="","",VLOOKUP(MONTH(J682),editar!$F$2:$G$13,2,0))</f>
        <v/>
      </c>
      <c r="L682" s="4" t="str">
        <f t="shared" si="3"/>
        <v/>
      </c>
      <c r="M682" s="4"/>
      <c r="N682" s="37"/>
      <c r="O682" s="38"/>
      <c r="P682" s="38"/>
      <c r="Q682" s="38"/>
      <c r="R682" s="32">
        <v>675.0</v>
      </c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23" t="str">
        <f t="shared" si="4"/>
        <v/>
      </c>
      <c r="B683" s="24"/>
      <c r="C683" s="33"/>
      <c r="D683" s="39"/>
      <c r="E683" s="33"/>
      <c r="F683" s="40"/>
      <c r="G683" s="34" t="str">
        <f t="shared" si="5"/>
        <v/>
      </c>
      <c r="H683" s="28">
        <v>676.0</v>
      </c>
      <c r="I683" s="4" t="str">
        <f t="shared" si="2"/>
        <v/>
      </c>
      <c r="J683" s="5" t="str">
        <f>IF(F683="","",F683+editar!$C$9)</f>
        <v/>
      </c>
      <c r="K683" s="4" t="str">
        <f>IF(J683="","",VLOOKUP(MONTH(J683),editar!$F$2:$G$13,2,0))</f>
        <v/>
      </c>
      <c r="L683" s="4" t="str">
        <f t="shared" si="3"/>
        <v/>
      </c>
      <c r="M683" s="4"/>
      <c r="N683" s="37"/>
      <c r="O683" s="38"/>
      <c r="P683" s="38"/>
      <c r="Q683" s="38"/>
      <c r="R683" s="32">
        <v>676.0</v>
      </c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23" t="str">
        <f t="shared" si="4"/>
        <v/>
      </c>
      <c r="B684" s="24"/>
      <c r="C684" s="33"/>
      <c r="D684" s="39"/>
      <c r="E684" s="33"/>
      <c r="F684" s="40"/>
      <c r="G684" s="34" t="str">
        <f t="shared" si="5"/>
        <v/>
      </c>
      <c r="H684" s="28">
        <v>677.0</v>
      </c>
      <c r="I684" s="4" t="str">
        <f t="shared" si="2"/>
        <v/>
      </c>
      <c r="J684" s="5" t="str">
        <f>IF(F684="","",F684+editar!$C$9)</f>
        <v/>
      </c>
      <c r="K684" s="4" t="str">
        <f>IF(J684="","",VLOOKUP(MONTH(J684),editar!$F$2:$G$13,2,0))</f>
        <v/>
      </c>
      <c r="L684" s="4" t="str">
        <f t="shared" si="3"/>
        <v/>
      </c>
      <c r="M684" s="4"/>
      <c r="N684" s="37"/>
      <c r="O684" s="38"/>
      <c r="P684" s="38"/>
      <c r="Q684" s="38"/>
      <c r="R684" s="32">
        <v>677.0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23" t="str">
        <f t="shared" si="4"/>
        <v/>
      </c>
      <c r="B685" s="24"/>
      <c r="C685" s="33"/>
      <c r="D685" s="39"/>
      <c r="E685" s="33"/>
      <c r="F685" s="40"/>
      <c r="G685" s="34" t="str">
        <f t="shared" si="5"/>
        <v/>
      </c>
      <c r="H685" s="28">
        <v>678.0</v>
      </c>
      <c r="I685" s="4" t="str">
        <f t="shared" si="2"/>
        <v/>
      </c>
      <c r="J685" s="5" t="str">
        <f>IF(F685="","",F685+editar!$C$9)</f>
        <v/>
      </c>
      <c r="K685" s="4" t="str">
        <f>IF(J685="","",VLOOKUP(MONTH(J685),editar!$F$2:$G$13,2,0))</f>
        <v/>
      </c>
      <c r="L685" s="4" t="str">
        <f t="shared" si="3"/>
        <v/>
      </c>
      <c r="M685" s="4"/>
      <c r="N685" s="37"/>
      <c r="O685" s="38"/>
      <c r="P685" s="38"/>
      <c r="Q685" s="38"/>
      <c r="R685" s="32">
        <v>678.0</v>
      </c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23" t="str">
        <f t="shared" si="4"/>
        <v/>
      </c>
      <c r="B686" s="24"/>
      <c r="C686" s="33"/>
      <c r="D686" s="39"/>
      <c r="E686" s="33"/>
      <c r="F686" s="40"/>
      <c r="G686" s="34" t="str">
        <f t="shared" si="5"/>
        <v/>
      </c>
      <c r="H686" s="28">
        <v>679.0</v>
      </c>
      <c r="I686" s="4" t="str">
        <f t="shared" si="2"/>
        <v/>
      </c>
      <c r="J686" s="5" t="str">
        <f>IF(F686="","",F686+editar!$C$9)</f>
        <v/>
      </c>
      <c r="K686" s="4" t="str">
        <f>IF(J686="","",VLOOKUP(MONTH(J686),editar!$F$2:$G$13,2,0))</f>
        <v/>
      </c>
      <c r="L686" s="4" t="str">
        <f t="shared" si="3"/>
        <v/>
      </c>
      <c r="M686" s="4"/>
      <c r="N686" s="37"/>
      <c r="O686" s="38"/>
      <c r="P686" s="38"/>
      <c r="Q686" s="38"/>
      <c r="R686" s="32">
        <v>679.0</v>
      </c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23" t="str">
        <f t="shared" si="4"/>
        <v/>
      </c>
      <c r="B687" s="24"/>
      <c r="C687" s="33"/>
      <c r="D687" s="39"/>
      <c r="E687" s="33"/>
      <c r="F687" s="40"/>
      <c r="G687" s="34" t="str">
        <f t="shared" si="5"/>
        <v/>
      </c>
      <c r="H687" s="28">
        <v>680.0</v>
      </c>
      <c r="I687" s="4" t="str">
        <f t="shared" si="2"/>
        <v/>
      </c>
      <c r="J687" s="5" t="str">
        <f>IF(F687="","",F687+editar!$C$9)</f>
        <v/>
      </c>
      <c r="K687" s="4" t="str">
        <f>IF(J687="","",VLOOKUP(MONTH(J687),editar!$F$2:$G$13,2,0))</f>
        <v/>
      </c>
      <c r="L687" s="4" t="str">
        <f t="shared" si="3"/>
        <v/>
      </c>
      <c r="M687" s="4"/>
      <c r="N687" s="37"/>
      <c r="O687" s="38"/>
      <c r="P687" s="38"/>
      <c r="Q687" s="38"/>
      <c r="R687" s="32">
        <v>680.0</v>
      </c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23" t="str">
        <f t="shared" si="4"/>
        <v/>
      </c>
      <c r="B688" s="24"/>
      <c r="C688" s="33"/>
      <c r="D688" s="39"/>
      <c r="E688" s="33"/>
      <c r="F688" s="40"/>
      <c r="G688" s="34" t="str">
        <f t="shared" si="5"/>
        <v/>
      </c>
      <c r="H688" s="28">
        <v>681.0</v>
      </c>
      <c r="I688" s="4" t="str">
        <f t="shared" si="2"/>
        <v/>
      </c>
      <c r="J688" s="5" t="str">
        <f>IF(F688="","",F688+editar!$C$9)</f>
        <v/>
      </c>
      <c r="K688" s="4" t="str">
        <f>IF(J688="","",VLOOKUP(MONTH(J688),editar!$F$2:$G$13,2,0))</f>
        <v/>
      </c>
      <c r="L688" s="4" t="str">
        <f t="shared" si="3"/>
        <v/>
      </c>
      <c r="M688" s="4"/>
      <c r="N688" s="37"/>
      <c r="O688" s="38"/>
      <c r="P688" s="38"/>
      <c r="Q688" s="38"/>
      <c r="R688" s="32">
        <v>681.0</v>
      </c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23" t="str">
        <f t="shared" si="4"/>
        <v/>
      </c>
      <c r="B689" s="24"/>
      <c r="C689" s="33"/>
      <c r="D689" s="39"/>
      <c r="E689" s="33"/>
      <c r="F689" s="40"/>
      <c r="G689" s="34" t="str">
        <f t="shared" si="5"/>
        <v/>
      </c>
      <c r="H689" s="28">
        <v>682.0</v>
      </c>
      <c r="I689" s="4" t="str">
        <f t="shared" si="2"/>
        <v/>
      </c>
      <c r="J689" s="5" t="str">
        <f>IF(F689="","",F689+editar!$C$9)</f>
        <v/>
      </c>
      <c r="K689" s="4" t="str">
        <f>IF(J689="","",VLOOKUP(MONTH(J689),editar!$F$2:$G$13,2,0))</f>
        <v/>
      </c>
      <c r="L689" s="4" t="str">
        <f t="shared" si="3"/>
        <v/>
      </c>
      <c r="M689" s="4"/>
      <c r="N689" s="37"/>
      <c r="O689" s="38"/>
      <c r="P689" s="38"/>
      <c r="Q689" s="38"/>
      <c r="R689" s="32">
        <v>682.0</v>
      </c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23" t="str">
        <f t="shared" si="4"/>
        <v/>
      </c>
      <c r="B690" s="24"/>
      <c r="C690" s="33"/>
      <c r="D690" s="39"/>
      <c r="E690" s="33"/>
      <c r="F690" s="40"/>
      <c r="G690" s="34" t="str">
        <f t="shared" si="5"/>
        <v/>
      </c>
      <c r="H690" s="28">
        <v>683.0</v>
      </c>
      <c r="I690" s="4" t="str">
        <f t="shared" si="2"/>
        <v/>
      </c>
      <c r="J690" s="5" t="str">
        <f>IF(F690="","",F690+editar!$C$9)</f>
        <v/>
      </c>
      <c r="K690" s="4" t="str">
        <f>IF(J690="","",VLOOKUP(MONTH(J690),editar!$F$2:$G$13,2,0))</f>
        <v/>
      </c>
      <c r="L690" s="4" t="str">
        <f t="shared" si="3"/>
        <v/>
      </c>
      <c r="M690" s="4"/>
      <c r="N690" s="37"/>
      <c r="O690" s="38"/>
      <c r="P690" s="38"/>
      <c r="Q690" s="38"/>
      <c r="R690" s="32">
        <v>683.0</v>
      </c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23" t="str">
        <f t="shared" si="4"/>
        <v/>
      </c>
      <c r="B691" s="24"/>
      <c r="C691" s="33"/>
      <c r="D691" s="39"/>
      <c r="E691" s="33"/>
      <c r="F691" s="40"/>
      <c r="G691" s="34" t="str">
        <f t="shared" si="5"/>
        <v/>
      </c>
      <c r="H691" s="28">
        <v>684.0</v>
      </c>
      <c r="I691" s="4" t="str">
        <f t="shared" si="2"/>
        <v/>
      </c>
      <c r="J691" s="5" t="str">
        <f>IF(F691="","",F691+editar!$C$9)</f>
        <v/>
      </c>
      <c r="K691" s="4" t="str">
        <f>IF(J691="","",VLOOKUP(MONTH(J691),editar!$F$2:$G$13,2,0))</f>
        <v/>
      </c>
      <c r="L691" s="4" t="str">
        <f t="shared" si="3"/>
        <v/>
      </c>
      <c r="M691" s="4"/>
      <c r="N691" s="37"/>
      <c r="O691" s="38"/>
      <c r="P691" s="38"/>
      <c r="Q691" s="38"/>
      <c r="R691" s="32">
        <v>684.0</v>
      </c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23" t="str">
        <f t="shared" si="4"/>
        <v/>
      </c>
      <c r="B692" s="24"/>
      <c r="C692" s="33"/>
      <c r="D692" s="39"/>
      <c r="E692" s="33"/>
      <c r="F692" s="40"/>
      <c r="G692" s="34" t="str">
        <f t="shared" si="5"/>
        <v/>
      </c>
      <c r="H692" s="28">
        <v>685.0</v>
      </c>
      <c r="I692" s="4" t="str">
        <f t="shared" si="2"/>
        <v/>
      </c>
      <c r="J692" s="5" t="str">
        <f>IF(F692="","",F692+editar!$C$9)</f>
        <v/>
      </c>
      <c r="K692" s="4" t="str">
        <f>IF(J692="","",VLOOKUP(MONTH(J692),editar!$F$2:$G$13,2,0))</f>
        <v/>
      </c>
      <c r="L692" s="4" t="str">
        <f t="shared" si="3"/>
        <v/>
      </c>
      <c r="M692" s="4"/>
      <c r="N692" s="37"/>
      <c r="O692" s="38"/>
      <c r="P692" s="38"/>
      <c r="Q692" s="38"/>
      <c r="R692" s="32">
        <v>685.0</v>
      </c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23" t="str">
        <f t="shared" si="4"/>
        <v/>
      </c>
      <c r="B693" s="24"/>
      <c r="C693" s="33"/>
      <c r="D693" s="39"/>
      <c r="E693" s="33"/>
      <c r="F693" s="40"/>
      <c r="G693" s="34" t="str">
        <f t="shared" si="5"/>
        <v/>
      </c>
      <c r="H693" s="28">
        <v>686.0</v>
      </c>
      <c r="I693" s="4" t="str">
        <f t="shared" si="2"/>
        <v/>
      </c>
      <c r="J693" s="5" t="str">
        <f>IF(F693="","",F693+editar!$C$9)</f>
        <v/>
      </c>
      <c r="K693" s="4" t="str">
        <f>IF(J693="","",VLOOKUP(MONTH(J693),editar!$F$2:$G$13,2,0))</f>
        <v/>
      </c>
      <c r="L693" s="4" t="str">
        <f t="shared" si="3"/>
        <v/>
      </c>
      <c r="M693" s="4"/>
      <c r="N693" s="37"/>
      <c r="O693" s="38"/>
      <c r="P693" s="38"/>
      <c r="Q693" s="38"/>
      <c r="R693" s="32">
        <v>686.0</v>
      </c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23" t="str">
        <f t="shared" si="4"/>
        <v/>
      </c>
      <c r="B694" s="24"/>
      <c r="C694" s="33"/>
      <c r="D694" s="39"/>
      <c r="E694" s="33"/>
      <c r="F694" s="40"/>
      <c r="G694" s="34" t="str">
        <f t="shared" si="5"/>
        <v/>
      </c>
      <c r="H694" s="28">
        <v>687.0</v>
      </c>
      <c r="I694" s="4" t="str">
        <f t="shared" si="2"/>
        <v/>
      </c>
      <c r="J694" s="5" t="str">
        <f>IF(F694="","",F694+editar!$C$9)</f>
        <v/>
      </c>
      <c r="K694" s="4" t="str">
        <f>IF(J694="","",VLOOKUP(MONTH(J694),editar!$F$2:$G$13,2,0))</f>
        <v/>
      </c>
      <c r="L694" s="4" t="str">
        <f t="shared" si="3"/>
        <v/>
      </c>
      <c r="M694" s="4"/>
      <c r="N694" s="37"/>
      <c r="O694" s="38"/>
      <c r="P694" s="38"/>
      <c r="Q694" s="38"/>
      <c r="R694" s="32">
        <v>687.0</v>
      </c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23" t="str">
        <f t="shared" si="4"/>
        <v/>
      </c>
      <c r="B695" s="24"/>
      <c r="C695" s="33"/>
      <c r="D695" s="39"/>
      <c r="E695" s="33"/>
      <c r="F695" s="40"/>
      <c r="G695" s="34" t="str">
        <f t="shared" si="5"/>
        <v/>
      </c>
      <c r="H695" s="28">
        <v>688.0</v>
      </c>
      <c r="I695" s="4" t="str">
        <f t="shared" si="2"/>
        <v/>
      </c>
      <c r="J695" s="5" t="str">
        <f>IF(F695="","",F695+editar!$C$9)</f>
        <v/>
      </c>
      <c r="K695" s="4" t="str">
        <f>IF(J695="","",VLOOKUP(MONTH(J695),editar!$F$2:$G$13,2,0))</f>
        <v/>
      </c>
      <c r="L695" s="4" t="str">
        <f t="shared" si="3"/>
        <v/>
      </c>
      <c r="M695" s="4"/>
      <c r="N695" s="37"/>
      <c r="O695" s="38"/>
      <c r="P695" s="38"/>
      <c r="Q695" s="38"/>
      <c r="R695" s="32">
        <v>688.0</v>
      </c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23" t="str">
        <f t="shared" si="4"/>
        <v/>
      </c>
      <c r="B696" s="24"/>
      <c r="C696" s="33"/>
      <c r="D696" s="39"/>
      <c r="E696" s="33"/>
      <c r="F696" s="40"/>
      <c r="G696" s="34" t="str">
        <f t="shared" si="5"/>
        <v/>
      </c>
      <c r="H696" s="28">
        <v>689.0</v>
      </c>
      <c r="I696" s="4" t="str">
        <f t="shared" si="2"/>
        <v/>
      </c>
      <c r="J696" s="5" t="str">
        <f>IF(F696="","",F696+editar!$C$9)</f>
        <v/>
      </c>
      <c r="K696" s="4" t="str">
        <f>IF(J696="","",VLOOKUP(MONTH(J696),editar!$F$2:$G$13,2,0))</f>
        <v/>
      </c>
      <c r="L696" s="4" t="str">
        <f t="shared" si="3"/>
        <v/>
      </c>
      <c r="M696" s="4"/>
      <c r="N696" s="37"/>
      <c r="O696" s="38"/>
      <c r="P696" s="38"/>
      <c r="Q696" s="38"/>
      <c r="R696" s="32">
        <v>689.0</v>
      </c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23" t="str">
        <f t="shared" si="4"/>
        <v/>
      </c>
      <c r="B697" s="24"/>
      <c r="C697" s="33"/>
      <c r="D697" s="39"/>
      <c r="E697" s="33"/>
      <c r="F697" s="40"/>
      <c r="G697" s="34" t="str">
        <f t="shared" si="5"/>
        <v/>
      </c>
      <c r="H697" s="28">
        <v>690.0</v>
      </c>
      <c r="I697" s="4" t="str">
        <f t="shared" si="2"/>
        <v/>
      </c>
      <c r="J697" s="5" t="str">
        <f>IF(F697="","",F697+editar!$C$9)</f>
        <v/>
      </c>
      <c r="K697" s="4" t="str">
        <f>IF(J697="","",VLOOKUP(MONTH(J697),editar!$F$2:$G$13,2,0))</f>
        <v/>
      </c>
      <c r="L697" s="4" t="str">
        <f t="shared" si="3"/>
        <v/>
      </c>
      <c r="M697" s="4"/>
      <c r="N697" s="37"/>
      <c r="O697" s="38"/>
      <c r="P697" s="38"/>
      <c r="Q697" s="38"/>
      <c r="R697" s="32">
        <v>690.0</v>
      </c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23" t="str">
        <f t="shared" si="4"/>
        <v/>
      </c>
      <c r="B698" s="24"/>
      <c r="C698" s="33"/>
      <c r="D698" s="39"/>
      <c r="E698" s="33"/>
      <c r="F698" s="40"/>
      <c r="G698" s="34" t="str">
        <f t="shared" si="5"/>
        <v/>
      </c>
      <c r="H698" s="28">
        <v>691.0</v>
      </c>
      <c r="I698" s="4" t="str">
        <f t="shared" si="2"/>
        <v/>
      </c>
      <c r="J698" s="5" t="str">
        <f>IF(F698="","",F698+editar!$C$9)</f>
        <v/>
      </c>
      <c r="K698" s="4" t="str">
        <f>IF(J698="","",VLOOKUP(MONTH(J698),editar!$F$2:$G$13,2,0))</f>
        <v/>
      </c>
      <c r="L698" s="4" t="str">
        <f t="shared" si="3"/>
        <v/>
      </c>
      <c r="M698" s="4"/>
      <c r="N698" s="37"/>
      <c r="O698" s="38"/>
      <c r="P698" s="38"/>
      <c r="Q698" s="38"/>
      <c r="R698" s="32">
        <v>691.0</v>
      </c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23" t="str">
        <f t="shared" si="4"/>
        <v/>
      </c>
      <c r="B699" s="24"/>
      <c r="C699" s="33"/>
      <c r="D699" s="39"/>
      <c r="E699" s="33"/>
      <c r="F699" s="40"/>
      <c r="G699" s="34" t="str">
        <f t="shared" si="5"/>
        <v/>
      </c>
      <c r="H699" s="28">
        <v>692.0</v>
      </c>
      <c r="I699" s="4" t="str">
        <f t="shared" si="2"/>
        <v/>
      </c>
      <c r="J699" s="5" t="str">
        <f>IF(F699="","",F699+editar!$C$9)</f>
        <v/>
      </c>
      <c r="K699" s="4" t="str">
        <f>IF(J699="","",VLOOKUP(MONTH(J699),editar!$F$2:$G$13,2,0))</f>
        <v/>
      </c>
      <c r="L699" s="4" t="str">
        <f t="shared" si="3"/>
        <v/>
      </c>
      <c r="M699" s="4"/>
      <c r="N699" s="37"/>
      <c r="O699" s="38"/>
      <c r="P699" s="38"/>
      <c r="Q699" s="38"/>
      <c r="R699" s="32">
        <v>692.0</v>
      </c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23" t="str">
        <f t="shared" si="4"/>
        <v/>
      </c>
      <c r="B700" s="24"/>
      <c r="C700" s="33"/>
      <c r="D700" s="39"/>
      <c r="E700" s="33"/>
      <c r="F700" s="40"/>
      <c r="G700" s="34" t="str">
        <f t="shared" si="5"/>
        <v/>
      </c>
      <c r="H700" s="28">
        <v>693.0</v>
      </c>
      <c r="I700" s="4" t="str">
        <f t="shared" si="2"/>
        <v/>
      </c>
      <c r="J700" s="5" t="str">
        <f>IF(F700="","",F700+editar!$C$9)</f>
        <v/>
      </c>
      <c r="K700" s="4" t="str">
        <f>IF(J700="","",VLOOKUP(MONTH(J700),editar!$F$2:$G$13,2,0))</f>
        <v/>
      </c>
      <c r="L700" s="4" t="str">
        <f t="shared" si="3"/>
        <v/>
      </c>
      <c r="M700" s="4"/>
      <c r="N700" s="37"/>
      <c r="O700" s="38"/>
      <c r="P700" s="38"/>
      <c r="Q700" s="38"/>
      <c r="R700" s="32">
        <v>693.0</v>
      </c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23" t="str">
        <f t="shared" si="4"/>
        <v/>
      </c>
      <c r="B701" s="24"/>
      <c r="C701" s="33"/>
      <c r="D701" s="39"/>
      <c r="E701" s="33"/>
      <c r="F701" s="40"/>
      <c r="G701" s="34" t="str">
        <f t="shared" si="5"/>
        <v/>
      </c>
      <c r="H701" s="28">
        <v>694.0</v>
      </c>
      <c r="I701" s="4" t="str">
        <f t="shared" si="2"/>
        <v/>
      </c>
      <c r="J701" s="5" t="str">
        <f>IF(F701="","",F701+editar!$C$9)</f>
        <v/>
      </c>
      <c r="K701" s="4" t="str">
        <f>IF(J701="","",VLOOKUP(MONTH(J701),editar!$F$2:$G$13,2,0))</f>
        <v/>
      </c>
      <c r="L701" s="4" t="str">
        <f t="shared" si="3"/>
        <v/>
      </c>
      <c r="M701" s="4"/>
      <c r="N701" s="37"/>
      <c r="O701" s="38"/>
      <c r="P701" s="38"/>
      <c r="Q701" s="38"/>
      <c r="R701" s="32">
        <v>694.0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23" t="str">
        <f t="shared" si="4"/>
        <v/>
      </c>
      <c r="B702" s="24"/>
      <c r="C702" s="33"/>
      <c r="D702" s="39"/>
      <c r="E702" s="33"/>
      <c r="F702" s="40"/>
      <c r="G702" s="34" t="str">
        <f t="shared" si="5"/>
        <v/>
      </c>
      <c r="H702" s="28">
        <v>695.0</v>
      </c>
      <c r="I702" s="4" t="str">
        <f t="shared" si="2"/>
        <v/>
      </c>
      <c r="J702" s="5" t="str">
        <f>IF(F702="","",F702+editar!$C$9)</f>
        <v/>
      </c>
      <c r="K702" s="4" t="str">
        <f>IF(J702="","",VLOOKUP(MONTH(J702),editar!$F$2:$G$13,2,0))</f>
        <v/>
      </c>
      <c r="L702" s="4" t="str">
        <f t="shared" si="3"/>
        <v/>
      </c>
      <c r="M702" s="4"/>
      <c r="N702" s="37"/>
      <c r="O702" s="38"/>
      <c r="P702" s="38"/>
      <c r="Q702" s="38"/>
      <c r="R702" s="32">
        <v>695.0</v>
      </c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23" t="str">
        <f t="shared" si="4"/>
        <v/>
      </c>
      <c r="B703" s="24"/>
      <c r="C703" s="33"/>
      <c r="D703" s="39"/>
      <c r="E703" s="33"/>
      <c r="F703" s="40"/>
      <c r="G703" s="34" t="str">
        <f t="shared" si="5"/>
        <v/>
      </c>
      <c r="H703" s="28">
        <v>696.0</v>
      </c>
      <c r="I703" s="4" t="str">
        <f t="shared" si="2"/>
        <v/>
      </c>
      <c r="J703" s="5" t="str">
        <f>IF(F703="","",F703+editar!$C$9)</f>
        <v/>
      </c>
      <c r="K703" s="4" t="str">
        <f>IF(J703="","",VLOOKUP(MONTH(J703),editar!$F$2:$G$13,2,0))</f>
        <v/>
      </c>
      <c r="L703" s="4" t="str">
        <f t="shared" si="3"/>
        <v/>
      </c>
      <c r="M703" s="4"/>
      <c r="N703" s="37"/>
      <c r="O703" s="38"/>
      <c r="P703" s="38"/>
      <c r="Q703" s="38"/>
      <c r="R703" s="32">
        <v>696.0</v>
      </c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23" t="str">
        <f t="shared" si="4"/>
        <v/>
      </c>
      <c r="B704" s="24"/>
      <c r="C704" s="33"/>
      <c r="D704" s="39"/>
      <c r="E704" s="33"/>
      <c r="F704" s="40"/>
      <c r="G704" s="34" t="str">
        <f t="shared" si="5"/>
        <v/>
      </c>
      <c r="H704" s="28">
        <v>697.0</v>
      </c>
      <c r="I704" s="4" t="str">
        <f t="shared" si="2"/>
        <v/>
      </c>
      <c r="J704" s="5" t="str">
        <f>IF(F704="","",F704+editar!$C$9)</f>
        <v/>
      </c>
      <c r="K704" s="4" t="str">
        <f>IF(J704="","",VLOOKUP(MONTH(J704),editar!$F$2:$G$13,2,0))</f>
        <v/>
      </c>
      <c r="L704" s="4" t="str">
        <f t="shared" si="3"/>
        <v/>
      </c>
      <c r="M704" s="4"/>
      <c r="N704" s="37"/>
      <c r="O704" s="38"/>
      <c r="P704" s="38"/>
      <c r="Q704" s="38"/>
      <c r="R704" s="32">
        <v>697.0</v>
      </c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23" t="str">
        <f t="shared" si="4"/>
        <v/>
      </c>
      <c r="B705" s="24"/>
      <c r="C705" s="33"/>
      <c r="D705" s="39"/>
      <c r="E705" s="33"/>
      <c r="F705" s="40"/>
      <c r="G705" s="34" t="str">
        <f t="shared" si="5"/>
        <v/>
      </c>
      <c r="H705" s="28">
        <v>698.0</v>
      </c>
      <c r="I705" s="4" t="str">
        <f t="shared" si="2"/>
        <v/>
      </c>
      <c r="J705" s="5" t="str">
        <f>IF(F705="","",F705+editar!$C$9)</f>
        <v/>
      </c>
      <c r="K705" s="4" t="str">
        <f>IF(J705="","",VLOOKUP(MONTH(J705),editar!$F$2:$G$13,2,0))</f>
        <v/>
      </c>
      <c r="L705" s="4" t="str">
        <f t="shared" si="3"/>
        <v/>
      </c>
      <c r="M705" s="4"/>
      <c r="N705" s="37"/>
      <c r="O705" s="38"/>
      <c r="P705" s="38"/>
      <c r="Q705" s="38"/>
      <c r="R705" s="32">
        <v>698.0</v>
      </c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23" t="str">
        <f t="shared" si="4"/>
        <v/>
      </c>
      <c r="B706" s="24"/>
      <c r="C706" s="33"/>
      <c r="D706" s="39"/>
      <c r="E706" s="33"/>
      <c r="F706" s="40"/>
      <c r="G706" s="34" t="str">
        <f t="shared" si="5"/>
        <v/>
      </c>
      <c r="H706" s="28">
        <v>699.0</v>
      </c>
      <c r="I706" s="4" t="str">
        <f t="shared" si="2"/>
        <v/>
      </c>
      <c r="J706" s="5" t="str">
        <f>IF(F706="","",F706+editar!$C$9)</f>
        <v/>
      </c>
      <c r="K706" s="4" t="str">
        <f>IF(J706="","",VLOOKUP(MONTH(J706),editar!$F$2:$G$13,2,0))</f>
        <v/>
      </c>
      <c r="L706" s="4" t="str">
        <f t="shared" si="3"/>
        <v/>
      </c>
      <c r="M706" s="4"/>
      <c r="N706" s="37"/>
      <c r="O706" s="38"/>
      <c r="P706" s="38"/>
      <c r="Q706" s="38"/>
      <c r="R706" s="32">
        <v>699.0</v>
      </c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23" t="str">
        <f t="shared" si="4"/>
        <v/>
      </c>
      <c r="B707" s="24"/>
      <c r="C707" s="33"/>
      <c r="D707" s="39"/>
      <c r="E707" s="33"/>
      <c r="F707" s="40"/>
      <c r="G707" s="34" t="str">
        <f t="shared" si="5"/>
        <v/>
      </c>
      <c r="H707" s="28">
        <v>700.0</v>
      </c>
      <c r="I707" s="4" t="str">
        <f t="shared" si="2"/>
        <v/>
      </c>
      <c r="J707" s="5" t="str">
        <f>IF(F707="","",F707+editar!$C$9)</f>
        <v/>
      </c>
      <c r="K707" s="4" t="str">
        <f>IF(J707="","",VLOOKUP(MONTH(J707),editar!$F$2:$G$13,2,0))</f>
        <v/>
      </c>
      <c r="L707" s="4" t="str">
        <f t="shared" si="3"/>
        <v/>
      </c>
      <c r="M707" s="4"/>
      <c r="N707" s="37"/>
      <c r="O707" s="38"/>
      <c r="P707" s="38"/>
      <c r="Q707" s="38"/>
      <c r="R707" s="32">
        <v>700.0</v>
      </c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23" t="str">
        <f t="shared" si="4"/>
        <v/>
      </c>
      <c r="B708" s="24"/>
      <c r="C708" s="33"/>
      <c r="D708" s="39"/>
      <c r="E708" s="33"/>
      <c r="F708" s="40"/>
      <c r="G708" s="34" t="str">
        <f t="shared" si="5"/>
        <v/>
      </c>
      <c r="H708" s="28">
        <v>701.0</v>
      </c>
      <c r="I708" s="4" t="str">
        <f t="shared" si="2"/>
        <v/>
      </c>
      <c r="J708" s="5" t="str">
        <f>IF(F708="","",F708+editar!$C$9)</f>
        <v/>
      </c>
      <c r="K708" s="4" t="str">
        <f>IF(J708="","",VLOOKUP(MONTH(J708),editar!$F$2:$G$13,2,0))</f>
        <v/>
      </c>
      <c r="L708" s="4" t="str">
        <f t="shared" si="3"/>
        <v/>
      </c>
      <c r="M708" s="4"/>
      <c r="N708" s="37"/>
      <c r="O708" s="38"/>
      <c r="P708" s="38"/>
      <c r="Q708" s="38"/>
      <c r="R708" s="32">
        <v>701.0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23" t="str">
        <f t="shared" si="4"/>
        <v/>
      </c>
      <c r="B709" s="24"/>
      <c r="C709" s="33"/>
      <c r="D709" s="39"/>
      <c r="E709" s="33"/>
      <c r="F709" s="40"/>
      <c r="G709" s="34" t="str">
        <f t="shared" si="5"/>
        <v/>
      </c>
      <c r="H709" s="28">
        <v>702.0</v>
      </c>
      <c r="I709" s="4" t="str">
        <f t="shared" si="2"/>
        <v/>
      </c>
      <c r="J709" s="5" t="str">
        <f>IF(F709="","",F709+editar!$C$9)</f>
        <v/>
      </c>
      <c r="K709" s="4" t="str">
        <f>IF(J709="","",VLOOKUP(MONTH(J709),editar!$F$2:$G$13,2,0))</f>
        <v/>
      </c>
      <c r="L709" s="4" t="str">
        <f t="shared" si="3"/>
        <v/>
      </c>
      <c r="M709" s="4"/>
      <c r="N709" s="37"/>
      <c r="O709" s="38"/>
      <c r="P709" s="38"/>
      <c r="Q709" s="38"/>
      <c r="R709" s="32">
        <v>702.0</v>
      </c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23" t="str">
        <f t="shared" si="4"/>
        <v/>
      </c>
      <c r="B710" s="24"/>
      <c r="C710" s="33"/>
      <c r="D710" s="39"/>
      <c r="E710" s="33"/>
      <c r="F710" s="40"/>
      <c r="G710" s="34" t="str">
        <f t="shared" si="5"/>
        <v/>
      </c>
      <c r="H710" s="28">
        <v>703.0</v>
      </c>
      <c r="I710" s="4" t="str">
        <f t="shared" si="2"/>
        <v/>
      </c>
      <c r="J710" s="5" t="str">
        <f>IF(F710="","",F710+editar!$C$9)</f>
        <v/>
      </c>
      <c r="K710" s="4" t="str">
        <f>IF(J710="","",VLOOKUP(MONTH(J710),editar!$F$2:$G$13,2,0))</f>
        <v/>
      </c>
      <c r="L710" s="4" t="str">
        <f t="shared" si="3"/>
        <v/>
      </c>
      <c r="M710" s="4"/>
      <c r="N710" s="37"/>
      <c r="O710" s="38"/>
      <c r="P710" s="38"/>
      <c r="Q710" s="38"/>
      <c r="R710" s="32">
        <v>703.0</v>
      </c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23" t="str">
        <f t="shared" si="4"/>
        <v/>
      </c>
      <c r="B711" s="24"/>
      <c r="C711" s="33"/>
      <c r="D711" s="39"/>
      <c r="E711" s="33"/>
      <c r="F711" s="40"/>
      <c r="G711" s="34" t="str">
        <f t="shared" si="5"/>
        <v/>
      </c>
      <c r="H711" s="28">
        <v>704.0</v>
      </c>
      <c r="I711" s="4" t="str">
        <f t="shared" si="2"/>
        <v/>
      </c>
      <c r="J711" s="5" t="str">
        <f>IF(F711="","",F711+editar!$C$9)</f>
        <v/>
      </c>
      <c r="K711" s="4" t="str">
        <f>IF(J711="","",VLOOKUP(MONTH(J711),editar!$F$2:$G$13,2,0))</f>
        <v/>
      </c>
      <c r="L711" s="4" t="str">
        <f t="shared" si="3"/>
        <v/>
      </c>
      <c r="M711" s="4"/>
      <c r="N711" s="37"/>
      <c r="O711" s="38"/>
      <c r="P711" s="38"/>
      <c r="Q711" s="38"/>
      <c r="R711" s="32">
        <v>704.0</v>
      </c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23" t="str">
        <f t="shared" si="4"/>
        <v/>
      </c>
      <c r="B712" s="24"/>
      <c r="C712" s="33"/>
      <c r="D712" s="39"/>
      <c r="E712" s="33"/>
      <c r="F712" s="40"/>
      <c r="G712" s="34" t="str">
        <f t="shared" si="5"/>
        <v/>
      </c>
      <c r="H712" s="28">
        <v>705.0</v>
      </c>
      <c r="I712" s="4" t="str">
        <f t="shared" si="2"/>
        <v/>
      </c>
      <c r="J712" s="5" t="str">
        <f>IF(F712="","",F712+editar!$C$9)</f>
        <v/>
      </c>
      <c r="K712" s="4" t="str">
        <f>IF(J712="","",VLOOKUP(MONTH(J712),editar!$F$2:$G$13,2,0))</f>
        <v/>
      </c>
      <c r="L712" s="4" t="str">
        <f t="shared" si="3"/>
        <v/>
      </c>
      <c r="M712" s="4"/>
      <c r="N712" s="37"/>
      <c r="O712" s="38"/>
      <c r="P712" s="38"/>
      <c r="Q712" s="38"/>
      <c r="R712" s="32">
        <v>705.0</v>
      </c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23" t="str">
        <f t="shared" si="4"/>
        <v/>
      </c>
      <c r="B713" s="24"/>
      <c r="C713" s="33"/>
      <c r="D713" s="39"/>
      <c r="E713" s="33"/>
      <c r="F713" s="40"/>
      <c r="G713" s="34" t="str">
        <f t="shared" si="5"/>
        <v/>
      </c>
      <c r="H713" s="28">
        <v>706.0</v>
      </c>
      <c r="I713" s="4" t="str">
        <f t="shared" si="2"/>
        <v/>
      </c>
      <c r="J713" s="5" t="str">
        <f>IF(F713="","",F713+editar!$C$9)</f>
        <v/>
      </c>
      <c r="K713" s="4" t="str">
        <f>IF(J713="","",VLOOKUP(MONTH(J713),editar!$F$2:$G$13,2,0))</f>
        <v/>
      </c>
      <c r="L713" s="4" t="str">
        <f t="shared" si="3"/>
        <v/>
      </c>
      <c r="M713" s="4"/>
      <c r="N713" s="37"/>
      <c r="O713" s="38"/>
      <c r="P713" s="38"/>
      <c r="Q713" s="38"/>
      <c r="R713" s="32">
        <v>706.0</v>
      </c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23" t="str">
        <f t="shared" si="4"/>
        <v/>
      </c>
      <c r="B714" s="24"/>
      <c r="C714" s="33"/>
      <c r="D714" s="39"/>
      <c r="E714" s="33"/>
      <c r="F714" s="40"/>
      <c r="G714" s="34" t="str">
        <f t="shared" si="5"/>
        <v/>
      </c>
      <c r="H714" s="28">
        <v>707.0</v>
      </c>
      <c r="I714" s="4" t="str">
        <f t="shared" si="2"/>
        <v/>
      </c>
      <c r="J714" s="5" t="str">
        <f>IF(F714="","",F714+editar!$C$9)</f>
        <v/>
      </c>
      <c r="K714" s="4" t="str">
        <f>IF(J714="","",VLOOKUP(MONTH(J714),editar!$F$2:$G$13,2,0))</f>
        <v/>
      </c>
      <c r="L714" s="4" t="str">
        <f t="shared" si="3"/>
        <v/>
      </c>
      <c r="M714" s="4"/>
      <c r="N714" s="37"/>
      <c r="O714" s="38"/>
      <c r="P714" s="38"/>
      <c r="Q714" s="38"/>
      <c r="R714" s="32">
        <v>707.0</v>
      </c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23" t="str">
        <f t="shared" si="4"/>
        <v/>
      </c>
      <c r="B715" s="24"/>
      <c r="C715" s="33"/>
      <c r="D715" s="39"/>
      <c r="E715" s="33"/>
      <c r="F715" s="40"/>
      <c r="G715" s="34" t="str">
        <f t="shared" si="5"/>
        <v/>
      </c>
      <c r="H715" s="28">
        <v>708.0</v>
      </c>
      <c r="I715" s="4" t="str">
        <f t="shared" si="2"/>
        <v/>
      </c>
      <c r="J715" s="5" t="str">
        <f>IF(F715="","",F715+editar!$C$9)</f>
        <v/>
      </c>
      <c r="K715" s="4" t="str">
        <f>IF(J715="","",VLOOKUP(MONTH(J715),editar!$F$2:$G$13,2,0))</f>
        <v/>
      </c>
      <c r="L715" s="4" t="str">
        <f t="shared" si="3"/>
        <v/>
      </c>
      <c r="M715" s="4"/>
      <c r="N715" s="37"/>
      <c r="O715" s="38"/>
      <c r="P715" s="38"/>
      <c r="Q715" s="38"/>
      <c r="R715" s="32">
        <v>708.0</v>
      </c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23" t="str">
        <f t="shared" si="4"/>
        <v/>
      </c>
      <c r="B716" s="24"/>
      <c r="C716" s="33"/>
      <c r="D716" s="39"/>
      <c r="E716" s="33"/>
      <c r="F716" s="40"/>
      <c r="G716" s="34" t="str">
        <f t="shared" si="5"/>
        <v/>
      </c>
      <c r="H716" s="28">
        <v>709.0</v>
      </c>
      <c r="I716" s="4" t="str">
        <f t="shared" si="2"/>
        <v/>
      </c>
      <c r="J716" s="5" t="str">
        <f>IF(F716="","",F716+editar!$C$9)</f>
        <v/>
      </c>
      <c r="K716" s="4" t="str">
        <f>IF(J716="","",VLOOKUP(MONTH(J716),editar!$F$2:$G$13,2,0))</f>
        <v/>
      </c>
      <c r="L716" s="4" t="str">
        <f t="shared" si="3"/>
        <v/>
      </c>
      <c r="M716" s="4"/>
      <c r="N716" s="37"/>
      <c r="O716" s="38"/>
      <c r="P716" s="38"/>
      <c r="Q716" s="38"/>
      <c r="R716" s="32">
        <v>709.0</v>
      </c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23" t="str">
        <f t="shared" si="4"/>
        <v/>
      </c>
      <c r="B717" s="24"/>
      <c r="C717" s="33"/>
      <c r="D717" s="39"/>
      <c r="E717" s="33"/>
      <c r="F717" s="40"/>
      <c r="G717" s="34" t="str">
        <f t="shared" si="5"/>
        <v/>
      </c>
      <c r="H717" s="28">
        <v>710.0</v>
      </c>
      <c r="I717" s="4" t="str">
        <f t="shared" si="2"/>
        <v/>
      </c>
      <c r="J717" s="5" t="str">
        <f>IF(F717="","",F717+editar!$C$9)</f>
        <v/>
      </c>
      <c r="K717" s="4" t="str">
        <f>IF(J717="","",VLOOKUP(MONTH(J717),editar!$F$2:$G$13,2,0))</f>
        <v/>
      </c>
      <c r="L717" s="4" t="str">
        <f t="shared" si="3"/>
        <v/>
      </c>
      <c r="M717" s="4"/>
      <c r="N717" s="37"/>
      <c r="O717" s="38"/>
      <c r="P717" s="38"/>
      <c r="Q717" s="38"/>
      <c r="R717" s="32">
        <v>710.0</v>
      </c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23" t="str">
        <f t="shared" si="4"/>
        <v/>
      </c>
      <c r="B718" s="24"/>
      <c r="C718" s="33"/>
      <c r="D718" s="39"/>
      <c r="E718" s="33"/>
      <c r="F718" s="40"/>
      <c r="G718" s="34" t="str">
        <f t="shared" si="5"/>
        <v/>
      </c>
      <c r="H718" s="28">
        <v>711.0</v>
      </c>
      <c r="I718" s="4" t="str">
        <f t="shared" si="2"/>
        <v/>
      </c>
      <c r="J718" s="5" t="str">
        <f>IF(F718="","",F718+editar!$C$9)</f>
        <v/>
      </c>
      <c r="K718" s="4" t="str">
        <f>IF(J718="","",VLOOKUP(MONTH(J718),editar!$F$2:$G$13,2,0))</f>
        <v/>
      </c>
      <c r="L718" s="4" t="str">
        <f t="shared" si="3"/>
        <v/>
      </c>
      <c r="M718" s="4"/>
      <c r="N718" s="37"/>
      <c r="O718" s="38"/>
      <c r="P718" s="38"/>
      <c r="Q718" s="38"/>
      <c r="R718" s="32">
        <v>711.0</v>
      </c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23" t="str">
        <f t="shared" si="4"/>
        <v/>
      </c>
      <c r="B719" s="24"/>
      <c r="C719" s="33"/>
      <c r="D719" s="39"/>
      <c r="E719" s="33"/>
      <c r="F719" s="40"/>
      <c r="G719" s="34" t="str">
        <f t="shared" si="5"/>
        <v/>
      </c>
      <c r="H719" s="28">
        <v>712.0</v>
      </c>
      <c r="I719" s="4" t="str">
        <f t="shared" si="2"/>
        <v/>
      </c>
      <c r="J719" s="5" t="str">
        <f>IF(F719="","",F719+editar!$C$9)</f>
        <v/>
      </c>
      <c r="K719" s="4" t="str">
        <f>IF(J719="","",VLOOKUP(MONTH(J719),editar!$F$2:$G$13,2,0))</f>
        <v/>
      </c>
      <c r="L719" s="4" t="str">
        <f t="shared" si="3"/>
        <v/>
      </c>
      <c r="M719" s="4"/>
      <c r="N719" s="37"/>
      <c r="O719" s="38"/>
      <c r="P719" s="38"/>
      <c r="Q719" s="38"/>
      <c r="R719" s="32">
        <v>712.0</v>
      </c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23" t="str">
        <f t="shared" si="4"/>
        <v/>
      </c>
      <c r="B720" s="24"/>
      <c r="C720" s="33"/>
      <c r="D720" s="39"/>
      <c r="E720" s="33"/>
      <c r="F720" s="40"/>
      <c r="G720" s="34" t="str">
        <f t="shared" si="5"/>
        <v/>
      </c>
      <c r="H720" s="28">
        <v>713.0</v>
      </c>
      <c r="I720" s="4" t="str">
        <f t="shared" si="2"/>
        <v/>
      </c>
      <c r="J720" s="5" t="str">
        <f>IF(F720="","",F720+editar!$C$9)</f>
        <v/>
      </c>
      <c r="K720" s="4" t="str">
        <f>IF(J720="","",VLOOKUP(MONTH(J720),editar!$F$2:$G$13,2,0))</f>
        <v/>
      </c>
      <c r="L720" s="4" t="str">
        <f t="shared" si="3"/>
        <v/>
      </c>
      <c r="M720" s="4"/>
      <c r="N720" s="37"/>
      <c r="O720" s="38"/>
      <c r="P720" s="38"/>
      <c r="Q720" s="38"/>
      <c r="R720" s="32">
        <v>713.0</v>
      </c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23" t="str">
        <f t="shared" si="4"/>
        <v/>
      </c>
      <c r="B721" s="24"/>
      <c r="C721" s="33"/>
      <c r="D721" s="39"/>
      <c r="E721" s="33"/>
      <c r="F721" s="40"/>
      <c r="G721" s="34" t="str">
        <f t="shared" si="5"/>
        <v/>
      </c>
      <c r="H721" s="28">
        <v>714.0</v>
      </c>
      <c r="I721" s="4" t="str">
        <f t="shared" si="2"/>
        <v/>
      </c>
      <c r="J721" s="5" t="str">
        <f>IF(F721="","",F721+editar!$C$9)</f>
        <v/>
      </c>
      <c r="K721" s="4" t="str">
        <f>IF(J721="","",VLOOKUP(MONTH(J721),editar!$F$2:$G$13,2,0))</f>
        <v/>
      </c>
      <c r="L721" s="4" t="str">
        <f t="shared" si="3"/>
        <v/>
      </c>
      <c r="M721" s="4"/>
      <c r="N721" s="37"/>
      <c r="O721" s="38"/>
      <c r="P721" s="38"/>
      <c r="Q721" s="38"/>
      <c r="R721" s="32">
        <v>714.0</v>
      </c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23" t="str">
        <f t="shared" si="4"/>
        <v/>
      </c>
      <c r="B722" s="24"/>
      <c r="C722" s="33"/>
      <c r="D722" s="39"/>
      <c r="E722" s="33"/>
      <c r="F722" s="40"/>
      <c r="G722" s="34" t="str">
        <f t="shared" si="5"/>
        <v/>
      </c>
      <c r="H722" s="28">
        <v>715.0</v>
      </c>
      <c r="I722" s="4" t="str">
        <f t="shared" si="2"/>
        <v/>
      </c>
      <c r="J722" s="5" t="str">
        <f>IF(F722="","",F722+editar!$C$9)</f>
        <v/>
      </c>
      <c r="K722" s="4" t="str">
        <f>IF(J722="","",VLOOKUP(MONTH(J722),editar!$F$2:$G$13,2,0))</f>
        <v/>
      </c>
      <c r="L722" s="4" t="str">
        <f t="shared" si="3"/>
        <v/>
      </c>
      <c r="M722" s="4"/>
      <c r="N722" s="37"/>
      <c r="O722" s="38"/>
      <c r="P722" s="38"/>
      <c r="Q722" s="38"/>
      <c r="R722" s="32">
        <v>715.0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23" t="str">
        <f t="shared" si="4"/>
        <v/>
      </c>
      <c r="B723" s="24"/>
      <c r="C723" s="33"/>
      <c r="D723" s="39"/>
      <c r="E723" s="33"/>
      <c r="F723" s="40"/>
      <c r="G723" s="34" t="str">
        <f t="shared" si="5"/>
        <v/>
      </c>
      <c r="H723" s="28">
        <v>716.0</v>
      </c>
      <c r="I723" s="4" t="str">
        <f t="shared" si="2"/>
        <v/>
      </c>
      <c r="J723" s="5" t="str">
        <f>IF(F723="","",F723+editar!$C$9)</f>
        <v/>
      </c>
      <c r="K723" s="4" t="str">
        <f>IF(J723="","",VLOOKUP(MONTH(J723),editar!$F$2:$G$13,2,0))</f>
        <v/>
      </c>
      <c r="L723" s="4" t="str">
        <f t="shared" si="3"/>
        <v/>
      </c>
      <c r="M723" s="4"/>
      <c r="N723" s="37"/>
      <c r="O723" s="38"/>
      <c r="P723" s="38"/>
      <c r="Q723" s="38"/>
      <c r="R723" s="32">
        <v>716.0</v>
      </c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23" t="str">
        <f t="shared" si="4"/>
        <v/>
      </c>
      <c r="B724" s="24"/>
      <c r="C724" s="33"/>
      <c r="D724" s="39"/>
      <c r="E724" s="33"/>
      <c r="F724" s="40"/>
      <c r="G724" s="34" t="str">
        <f t="shared" si="5"/>
        <v/>
      </c>
      <c r="H724" s="28">
        <v>717.0</v>
      </c>
      <c r="I724" s="4" t="str">
        <f t="shared" si="2"/>
        <v/>
      </c>
      <c r="J724" s="5" t="str">
        <f>IF(F724="","",F724+editar!$C$9)</f>
        <v/>
      </c>
      <c r="K724" s="4" t="str">
        <f>IF(J724="","",VLOOKUP(MONTH(J724),editar!$F$2:$G$13,2,0))</f>
        <v/>
      </c>
      <c r="L724" s="4" t="str">
        <f t="shared" si="3"/>
        <v/>
      </c>
      <c r="M724" s="4"/>
      <c r="N724" s="37"/>
      <c r="O724" s="38"/>
      <c r="P724" s="38"/>
      <c r="Q724" s="38"/>
      <c r="R724" s="32">
        <v>717.0</v>
      </c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23" t="str">
        <f t="shared" si="4"/>
        <v/>
      </c>
      <c r="B725" s="24"/>
      <c r="C725" s="33"/>
      <c r="D725" s="39"/>
      <c r="E725" s="33"/>
      <c r="F725" s="40"/>
      <c r="G725" s="34" t="str">
        <f t="shared" si="5"/>
        <v/>
      </c>
      <c r="H725" s="28">
        <v>718.0</v>
      </c>
      <c r="I725" s="4" t="str">
        <f t="shared" si="2"/>
        <v/>
      </c>
      <c r="J725" s="5" t="str">
        <f>IF(F725="","",F725+editar!$C$9)</f>
        <v/>
      </c>
      <c r="K725" s="4" t="str">
        <f>IF(J725="","",VLOOKUP(MONTH(J725),editar!$F$2:$G$13,2,0))</f>
        <v/>
      </c>
      <c r="L725" s="4" t="str">
        <f t="shared" si="3"/>
        <v/>
      </c>
      <c r="M725" s="4"/>
      <c r="N725" s="37"/>
      <c r="O725" s="38"/>
      <c r="P725" s="38"/>
      <c r="Q725" s="38"/>
      <c r="R725" s="32">
        <v>718.0</v>
      </c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23" t="str">
        <f t="shared" si="4"/>
        <v/>
      </c>
      <c r="B726" s="24"/>
      <c r="C726" s="33"/>
      <c r="D726" s="39"/>
      <c r="E726" s="33"/>
      <c r="F726" s="40"/>
      <c r="G726" s="34" t="str">
        <f t="shared" si="5"/>
        <v/>
      </c>
      <c r="H726" s="28">
        <v>719.0</v>
      </c>
      <c r="I726" s="4" t="str">
        <f t="shared" si="2"/>
        <v/>
      </c>
      <c r="J726" s="5" t="str">
        <f>IF(F726="","",F726+editar!$C$9)</f>
        <v/>
      </c>
      <c r="K726" s="4" t="str">
        <f>IF(J726="","",VLOOKUP(MONTH(J726),editar!$F$2:$G$13,2,0))</f>
        <v/>
      </c>
      <c r="L726" s="4" t="str">
        <f t="shared" si="3"/>
        <v/>
      </c>
      <c r="M726" s="4"/>
      <c r="N726" s="37"/>
      <c r="O726" s="38"/>
      <c r="P726" s="38"/>
      <c r="Q726" s="38"/>
      <c r="R726" s="32">
        <v>719.0</v>
      </c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23" t="str">
        <f t="shared" si="4"/>
        <v/>
      </c>
      <c r="B727" s="24"/>
      <c r="C727" s="33"/>
      <c r="D727" s="39"/>
      <c r="E727" s="33"/>
      <c r="F727" s="40"/>
      <c r="G727" s="34" t="str">
        <f t="shared" si="5"/>
        <v/>
      </c>
      <c r="H727" s="28">
        <v>720.0</v>
      </c>
      <c r="I727" s="4" t="str">
        <f t="shared" si="2"/>
        <v/>
      </c>
      <c r="J727" s="5" t="str">
        <f>IF(F727="","",F727+editar!$C$9)</f>
        <v/>
      </c>
      <c r="K727" s="4" t="str">
        <f>IF(J727="","",VLOOKUP(MONTH(J727),editar!$F$2:$G$13,2,0))</f>
        <v/>
      </c>
      <c r="L727" s="4" t="str">
        <f t="shared" si="3"/>
        <v/>
      </c>
      <c r="M727" s="4"/>
      <c r="N727" s="37"/>
      <c r="O727" s="38"/>
      <c r="P727" s="38"/>
      <c r="Q727" s="38"/>
      <c r="R727" s="32">
        <v>720.0</v>
      </c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23" t="str">
        <f t="shared" si="4"/>
        <v/>
      </c>
      <c r="B728" s="24"/>
      <c r="C728" s="33"/>
      <c r="D728" s="39"/>
      <c r="E728" s="33"/>
      <c r="F728" s="40"/>
      <c r="G728" s="34" t="str">
        <f t="shared" si="5"/>
        <v/>
      </c>
      <c r="H728" s="28">
        <v>721.0</v>
      </c>
      <c r="I728" s="4" t="str">
        <f t="shared" si="2"/>
        <v/>
      </c>
      <c r="J728" s="5" t="str">
        <f>IF(F728="","",F728+editar!$C$9)</f>
        <v/>
      </c>
      <c r="K728" s="4" t="str">
        <f>IF(J728="","",VLOOKUP(MONTH(J728),editar!$F$2:$G$13,2,0))</f>
        <v/>
      </c>
      <c r="L728" s="4" t="str">
        <f t="shared" si="3"/>
        <v/>
      </c>
      <c r="M728" s="4"/>
      <c r="N728" s="37"/>
      <c r="O728" s="38"/>
      <c r="P728" s="38"/>
      <c r="Q728" s="38"/>
      <c r="R728" s="32">
        <v>721.0</v>
      </c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23" t="str">
        <f t="shared" si="4"/>
        <v/>
      </c>
      <c r="B729" s="24"/>
      <c r="C729" s="33"/>
      <c r="D729" s="39"/>
      <c r="E729" s="33"/>
      <c r="F729" s="40"/>
      <c r="G729" s="34" t="str">
        <f t="shared" si="5"/>
        <v/>
      </c>
      <c r="H729" s="28">
        <v>722.0</v>
      </c>
      <c r="I729" s="4" t="str">
        <f t="shared" si="2"/>
        <v/>
      </c>
      <c r="J729" s="5" t="str">
        <f>IF(F729="","",F729+editar!$C$9)</f>
        <v/>
      </c>
      <c r="K729" s="4" t="str">
        <f>IF(J729="","",VLOOKUP(MONTH(J729),editar!$F$2:$G$13,2,0))</f>
        <v/>
      </c>
      <c r="L729" s="4" t="str">
        <f t="shared" si="3"/>
        <v/>
      </c>
      <c r="M729" s="4"/>
      <c r="N729" s="37"/>
      <c r="O729" s="38"/>
      <c r="P729" s="38"/>
      <c r="Q729" s="38"/>
      <c r="R729" s="32">
        <v>722.0</v>
      </c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23" t="str">
        <f t="shared" si="4"/>
        <v/>
      </c>
      <c r="B730" s="24"/>
      <c r="C730" s="33"/>
      <c r="D730" s="39"/>
      <c r="E730" s="33"/>
      <c r="F730" s="40"/>
      <c r="G730" s="34" t="str">
        <f t="shared" si="5"/>
        <v/>
      </c>
      <c r="H730" s="28">
        <v>723.0</v>
      </c>
      <c r="I730" s="4" t="str">
        <f t="shared" si="2"/>
        <v/>
      </c>
      <c r="J730" s="5" t="str">
        <f>IF(F730="","",F730+editar!$C$9)</f>
        <v/>
      </c>
      <c r="K730" s="4" t="str">
        <f>IF(J730="","",VLOOKUP(MONTH(J730),editar!$F$2:$G$13,2,0))</f>
        <v/>
      </c>
      <c r="L730" s="4" t="str">
        <f t="shared" si="3"/>
        <v/>
      </c>
      <c r="M730" s="4"/>
      <c r="N730" s="37"/>
      <c r="O730" s="38"/>
      <c r="P730" s="38"/>
      <c r="Q730" s="38"/>
      <c r="R730" s="32">
        <v>723.0</v>
      </c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23" t="str">
        <f t="shared" si="4"/>
        <v/>
      </c>
      <c r="B731" s="24"/>
      <c r="C731" s="33"/>
      <c r="D731" s="39"/>
      <c r="E731" s="33"/>
      <c r="F731" s="40"/>
      <c r="G731" s="34" t="str">
        <f t="shared" si="5"/>
        <v/>
      </c>
      <c r="H731" s="28">
        <v>724.0</v>
      </c>
      <c r="I731" s="4" t="str">
        <f t="shared" si="2"/>
        <v/>
      </c>
      <c r="J731" s="5" t="str">
        <f>IF(F731="","",F731+editar!$C$9)</f>
        <v/>
      </c>
      <c r="K731" s="4" t="str">
        <f>IF(J731="","",VLOOKUP(MONTH(J731),editar!$F$2:$G$13,2,0))</f>
        <v/>
      </c>
      <c r="L731" s="4" t="str">
        <f t="shared" si="3"/>
        <v/>
      </c>
      <c r="M731" s="4"/>
      <c r="N731" s="37"/>
      <c r="O731" s="38"/>
      <c r="P731" s="38"/>
      <c r="Q731" s="38"/>
      <c r="R731" s="32">
        <v>724.0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23" t="str">
        <f t="shared" si="4"/>
        <v/>
      </c>
      <c r="B732" s="24"/>
      <c r="C732" s="33"/>
      <c r="D732" s="39"/>
      <c r="E732" s="33"/>
      <c r="F732" s="40"/>
      <c r="G732" s="34" t="str">
        <f t="shared" si="5"/>
        <v/>
      </c>
      <c r="H732" s="28">
        <v>725.0</v>
      </c>
      <c r="I732" s="4" t="str">
        <f t="shared" si="2"/>
        <v/>
      </c>
      <c r="J732" s="5" t="str">
        <f>IF(F732="","",F732+editar!$C$9)</f>
        <v/>
      </c>
      <c r="K732" s="4" t="str">
        <f>IF(J732="","",VLOOKUP(MONTH(J732),editar!$F$2:$G$13,2,0))</f>
        <v/>
      </c>
      <c r="L732" s="4" t="str">
        <f t="shared" si="3"/>
        <v/>
      </c>
      <c r="M732" s="4"/>
      <c r="N732" s="37"/>
      <c r="O732" s="38"/>
      <c r="P732" s="38"/>
      <c r="Q732" s="38"/>
      <c r="R732" s="32">
        <v>725.0</v>
      </c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23" t="str">
        <f t="shared" si="4"/>
        <v/>
      </c>
      <c r="B733" s="24"/>
      <c r="C733" s="33"/>
      <c r="D733" s="39"/>
      <c r="E733" s="33"/>
      <c r="F733" s="40"/>
      <c r="G733" s="34" t="str">
        <f t="shared" si="5"/>
        <v/>
      </c>
      <c r="H733" s="28">
        <v>726.0</v>
      </c>
      <c r="I733" s="4" t="str">
        <f t="shared" si="2"/>
        <v/>
      </c>
      <c r="J733" s="5" t="str">
        <f>IF(F733="","",F733+editar!$C$9)</f>
        <v/>
      </c>
      <c r="K733" s="4" t="str">
        <f>IF(J733="","",VLOOKUP(MONTH(J733),editar!$F$2:$G$13,2,0))</f>
        <v/>
      </c>
      <c r="L733" s="4" t="str">
        <f t="shared" si="3"/>
        <v/>
      </c>
      <c r="M733" s="4"/>
      <c r="N733" s="37"/>
      <c r="O733" s="38"/>
      <c r="P733" s="38"/>
      <c r="Q733" s="38"/>
      <c r="R733" s="32">
        <v>726.0</v>
      </c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23" t="str">
        <f t="shared" si="4"/>
        <v/>
      </c>
      <c r="B734" s="24"/>
      <c r="C734" s="33"/>
      <c r="D734" s="39"/>
      <c r="E734" s="33"/>
      <c r="F734" s="40"/>
      <c r="G734" s="34" t="str">
        <f t="shared" si="5"/>
        <v/>
      </c>
      <c r="H734" s="28">
        <v>727.0</v>
      </c>
      <c r="I734" s="4" t="str">
        <f t="shared" si="2"/>
        <v/>
      </c>
      <c r="J734" s="5" t="str">
        <f>IF(F734="","",F734+editar!$C$9)</f>
        <v/>
      </c>
      <c r="K734" s="4" t="str">
        <f>IF(J734="","",VLOOKUP(MONTH(J734),editar!$F$2:$G$13,2,0))</f>
        <v/>
      </c>
      <c r="L734" s="4" t="str">
        <f t="shared" si="3"/>
        <v/>
      </c>
      <c r="M734" s="4"/>
      <c r="N734" s="37"/>
      <c r="O734" s="38"/>
      <c r="P734" s="38"/>
      <c r="Q734" s="38"/>
      <c r="R734" s="32">
        <v>727.0</v>
      </c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23" t="str">
        <f t="shared" si="4"/>
        <v/>
      </c>
      <c r="B735" s="24"/>
      <c r="C735" s="33"/>
      <c r="D735" s="39"/>
      <c r="E735" s="33"/>
      <c r="F735" s="40"/>
      <c r="G735" s="34" t="str">
        <f t="shared" si="5"/>
        <v/>
      </c>
      <c r="H735" s="28">
        <v>728.0</v>
      </c>
      <c r="I735" s="4" t="str">
        <f t="shared" si="2"/>
        <v/>
      </c>
      <c r="J735" s="5" t="str">
        <f>IF(F735="","",F735+editar!$C$9)</f>
        <v/>
      </c>
      <c r="K735" s="4" t="str">
        <f>IF(J735="","",VLOOKUP(MONTH(J735),editar!$F$2:$G$13,2,0))</f>
        <v/>
      </c>
      <c r="L735" s="4" t="str">
        <f t="shared" si="3"/>
        <v/>
      </c>
      <c r="M735" s="4"/>
      <c r="N735" s="37"/>
      <c r="O735" s="38"/>
      <c r="P735" s="38"/>
      <c r="Q735" s="38"/>
      <c r="R735" s="32">
        <v>728.0</v>
      </c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23" t="str">
        <f t="shared" si="4"/>
        <v/>
      </c>
      <c r="B736" s="24"/>
      <c r="C736" s="33"/>
      <c r="D736" s="39"/>
      <c r="E736" s="33"/>
      <c r="F736" s="40"/>
      <c r="G736" s="34" t="str">
        <f t="shared" si="5"/>
        <v/>
      </c>
      <c r="H736" s="28">
        <v>729.0</v>
      </c>
      <c r="I736" s="4" t="str">
        <f t="shared" si="2"/>
        <v/>
      </c>
      <c r="J736" s="5" t="str">
        <f>IF(F736="","",F736+editar!$C$9)</f>
        <v/>
      </c>
      <c r="K736" s="4" t="str">
        <f>IF(J736="","",VLOOKUP(MONTH(J736),editar!$F$2:$G$13,2,0))</f>
        <v/>
      </c>
      <c r="L736" s="4" t="str">
        <f t="shared" si="3"/>
        <v/>
      </c>
      <c r="M736" s="4"/>
      <c r="N736" s="37"/>
      <c r="O736" s="38"/>
      <c r="P736" s="38"/>
      <c r="Q736" s="38"/>
      <c r="R736" s="32">
        <v>729.0</v>
      </c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23" t="str">
        <f t="shared" si="4"/>
        <v/>
      </c>
      <c r="B737" s="24"/>
      <c r="C737" s="33"/>
      <c r="D737" s="39"/>
      <c r="E737" s="33"/>
      <c r="F737" s="40"/>
      <c r="G737" s="34" t="str">
        <f t="shared" si="5"/>
        <v/>
      </c>
      <c r="H737" s="28">
        <v>730.0</v>
      </c>
      <c r="I737" s="4" t="str">
        <f t="shared" si="2"/>
        <v/>
      </c>
      <c r="J737" s="5" t="str">
        <f>IF(F737="","",F737+editar!$C$9)</f>
        <v/>
      </c>
      <c r="K737" s="4" t="str">
        <f>IF(J737="","",VLOOKUP(MONTH(J737),editar!$F$2:$G$13,2,0))</f>
        <v/>
      </c>
      <c r="L737" s="4" t="str">
        <f t="shared" si="3"/>
        <v/>
      </c>
      <c r="M737" s="4"/>
      <c r="N737" s="37"/>
      <c r="O737" s="38"/>
      <c r="P737" s="38"/>
      <c r="Q737" s="38"/>
      <c r="R737" s="32">
        <v>730.0</v>
      </c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23" t="str">
        <f t="shared" si="4"/>
        <v/>
      </c>
      <c r="B738" s="24"/>
      <c r="C738" s="33"/>
      <c r="D738" s="39"/>
      <c r="E738" s="33"/>
      <c r="F738" s="40"/>
      <c r="G738" s="34" t="str">
        <f t="shared" si="5"/>
        <v/>
      </c>
      <c r="H738" s="28">
        <v>731.0</v>
      </c>
      <c r="I738" s="4" t="str">
        <f t="shared" si="2"/>
        <v/>
      </c>
      <c r="J738" s="5" t="str">
        <f>IF(F738="","",F738+editar!$C$9)</f>
        <v/>
      </c>
      <c r="K738" s="4" t="str">
        <f>IF(J738="","",VLOOKUP(MONTH(J738),editar!$F$2:$G$13,2,0))</f>
        <v/>
      </c>
      <c r="L738" s="4" t="str">
        <f t="shared" si="3"/>
        <v/>
      </c>
      <c r="M738" s="4"/>
      <c r="N738" s="37"/>
      <c r="O738" s="38"/>
      <c r="P738" s="38"/>
      <c r="Q738" s="38"/>
      <c r="R738" s="32">
        <v>731.0</v>
      </c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23" t="str">
        <f t="shared" si="4"/>
        <v/>
      </c>
      <c r="B739" s="24"/>
      <c r="C739" s="33"/>
      <c r="D739" s="39"/>
      <c r="E739" s="33"/>
      <c r="F739" s="40"/>
      <c r="G739" s="34" t="str">
        <f t="shared" si="5"/>
        <v/>
      </c>
      <c r="H739" s="28">
        <v>732.0</v>
      </c>
      <c r="I739" s="4" t="str">
        <f t="shared" si="2"/>
        <v/>
      </c>
      <c r="J739" s="5" t="str">
        <f>IF(F739="","",F739+editar!$C$9)</f>
        <v/>
      </c>
      <c r="K739" s="4" t="str">
        <f>IF(J739="","",VLOOKUP(MONTH(J739),editar!$F$2:$G$13,2,0))</f>
        <v/>
      </c>
      <c r="L739" s="4" t="str">
        <f t="shared" si="3"/>
        <v/>
      </c>
      <c r="M739" s="4"/>
      <c r="N739" s="37"/>
      <c r="O739" s="38"/>
      <c r="P739" s="38"/>
      <c r="Q739" s="38"/>
      <c r="R739" s="32">
        <v>732.0</v>
      </c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23" t="str">
        <f t="shared" si="4"/>
        <v/>
      </c>
      <c r="B740" s="24"/>
      <c r="C740" s="33"/>
      <c r="D740" s="39"/>
      <c r="E740" s="33"/>
      <c r="F740" s="40"/>
      <c r="G740" s="34" t="str">
        <f t="shared" si="5"/>
        <v/>
      </c>
      <c r="H740" s="28">
        <v>733.0</v>
      </c>
      <c r="I740" s="4" t="str">
        <f t="shared" si="2"/>
        <v/>
      </c>
      <c r="J740" s="5" t="str">
        <f>IF(F740="","",F740+editar!$C$9)</f>
        <v/>
      </c>
      <c r="K740" s="4" t="str">
        <f>IF(J740="","",VLOOKUP(MONTH(J740),editar!$F$2:$G$13,2,0))</f>
        <v/>
      </c>
      <c r="L740" s="4" t="str">
        <f t="shared" si="3"/>
        <v/>
      </c>
      <c r="M740" s="4"/>
      <c r="N740" s="37"/>
      <c r="O740" s="38"/>
      <c r="P740" s="38"/>
      <c r="Q740" s="38"/>
      <c r="R740" s="32">
        <v>733.0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23" t="str">
        <f t="shared" si="4"/>
        <v/>
      </c>
      <c r="B741" s="24"/>
      <c r="C741" s="33"/>
      <c r="D741" s="39"/>
      <c r="E741" s="33"/>
      <c r="F741" s="40"/>
      <c r="G741" s="34" t="str">
        <f t="shared" si="5"/>
        <v/>
      </c>
      <c r="H741" s="28">
        <v>734.0</v>
      </c>
      <c r="I741" s="4" t="str">
        <f t="shared" si="2"/>
        <v/>
      </c>
      <c r="J741" s="5" t="str">
        <f>IF(F741="","",F741+editar!$C$9)</f>
        <v/>
      </c>
      <c r="K741" s="4" t="str">
        <f>IF(J741="","",VLOOKUP(MONTH(J741),editar!$F$2:$G$13,2,0))</f>
        <v/>
      </c>
      <c r="L741" s="4" t="str">
        <f t="shared" si="3"/>
        <v/>
      </c>
      <c r="M741" s="4"/>
      <c r="N741" s="37"/>
      <c r="O741" s="38"/>
      <c r="P741" s="38"/>
      <c r="Q741" s="38"/>
      <c r="R741" s="32">
        <v>734.0</v>
      </c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23" t="str">
        <f t="shared" si="4"/>
        <v/>
      </c>
      <c r="B742" s="24"/>
      <c r="C742" s="33"/>
      <c r="D742" s="39"/>
      <c r="E742" s="33"/>
      <c r="F742" s="40"/>
      <c r="G742" s="34" t="str">
        <f t="shared" si="5"/>
        <v/>
      </c>
      <c r="H742" s="28">
        <v>735.0</v>
      </c>
      <c r="I742" s="4" t="str">
        <f t="shared" si="2"/>
        <v/>
      </c>
      <c r="J742" s="5" t="str">
        <f>IF(F742="","",F742+editar!$C$9)</f>
        <v/>
      </c>
      <c r="K742" s="4" t="str">
        <f>IF(J742="","",VLOOKUP(MONTH(J742),editar!$F$2:$G$13,2,0))</f>
        <v/>
      </c>
      <c r="L742" s="4" t="str">
        <f t="shared" si="3"/>
        <v/>
      </c>
      <c r="M742" s="4"/>
      <c r="N742" s="37"/>
      <c r="O742" s="38"/>
      <c r="P742" s="38"/>
      <c r="Q742" s="38"/>
      <c r="R742" s="32">
        <v>735.0</v>
      </c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23" t="str">
        <f t="shared" si="4"/>
        <v/>
      </c>
      <c r="B743" s="24"/>
      <c r="C743" s="33"/>
      <c r="D743" s="39"/>
      <c r="E743" s="33"/>
      <c r="F743" s="40"/>
      <c r="G743" s="34" t="str">
        <f t="shared" si="5"/>
        <v/>
      </c>
      <c r="H743" s="28">
        <v>736.0</v>
      </c>
      <c r="I743" s="4" t="str">
        <f t="shared" si="2"/>
        <v/>
      </c>
      <c r="J743" s="5" t="str">
        <f>IF(F743="","",F743+editar!$C$9)</f>
        <v/>
      </c>
      <c r="K743" s="4" t="str">
        <f>IF(J743="","",VLOOKUP(MONTH(J743),editar!$F$2:$G$13,2,0))</f>
        <v/>
      </c>
      <c r="L743" s="4" t="str">
        <f t="shared" si="3"/>
        <v/>
      </c>
      <c r="M743" s="4"/>
      <c r="N743" s="37"/>
      <c r="O743" s="38"/>
      <c r="P743" s="38"/>
      <c r="Q743" s="38"/>
      <c r="R743" s="32">
        <v>736.0</v>
      </c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23" t="str">
        <f t="shared" si="4"/>
        <v/>
      </c>
      <c r="B744" s="24"/>
      <c r="C744" s="33"/>
      <c r="D744" s="39"/>
      <c r="E744" s="33"/>
      <c r="F744" s="40"/>
      <c r="G744" s="34" t="str">
        <f t="shared" si="5"/>
        <v/>
      </c>
      <c r="H744" s="28">
        <v>737.0</v>
      </c>
      <c r="I744" s="4" t="str">
        <f t="shared" si="2"/>
        <v/>
      </c>
      <c r="J744" s="5" t="str">
        <f>IF(F744="","",F744+editar!$C$9)</f>
        <v/>
      </c>
      <c r="K744" s="4" t="str">
        <f>IF(J744="","",VLOOKUP(MONTH(J744),editar!$F$2:$G$13,2,0))</f>
        <v/>
      </c>
      <c r="L744" s="4" t="str">
        <f t="shared" si="3"/>
        <v/>
      </c>
      <c r="M744" s="4"/>
      <c r="N744" s="37"/>
      <c r="O744" s="38"/>
      <c r="P744" s="38"/>
      <c r="Q744" s="38"/>
      <c r="R744" s="32">
        <v>737.0</v>
      </c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23" t="str">
        <f t="shared" si="4"/>
        <v/>
      </c>
      <c r="B745" s="24"/>
      <c r="C745" s="33"/>
      <c r="D745" s="39"/>
      <c r="E745" s="33"/>
      <c r="F745" s="40"/>
      <c r="G745" s="34" t="str">
        <f t="shared" si="5"/>
        <v/>
      </c>
      <c r="H745" s="28">
        <v>738.0</v>
      </c>
      <c r="I745" s="4" t="str">
        <f t="shared" si="2"/>
        <v/>
      </c>
      <c r="J745" s="5" t="str">
        <f>IF(F745="","",F745+editar!$C$9)</f>
        <v/>
      </c>
      <c r="K745" s="4" t="str">
        <f>IF(J745="","",VLOOKUP(MONTH(J745),editar!$F$2:$G$13,2,0))</f>
        <v/>
      </c>
      <c r="L745" s="4" t="str">
        <f t="shared" si="3"/>
        <v/>
      </c>
      <c r="M745" s="4"/>
      <c r="N745" s="37"/>
      <c r="O745" s="38"/>
      <c r="P745" s="38"/>
      <c r="Q745" s="38"/>
      <c r="R745" s="32">
        <v>738.0</v>
      </c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23" t="str">
        <f t="shared" si="4"/>
        <v/>
      </c>
      <c r="B746" s="24"/>
      <c r="C746" s="33"/>
      <c r="D746" s="39"/>
      <c r="E746" s="33"/>
      <c r="F746" s="40"/>
      <c r="G746" s="34" t="str">
        <f t="shared" si="5"/>
        <v/>
      </c>
      <c r="H746" s="28">
        <v>739.0</v>
      </c>
      <c r="I746" s="4" t="str">
        <f t="shared" si="2"/>
        <v/>
      </c>
      <c r="J746" s="5" t="str">
        <f>IF(F746="","",F746+editar!$C$9)</f>
        <v/>
      </c>
      <c r="K746" s="4" t="str">
        <f>IF(J746="","",VLOOKUP(MONTH(J746),editar!$F$2:$G$13,2,0))</f>
        <v/>
      </c>
      <c r="L746" s="4" t="str">
        <f t="shared" si="3"/>
        <v/>
      </c>
      <c r="M746" s="4"/>
      <c r="N746" s="37"/>
      <c r="O746" s="38"/>
      <c r="P746" s="38"/>
      <c r="Q746" s="38"/>
      <c r="R746" s="32">
        <v>739.0</v>
      </c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23" t="str">
        <f t="shared" si="4"/>
        <v/>
      </c>
      <c r="B747" s="24"/>
      <c r="C747" s="33"/>
      <c r="D747" s="39"/>
      <c r="E747" s="33"/>
      <c r="F747" s="40"/>
      <c r="G747" s="34" t="str">
        <f t="shared" si="5"/>
        <v/>
      </c>
      <c r="H747" s="28">
        <v>740.0</v>
      </c>
      <c r="I747" s="4" t="str">
        <f t="shared" si="2"/>
        <v/>
      </c>
      <c r="J747" s="5" t="str">
        <f>IF(F747="","",F747+editar!$C$9)</f>
        <v/>
      </c>
      <c r="K747" s="4" t="str">
        <f>IF(J747="","",VLOOKUP(MONTH(J747),editar!$F$2:$G$13,2,0))</f>
        <v/>
      </c>
      <c r="L747" s="4" t="str">
        <f t="shared" si="3"/>
        <v/>
      </c>
      <c r="M747" s="4"/>
      <c r="N747" s="37"/>
      <c r="O747" s="38"/>
      <c r="P747" s="38"/>
      <c r="Q747" s="38"/>
      <c r="R747" s="32">
        <v>740.0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23" t="str">
        <f t="shared" si="4"/>
        <v/>
      </c>
      <c r="B748" s="24"/>
      <c r="C748" s="33"/>
      <c r="D748" s="39"/>
      <c r="E748" s="33"/>
      <c r="F748" s="40"/>
      <c r="G748" s="34" t="str">
        <f t="shared" si="5"/>
        <v/>
      </c>
      <c r="H748" s="28">
        <v>741.0</v>
      </c>
      <c r="I748" s="4" t="str">
        <f t="shared" si="2"/>
        <v/>
      </c>
      <c r="J748" s="5" t="str">
        <f>IF(F748="","",F748+editar!$C$9)</f>
        <v/>
      </c>
      <c r="K748" s="4" t="str">
        <f>IF(J748="","",VLOOKUP(MONTH(J748),editar!$F$2:$G$13,2,0))</f>
        <v/>
      </c>
      <c r="L748" s="4" t="str">
        <f t="shared" si="3"/>
        <v/>
      </c>
      <c r="M748" s="4"/>
      <c r="N748" s="37"/>
      <c r="O748" s="38"/>
      <c r="P748" s="38"/>
      <c r="Q748" s="38"/>
      <c r="R748" s="32">
        <v>741.0</v>
      </c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23" t="str">
        <f t="shared" si="4"/>
        <v/>
      </c>
      <c r="B749" s="24"/>
      <c r="C749" s="33"/>
      <c r="D749" s="39"/>
      <c r="E749" s="33"/>
      <c r="F749" s="40"/>
      <c r="G749" s="34" t="str">
        <f t="shared" si="5"/>
        <v/>
      </c>
      <c r="H749" s="28">
        <v>742.0</v>
      </c>
      <c r="I749" s="4" t="str">
        <f t="shared" si="2"/>
        <v/>
      </c>
      <c r="J749" s="5" t="str">
        <f>IF(F749="","",F749+editar!$C$9)</f>
        <v/>
      </c>
      <c r="K749" s="4" t="str">
        <f>IF(J749="","",VLOOKUP(MONTH(J749),editar!$F$2:$G$13,2,0))</f>
        <v/>
      </c>
      <c r="L749" s="4" t="str">
        <f t="shared" si="3"/>
        <v/>
      </c>
      <c r="M749" s="4"/>
      <c r="N749" s="37"/>
      <c r="O749" s="38"/>
      <c r="P749" s="38"/>
      <c r="Q749" s="38"/>
      <c r="R749" s="32">
        <v>742.0</v>
      </c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23" t="str">
        <f t="shared" si="4"/>
        <v/>
      </c>
      <c r="B750" s="24"/>
      <c r="C750" s="33"/>
      <c r="D750" s="39"/>
      <c r="E750" s="33"/>
      <c r="F750" s="40"/>
      <c r="G750" s="34" t="str">
        <f t="shared" si="5"/>
        <v/>
      </c>
      <c r="H750" s="28">
        <v>743.0</v>
      </c>
      <c r="I750" s="4" t="str">
        <f t="shared" si="2"/>
        <v/>
      </c>
      <c r="J750" s="5" t="str">
        <f>IF(F750="","",F750+editar!$C$9)</f>
        <v/>
      </c>
      <c r="K750" s="4" t="str">
        <f>IF(J750="","",VLOOKUP(MONTH(J750),editar!$F$2:$G$13,2,0))</f>
        <v/>
      </c>
      <c r="L750" s="4" t="str">
        <f t="shared" si="3"/>
        <v/>
      </c>
      <c r="M750" s="4"/>
      <c r="N750" s="37"/>
      <c r="O750" s="38"/>
      <c r="P750" s="38"/>
      <c r="Q750" s="38"/>
      <c r="R750" s="32">
        <v>743.0</v>
      </c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23" t="str">
        <f t="shared" si="4"/>
        <v/>
      </c>
      <c r="B751" s="24"/>
      <c r="C751" s="33"/>
      <c r="D751" s="39"/>
      <c r="E751" s="33"/>
      <c r="F751" s="40"/>
      <c r="G751" s="34" t="str">
        <f t="shared" si="5"/>
        <v/>
      </c>
      <c r="H751" s="28">
        <v>744.0</v>
      </c>
      <c r="I751" s="4" t="str">
        <f t="shared" si="2"/>
        <v/>
      </c>
      <c r="J751" s="5" t="str">
        <f>IF(F751="","",F751+editar!$C$9)</f>
        <v/>
      </c>
      <c r="K751" s="4" t="str">
        <f>IF(J751="","",VLOOKUP(MONTH(J751),editar!$F$2:$G$13,2,0))</f>
        <v/>
      </c>
      <c r="L751" s="4" t="str">
        <f t="shared" si="3"/>
        <v/>
      </c>
      <c r="M751" s="4"/>
      <c r="N751" s="37"/>
      <c r="O751" s="38"/>
      <c r="P751" s="38"/>
      <c r="Q751" s="38"/>
      <c r="R751" s="32">
        <v>744.0</v>
      </c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23" t="str">
        <f t="shared" si="4"/>
        <v/>
      </c>
      <c r="B752" s="24"/>
      <c r="C752" s="33"/>
      <c r="D752" s="39"/>
      <c r="E752" s="33"/>
      <c r="F752" s="40"/>
      <c r="G752" s="34" t="str">
        <f t="shared" si="5"/>
        <v/>
      </c>
      <c r="H752" s="28">
        <v>745.0</v>
      </c>
      <c r="I752" s="4" t="str">
        <f t="shared" si="2"/>
        <v/>
      </c>
      <c r="J752" s="5" t="str">
        <f>IF(F752="","",F752+editar!$C$9)</f>
        <v/>
      </c>
      <c r="K752" s="4" t="str">
        <f>IF(J752="","",VLOOKUP(MONTH(J752),editar!$F$2:$G$13,2,0))</f>
        <v/>
      </c>
      <c r="L752" s="4" t="str">
        <f t="shared" si="3"/>
        <v/>
      </c>
      <c r="M752" s="4"/>
      <c r="N752" s="37"/>
      <c r="O752" s="38"/>
      <c r="P752" s="38"/>
      <c r="Q752" s="38"/>
      <c r="R752" s="32">
        <v>745.0</v>
      </c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23" t="str">
        <f t="shared" si="4"/>
        <v/>
      </c>
      <c r="B753" s="24"/>
      <c r="C753" s="33"/>
      <c r="D753" s="39"/>
      <c r="E753" s="33"/>
      <c r="F753" s="40"/>
      <c r="G753" s="34" t="str">
        <f t="shared" si="5"/>
        <v/>
      </c>
      <c r="H753" s="28">
        <v>746.0</v>
      </c>
      <c r="I753" s="4" t="str">
        <f t="shared" si="2"/>
        <v/>
      </c>
      <c r="J753" s="5" t="str">
        <f>IF(F753="","",F753+editar!$C$9)</f>
        <v/>
      </c>
      <c r="K753" s="4" t="str">
        <f>IF(J753="","",VLOOKUP(MONTH(J753),editar!$F$2:$G$13,2,0))</f>
        <v/>
      </c>
      <c r="L753" s="4" t="str">
        <f t="shared" si="3"/>
        <v/>
      </c>
      <c r="M753" s="4"/>
      <c r="N753" s="37"/>
      <c r="O753" s="38"/>
      <c r="P753" s="38"/>
      <c r="Q753" s="38"/>
      <c r="R753" s="32">
        <v>746.0</v>
      </c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23" t="str">
        <f t="shared" si="4"/>
        <v/>
      </c>
      <c r="B754" s="24"/>
      <c r="C754" s="33"/>
      <c r="D754" s="39"/>
      <c r="E754" s="33"/>
      <c r="F754" s="40"/>
      <c r="G754" s="34" t="str">
        <f t="shared" si="5"/>
        <v/>
      </c>
      <c r="H754" s="28">
        <v>747.0</v>
      </c>
      <c r="I754" s="4" t="str">
        <f t="shared" si="2"/>
        <v/>
      </c>
      <c r="J754" s="5" t="str">
        <f>IF(F754="","",F754+editar!$C$9)</f>
        <v/>
      </c>
      <c r="K754" s="4" t="str">
        <f>IF(J754="","",VLOOKUP(MONTH(J754),editar!$F$2:$G$13,2,0))</f>
        <v/>
      </c>
      <c r="L754" s="4" t="str">
        <f t="shared" si="3"/>
        <v/>
      </c>
      <c r="M754" s="4"/>
      <c r="N754" s="37"/>
      <c r="O754" s="38"/>
      <c r="P754" s="38"/>
      <c r="Q754" s="38"/>
      <c r="R754" s="32">
        <v>747.0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23" t="str">
        <f t="shared" si="4"/>
        <v/>
      </c>
      <c r="B755" s="24"/>
      <c r="C755" s="33"/>
      <c r="D755" s="39"/>
      <c r="E755" s="33"/>
      <c r="F755" s="40"/>
      <c r="G755" s="34" t="str">
        <f t="shared" si="5"/>
        <v/>
      </c>
      <c r="H755" s="28">
        <v>748.0</v>
      </c>
      <c r="I755" s="4" t="str">
        <f t="shared" si="2"/>
        <v/>
      </c>
      <c r="J755" s="5" t="str">
        <f>IF(F755="","",F755+editar!$C$9)</f>
        <v/>
      </c>
      <c r="K755" s="4" t="str">
        <f>IF(J755="","",VLOOKUP(MONTH(J755),editar!$F$2:$G$13,2,0))</f>
        <v/>
      </c>
      <c r="L755" s="4" t="str">
        <f t="shared" si="3"/>
        <v/>
      </c>
      <c r="M755" s="4"/>
      <c r="N755" s="37"/>
      <c r="O755" s="38"/>
      <c r="P755" s="38"/>
      <c r="Q755" s="38"/>
      <c r="R755" s="32">
        <v>748.0</v>
      </c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23" t="str">
        <f t="shared" si="4"/>
        <v/>
      </c>
      <c r="B756" s="24"/>
      <c r="C756" s="33"/>
      <c r="D756" s="39"/>
      <c r="E756" s="33"/>
      <c r="F756" s="40"/>
      <c r="G756" s="34" t="str">
        <f t="shared" si="5"/>
        <v/>
      </c>
      <c r="H756" s="28">
        <v>749.0</v>
      </c>
      <c r="I756" s="4" t="str">
        <f t="shared" si="2"/>
        <v/>
      </c>
      <c r="J756" s="5" t="str">
        <f>IF(F756="","",F756+editar!$C$9)</f>
        <v/>
      </c>
      <c r="K756" s="4" t="str">
        <f>IF(J756="","",VLOOKUP(MONTH(J756),editar!$F$2:$G$13,2,0))</f>
        <v/>
      </c>
      <c r="L756" s="4" t="str">
        <f t="shared" si="3"/>
        <v/>
      </c>
      <c r="M756" s="4"/>
      <c r="N756" s="37"/>
      <c r="O756" s="38"/>
      <c r="P756" s="38"/>
      <c r="Q756" s="38"/>
      <c r="R756" s="32">
        <v>749.0</v>
      </c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23" t="str">
        <f t="shared" si="4"/>
        <v/>
      </c>
      <c r="B757" s="24"/>
      <c r="C757" s="33"/>
      <c r="D757" s="39"/>
      <c r="E757" s="33"/>
      <c r="F757" s="40"/>
      <c r="G757" s="34" t="str">
        <f t="shared" si="5"/>
        <v/>
      </c>
      <c r="H757" s="28">
        <v>750.0</v>
      </c>
      <c r="I757" s="4" t="str">
        <f t="shared" si="2"/>
        <v/>
      </c>
      <c r="J757" s="5" t="str">
        <f>IF(F757="","",F757+editar!$C$9)</f>
        <v/>
      </c>
      <c r="K757" s="4" t="str">
        <f>IF(J757="","",VLOOKUP(MONTH(J757),editar!$F$2:$G$13,2,0))</f>
        <v/>
      </c>
      <c r="L757" s="4" t="str">
        <f t="shared" si="3"/>
        <v/>
      </c>
      <c r="M757" s="4"/>
      <c r="N757" s="37"/>
      <c r="O757" s="38"/>
      <c r="P757" s="38"/>
      <c r="Q757" s="38"/>
      <c r="R757" s="32">
        <v>750.0</v>
      </c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23" t="str">
        <f t="shared" si="4"/>
        <v/>
      </c>
      <c r="B758" s="24"/>
      <c r="C758" s="33"/>
      <c r="D758" s="39"/>
      <c r="E758" s="33"/>
      <c r="F758" s="40"/>
      <c r="G758" s="34" t="str">
        <f t="shared" si="5"/>
        <v/>
      </c>
      <c r="H758" s="28">
        <v>751.0</v>
      </c>
      <c r="I758" s="4" t="str">
        <f t="shared" si="2"/>
        <v/>
      </c>
      <c r="J758" s="5" t="str">
        <f>IF(F758="","",F758+editar!$C$9)</f>
        <v/>
      </c>
      <c r="K758" s="4" t="str">
        <f>IF(J758="","",VLOOKUP(MONTH(J758),editar!$F$2:$G$13,2,0))</f>
        <v/>
      </c>
      <c r="L758" s="4" t="str">
        <f t="shared" si="3"/>
        <v/>
      </c>
      <c r="M758" s="4"/>
      <c r="N758" s="37"/>
      <c r="O758" s="38"/>
      <c r="P758" s="38"/>
      <c r="Q758" s="38"/>
      <c r="R758" s="32">
        <v>751.0</v>
      </c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23" t="str">
        <f t="shared" si="4"/>
        <v/>
      </c>
      <c r="B759" s="24"/>
      <c r="C759" s="33"/>
      <c r="D759" s="39"/>
      <c r="E759" s="33"/>
      <c r="F759" s="40"/>
      <c r="G759" s="34" t="str">
        <f t="shared" si="5"/>
        <v/>
      </c>
      <c r="H759" s="28">
        <v>752.0</v>
      </c>
      <c r="I759" s="4" t="str">
        <f t="shared" si="2"/>
        <v/>
      </c>
      <c r="J759" s="5" t="str">
        <f>IF(F759="","",F759+editar!$C$9)</f>
        <v/>
      </c>
      <c r="K759" s="4" t="str">
        <f>IF(J759="","",VLOOKUP(MONTH(J759),editar!$F$2:$G$13,2,0))</f>
        <v/>
      </c>
      <c r="L759" s="4" t="str">
        <f t="shared" si="3"/>
        <v/>
      </c>
      <c r="M759" s="4"/>
      <c r="N759" s="37"/>
      <c r="O759" s="38"/>
      <c r="P759" s="38"/>
      <c r="Q759" s="38"/>
      <c r="R759" s="32">
        <v>752.0</v>
      </c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23" t="str">
        <f t="shared" si="4"/>
        <v/>
      </c>
      <c r="B760" s="24"/>
      <c r="C760" s="33"/>
      <c r="D760" s="39"/>
      <c r="E760" s="33"/>
      <c r="F760" s="40"/>
      <c r="G760" s="34" t="str">
        <f t="shared" si="5"/>
        <v/>
      </c>
      <c r="H760" s="28">
        <v>753.0</v>
      </c>
      <c r="I760" s="4" t="str">
        <f t="shared" si="2"/>
        <v/>
      </c>
      <c r="J760" s="5" t="str">
        <f>IF(F760="","",F760+editar!$C$9)</f>
        <v/>
      </c>
      <c r="K760" s="4" t="str">
        <f>IF(J760="","",VLOOKUP(MONTH(J760),editar!$F$2:$G$13,2,0))</f>
        <v/>
      </c>
      <c r="L760" s="4" t="str">
        <f t="shared" si="3"/>
        <v/>
      </c>
      <c r="M760" s="4"/>
      <c r="N760" s="37"/>
      <c r="O760" s="38"/>
      <c r="P760" s="38"/>
      <c r="Q760" s="38"/>
      <c r="R760" s="32">
        <v>753.0</v>
      </c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23" t="str">
        <f t="shared" si="4"/>
        <v/>
      </c>
      <c r="B761" s="24"/>
      <c r="C761" s="33"/>
      <c r="D761" s="39"/>
      <c r="E761" s="33"/>
      <c r="F761" s="40"/>
      <c r="G761" s="34" t="str">
        <f t="shared" si="5"/>
        <v/>
      </c>
      <c r="H761" s="28">
        <v>754.0</v>
      </c>
      <c r="I761" s="4" t="str">
        <f t="shared" si="2"/>
        <v/>
      </c>
      <c r="J761" s="5" t="str">
        <f>IF(F761="","",F761+editar!$C$9)</f>
        <v/>
      </c>
      <c r="K761" s="4" t="str">
        <f>IF(J761="","",VLOOKUP(MONTH(J761),editar!$F$2:$G$13,2,0))</f>
        <v/>
      </c>
      <c r="L761" s="4" t="str">
        <f t="shared" si="3"/>
        <v/>
      </c>
      <c r="M761" s="4"/>
      <c r="N761" s="37"/>
      <c r="O761" s="38"/>
      <c r="P761" s="38"/>
      <c r="Q761" s="38"/>
      <c r="R761" s="32">
        <v>754.0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23" t="str">
        <f t="shared" si="4"/>
        <v/>
      </c>
      <c r="B762" s="24"/>
      <c r="C762" s="33"/>
      <c r="D762" s="39"/>
      <c r="E762" s="33"/>
      <c r="F762" s="40"/>
      <c r="G762" s="34" t="str">
        <f t="shared" si="5"/>
        <v/>
      </c>
      <c r="H762" s="28">
        <v>755.0</v>
      </c>
      <c r="I762" s="4" t="str">
        <f t="shared" si="2"/>
        <v/>
      </c>
      <c r="J762" s="5" t="str">
        <f>IF(F762="","",F762+editar!$C$9)</f>
        <v/>
      </c>
      <c r="K762" s="4" t="str">
        <f>IF(J762="","",VLOOKUP(MONTH(J762),editar!$F$2:$G$13,2,0))</f>
        <v/>
      </c>
      <c r="L762" s="4" t="str">
        <f t="shared" si="3"/>
        <v/>
      </c>
      <c r="M762" s="4"/>
      <c r="N762" s="37"/>
      <c r="O762" s="38"/>
      <c r="P762" s="38"/>
      <c r="Q762" s="38"/>
      <c r="R762" s="32">
        <v>755.0</v>
      </c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23" t="str">
        <f t="shared" si="4"/>
        <v/>
      </c>
      <c r="B763" s="24"/>
      <c r="C763" s="33"/>
      <c r="D763" s="39"/>
      <c r="E763" s="33"/>
      <c r="F763" s="40"/>
      <c r="G763" s="34" t="str">
        <f t="shared" si="5"/>
        <v/>
      </c>
      <c r="H763" s="28">
        <v>756.0</v>
      </c>
      <c r="I763" s="4" t="str">
        <f t="shared" si="2"/>
        <v/>
      </c>
      <c r="J763" s="5" t="str">
        <f>IF(F763="","",F763+editar!$C$9)</f>
        <v/>
      </c>
      <c r="K763" s="4" t="str">
        <f>IF(J763="","",VLOOKUP(MONTH(J763),editar!$F$2:$G$13,2,0))</f>
        <v/>
      </c>
      <c r="L763" s="4" t="str">
        <f t="shared" si="3"/>
        <v/>
      </c>
      <c r="M763" s="4"/>
      <c r="N763" s="37"/>
      <c r="O763" s="38"/>
      <c r="P763" s="38"/>
      <c r="Q763" s="38"/>
      <c r="R763" s="32">
        <v>756.0</v>
      </c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23" t="str">
        <f t="shared" si="4"/>
        <v/>
      </c>
      <c r="B764" s="24"/>
      <c r="C764" s="33"/>
      <c r="D764" s="39"/>
      <c r="E764" s="33"/>
      <c r="F764" s="40"/>
      <c r="G764" s="34" t="str">
        <f t="shared" si="5"/>
        <v/>
      </c>
      <c r="H764" s="28">
        <v>757.0</v>
      </c>
      <c r="I764" s="4" t="str">
        <f t="shared" si="2"/>
        <v/>
      </c>
      <c r="J764" s="5" t="str">
        <f>IF(F764="","",F764+editar!$C$9)</f>
        <v/>
      </c>
      <c r="K764" s="4" t="str">
        <f>IF(J764="","",VLOOKUP(MONTH(J764),editar!$F$2:$G$13,2,0))</f>
        <v/>
      </c>
      <c r="L764" s="4" t="str">
        <f t="shared" si="3"/>
        <v/>
      </c>
      <c r="M764" s="4"/>
      <c r="N764" s="37"/>
      <c r="O764" s="38"/>
      <c r="P764" s="38"/>
      <c r="Q764" s="38"/>
      <c r="R764" s="32">
        <v>757.0</v>
      </c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23" t="str">
        <f t="shared" si="4"/>
        <v/>
      </c>
      <c r="B765" s="24"/>
      <c r="C765" s="33"/>
      <c r="D765" s="39"/>
      <c r="E765" s="33"/>
      <c r="F765" s="40"/>
      <c r="G765" s="34" t="str">
        <f t="shared" si="5"/>
        <v/>
      </c>
      <c r="H765" s="28">
        <v>758.0</v>
      </c>
      <c r="I765" s="4" t="str">
        <f t="shared" si="2"/>
        <v/>
      </c>
      <c r="J765" s="5" t="str">
        <f>IF(F765="","",F765+editar!$C$9)</f>
        <v/>
      </c>
      <c r="K765" s="4" t="str">
        <f>IF(J765="","",VLOOKUP(MONTH(J765),editar!$F$2:$G$13,2,0))</f>
        <v/>
      </c>
      <c r="L765" s="4" t="str">
        <f t="shared" si="3"/>
        <v/>
      </c>
      <c r="M765" s="4"/>
      <c r="N765" s="37"/>
      <c r="O765" s="38"/>
      <c r="P765" s="38"/>
      <c r="Q765" s="38"/>
      <c r="R765" s="32">
        <v>758.0</v>
      </c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23" t="str">
        <f t="shared" si="4"/>
        <v/>
      </c>
      <c r="B766" s="24"/>
      <c r="C766" s="33"/>
      <c r="D766" s="39"/>
      <c r="E766" s="33"/>
      <c r="F766" s="40"/>
      <c r="G766" s="34" t="str">
        <f t="shared" si="5"/>
        <v/>
      </c>
      <c r="H766" s="28">
        <v>759.0</v>
      </c>
      <c r="I766" s="4" t="str">
        <f t="shared" si="2"/>
        <v/>
      </c>
      <c r="J766" s="5" t="str">
        <f>IF(F766="","",F766+editar!$C$9)</f>
        <v/>
      </c>
      <c r="K766" s="4" t="str">
        <f>IF(J766="","",VLOOKUP(MONTH(J766),editar!$F$2:$G$13,2,0))</f>
        <v/>
      </c>
      <c r="L766" s="4" t="str">
        <f t="shared" si="3"/>
        <v/>
      </c>
      <c r="M766" s="4"/>
      <c r="N766" s="37"/>
      <c r="O766" s="38"/>
      <c r="P766" s="38"/>
      <c r="Q766" s="38"/>
      <c r="R766" s="32">
        <v>759.0</v>
      </c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23" t="str">
        <f t="shared" si="4"/>
        <v/>
      </c>
      <c r="B767" s="24"/>
      <c r="C767" s="33"/>
      <c r="D767" s="39"/>
      <c r="E767" s="33"/>
      <c r="F767" s="40"/>
      <c r="G767" s="34" t="str">
        <f t="shared" si="5"/>
        <v/>
      </c>
      <c r="H767" s="28">
        <v>760.0</v>
      </c>
      <c r="I767" s="4" t="str">
        <f t="shared" si="2"/>
        <v/>
      </c>
      <c r="J767" s="5" t="str">
        <f>IF(F767="","",F767+editar!$C$9)</f>
        <v/>
      </c>
      <c r="K767" s="4" t="str">
        <f>IF(J767="","",VLOOKUP(MONTH(J767),editar!$F$2:$G$13,2,0))</f>
        <v/>
      </c>
      <c r="L767" s="4" t="str">
        <f t="shared" si="3"/>
        <v/>
      </c>
      <c r="M767" s="4"/>
      <c r="N767" s="37"/>
      <c r="O767" s="38"/>
      <c r="P767" s="38"/>
      <c r="Q767" s="38"/>
      <c r="R767" s="32">
        <v>760.0</v>
      </c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23" t="str">
        <f t="shared" si="4"/>
        <v/>
      </c>
      <c r="B768" s="24"/>
      <c r="C768" s="33"/>
      <c r="D768" s="39"/>
      <c r="E768" s="33"/>
      <c r="F768" s="40"/>
      <c r="G768" s="34" t="str">
        <f t="shared" si="5"/>
        <v/>
      </c>
      <c r="H768" s="28">
        <v>761.0</v>
      </c>
      <c r="I768" s="4" t="str">
        <f t="shared" si="2"/>
        <v/>
      </c>
      <c r="J768" s="5" t="str">
        <f>IF(F768="","",F768+editar!$C$9)</f>
        <v/>
      </c>
      <c r="K768" s="4" t="str">
        <f>IF(J768="","",VLOOKUP(MONTH(J768),editar!$F$2:$G$13,2,0))</f>
        <v/>
      </c>
      <c r="L768" s="4" t="str">
        <f t="shared" si="3"/>
        <v/>
      </c>
      <c r="M768" s="4"/>
      <c r="N768" s="37"/>
      <c r="O768" s="38"/>
      <c r="P768" s="38"/>
      <c r="Q768" s="38"/>
      <c r="R768" s="32">
        <v>761.0</v>
      </c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23" t="str">
        <f t="shared" si="4"/>
        <v/>
      </c>
      <c r="B769" s="24"/>
      <c r="C769" s="33"/>
      <c r="D769" s="39"/>
      <c r="E769" s="33"/>
      <c r="F769" s="40"/>
      <c r="G769" s="34" t="str">
        <f t="shared" si="5"/>
        <v/>
      </c>
      <c r="H769" s="28">
        <v>762.0</v>
      </c>
      <c r="I769" s="4" t="str">
        <f t="shared" si="2"/>
        <v/>
      </c>
      <c r="J769" s="5" t="str">
        <f>IF(F769="","",F769+editar!$C$9)</f>
        <v/>
      </c>
      <c r="K769" s="4" t="str">
        <f>IF(J769="","",VLOOKUP(MONTH(J769),editar!$F$2:$G$13,2,0))</f>
        <v/>
      </c>
      <c r="L769" s="4" t="str">
        <f t="shared" si="3"/>
        <v/>
      </c>
      <c r="M769" s="4"/>
      <c r="N769" s="37"/>
      <c r="O769" s="38"/>
      <c r="P769" s="38"/>
      <c r="Q769" s="38"/>
      <c r="R769" s="32">
        <v>762.0</v>
      </c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23" t="str">
        <f t="shared" si="4"/>
        <v/>
      </c>
      <c r="B770" s="24"/>
      <c r="C770" s="33"/>
      <c r="D770" s="39"/>
      <c r="E770" s="33"/>
      <c r="F770" s="40"/>
      <c r="G770" s="34" t="str">
        <f t="shared" si="5"/>
        <v/>
      </c>
      <c r="H770" s="28">
        <v>763.0</v>
      </c>
      <c r="I770" s="4" t="str">
        <f t="shared" si="2"/>
        <v/>
      </c>
      <c r="J770" s="5" t="str">
        <f>IF(F770="","",F770+editar!$C$9)</f>
        <v/>
      </c>
      <c r="K770" s="4" t="str">
        <f>IF(J770="","",VLOOKUP(MONTH(J770),editar!$F$2:$G$13,2,0))</f>
        <v/>
      </c>
      <c r="L770" s="4" t="str">
        <f t="shared" si="3"/>
        <v/>
      </c>
      <c r="M770" s="4"/>
      <c r="N770" s="37"/>
      <c r="O770" s="38"/>
      <c r="P770" s="38"/>
      <c r="Q770" s="38"/>
      <c r="R770" s="32">
        <v>763.0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23" t="str">
        <f t="shared" si="4"/>
        <v/>
      </c>
      <c r="B771" s="24"/>
      <c r="C771" s="33"/>
      <c r="D771" s="39"/>
      <c r="E771" s="33"/>
      <c r="F771" s="40"/>
      <c r="G771" s="34" t="str">
        <f t="shared" si="5"/>
        <v/>
      </c>
      <c r="H771" s="28">
        <v>764.0</v>
      </c>
      <c r="I771" s="4" t="str">
        <f t="shared" si="2"/>
        <v/>
      </c>
      <c r="J771" s="5" t="str">
        <f>IF(F771="","",F771+editar!$C$9)</f>
        <v/>
      </c>
      <c r="K771" s="4" t="str">
        <f>IF(J771="","",VLOOKUP(MONTH(J771),editar!$F$2:$G$13,2,0))</f>
        <v/>
      </c>
      <c r="L771" s="4" t="str">
        <f t="shared" si="3"/>
        <v/>
      </c>
      <c r="M771" s="4"/>
      <c r="N771" s="37"/>
      <c r="O771" s="38"/>
      <c r="P771" s="38"/>
      <c r="Q771" s="38"/>
      <c r="R771" s="32">
        <v>764.0</v>
      </c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23" t="str">
        <f t="shared" si="4"/>
        <v/>
      </c>
      <c r="B772" s="24"/>
      <c r="C772" s="33"/>
      <c r="D772" s="39"/>
      <c r="E772" s="33"/>
      <c r="F772" s="40"/>
      <c r="G772" s="34" t="str">
        <f t="shared" si="5"/>
        <v/>
      </c>
      <c r="H772" s="28">
        <v>765.0</v>
      </c>
      <c r="I772" s="4" t="str">
        <f t="shared" si="2"/>
        <v/>
      </c>
      <c r="J772" s="5" t="str">
        <f>IF(F772="","",F772+editar!$C$9)</f>
        <v/>
      </c>
      <c r="K772" s="4" t="str">
        <f>IF(J772="","",VLOOKUP(MONTH(J772),editar!$F$2:$G$13,2,0))</f>
        <v/>
      </c>
      <c r="L772" s="4" t="str">
        <f t="shared" si="3"/>
        <v/>
      </c>
      <c r="M772" s="4"/>
      <c r="N772" s="37"/>
      <c r="O772" s="38"/>
      <c r="P772" s="38"/>
      <c r="Q772" s="38"/>
      <c r="R772" s="32">
        <v>765.0</v>
      </c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23" t="str">
        <f t="shared" si="4"/>
        <v/>
      </c>
      <c r="B773" s="24"/>
      <c r="C773" s="33"/>
      <c r="D773" s="39"/>
      <c r="E773" s="33"/>
      <c r="F773" s="40"/>
      <c r="G773" s="34" t="str">
        <f t="shared" si="5"/>
        <v/>
      </c>
      <c r="H773" s="28">
        <v>766.0</v>
      </c>
      <c r="I773" s="4" t="str">
        <f t="shared" si="2"/>
        <v/>
      </c>
      <c r="J773" s="5" t="str">
        <f>IF(F773="","",F773+editar!$C$9)</f>
        <v/>
      </c>
      <c r="K773" s="4" t="str">
        <f>IF(J773="","",VLOOKUP(MONTH(J773),editar!$F$2:$G$13,2,0))</f>
        <v/>
      </c>
      <c r="L773" s="4" t="str">
        <f t="shared" si="3"/>
        <v/>
      </c>
      <c r="M773" s="4"/>
      <c r="N773" s="37"/>
      <c r="O773" s="38"/>
      <c r="P773" s="38"/>
      <c r="Q773" s="38"/>
      <c r="R773" s="32">
        <v>766.0</v>
      </c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23" t="str">
        <f t="shared" si="4"/>
        <v/>
      </c>
      <c r="B774" s="24"/>
      <c r="C774" s="33"/>
      <c r="D774" s="39"/>
      <c r="E774" s="33"/>
      <c r="F774" s="40"/>
      <c r="G774" s="34" t="str">
        <f t="shared" si="5"/>
        <v/>
      </c>
      <c r="H774" s="28">
        <v>767.0</v>
      </c>
      <c r="I774" s="4" t="str">
        <f t="shared" si="2"/>
        <v/>
      </c>
      <c r="J774" s="5" t="str">
        <f>IF(F774="","",F774+editar!$C$9)</f>
        <v/>
      </c>
      <c r="K774" s="4" t="str">
        <f>IF(J774="","",VLOOKUP(MONTH(J774),editar!$F$2:$G$13,2,0))</f>
        <v/>
      </c>
      <c r="L774" s="4" t="str">
        <f t="shared" si="3"/>
        <v/>
      </c>
      <c r="M774" s="4"/>
      <c r="N774" s="37"/>
      <c r="O774" s="38"/>
      <c r="P774" s="38"/>
      <c r="Q774" s="38"/>
      <c r="R774" s="32">
        <v>767.0</v>
      </c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23" t="str">
        <f t="shared" si="4"/>
        <v/>
      </c>
      <c r="B775" s="24"/>
      <c r="C775" s="33"/>
      <c r="D775" s="39"/>
      <c r="E775" s="33"/>
      <c r="F775" s="40"/>
      <c r="G775" s="34" t="str">
        <f t="shared" si="5"/>
        <v/>
      </c>
      <c r="H775" s="28">
        <v>768.0</v>
      </c>
      <c r="I775" s="4" t="str">
        <f t="shared" si="2"/>
        <v/>
      </c>
      <c r="J775" s="5" t="str">
        <f>IF(F775="","",F775+editar!$C$9)</f>
        <v/>
      </c>
      <c r="K775" s="4" t="str">
        <f>IF(J775="","",VLOOKUP(MONTH(J775),editar!$F$2:$G$13,2,0))</f>
        <v/>
      </c>
      <c r="L775" s="4" t="str">
        <f t="shared" si="3"/>
        <v/>
      </c>
      <c r="M775" s="4"/>
      <c r="N775" s="37"/>
      <c r="O775" s="38"/>
      <c r="P775" s="38"/>
      <c r="Q775" s="38"/>
      <c r="R775" s="32">
        <v>768.0</v>
      </c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23" t="str">
        <f t="shared" si="4"/>
        <v/>
      </c>
      <c r="B776" s="24"/>
      <c r="C776" s="33"/>
      <c r="D776" s="39"/>
      <c r="E776" s="33"/>
      <c r="F776" s="40"/>
      <c r="G776" s="34" t="str">
        <f t="shared" si="5"/>
        <v/>
      </c>
      <c r="H776" s="28">
        <v>769.0</v>
      </c>
      <c r="I776" s="4" t="str">
        <f t="shared" si="2"/>
        <v/>
      </c>
      <c r="J776" s="5" t="str">
        <f>IF(F776="","",F776+editar!$C$9)</f>
        <v/>
      </c>
      <c r="K776" s="4" t="str">
        <f>IF(J776="","",VLOOKUP(MONTH(J776),editar!$F$2:$G$13,2,0))</f>
        <v/>
      </c>
      <c r="L776" s="4" t="str">
        <f t="shared" si="3"/>
        <v/>
      </c>
      <c r="M776" s="4"/>
      <c r="N776" s="37"/>
      <c r="O776" s="38"/>
      <c r="P776" s="38"/>
      <c r="Q776" s="38"/>
      <c r="R776" s="32">
        <v>769.0</v>
      </c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23" t="str">
        <f t="shared" si="4"/>
        <v/>
      </c>
      <c r="B777" s="24"/>
      <c r="C777" s="33"/>
      <c r="D777" s="39"/>
      <c r="E777" s="33"/>
      <c r="F777" s="40"/>
      <c r="G777" s="34" t="str">
        <f t="shared" si="5"/>
        <v/>
      </c>
      <c r="H777" s="28">
        <v>770.0</v>
      </c>
      <c r="I777" s="4" t="str">
        <f t="shared" si="2"/>
        <v/>
      </c>
      <c r="J777" s="5" t="str">
        <f>IF(F777="","",F777+editar!$C$9)</f>
        <v/>
      </c>
      <c r="K777" s="4" t="str">
        <f>IF(J777="","",VLOOKUP(MONTH(J777),editar!$F$2:$G$13,2,0))</f>
        <v/>
      </c>
      <c r="L777" s="4" t="str">
        <f t="shared" si="3"/>
        <v/>
      </c>
      <c r="M777" s="4"/>
      <c r="N777" s="37"/>
      <c r="O777" s="38"/>
      <c r="P777" s="38"/>
      <c r="Q777" s="38"/>
      <c r="R777" s="32">
        <v>770.0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23" t="str">
        <f t="shared" si="4"/>
        <v/>
      </c>
      <c r="B778" s="24"/>
      <c r="C778" s="33"/>
      <c r="D778" s="39"/>
      <c r="E778" s="33"/>
      <c r="F778" s="40"/>
      <c r="G778" s="34" t="str">
        <f t="shared" si="5"/>
        <v/>
      </c>
      <c r="H778" s="28">
        <v>771.0</v>
      </c>
      <c r="I778" s="4" t="str">
        <f t="shared" si="2"/>
        <v/>
      </c>
      <c r="J778" s="5" t="str">
        <f>IF(F778="","",F778+editar!$C$9)</f>
        <v/>
      </c>
      <c r="K778" s="4" t="str">
        <f>IF(J778="","",VLOOKUP(MONTH(J778),editar!$F$2:$G$13,2,0))</f>
        <v/>
      </c>
      <c r="L778" s="4" t="str">
        <f t="shared" si="3"/>
        <v/>
      </c>
      <c r="M778" s="4"/>
      <c r="N778" s="37"/>
      <c r="O778" s="38"/>
      <c r="P778" s="38"/>
      <c r="Q778" s="38"/>
      <c r="R778" s="32">
        <v>771.0</v>
      </c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23" t="str">
        <f t="shared" si="4"/>
        <v/>
      </c>
      <c r="B779" s="24"/>
      <c r="C779" s="33"/>
      <c r="D779" s="39"/>
      <c r="E779" s="33"/>
      <c r="F779" s="40"/>
      <c r="G779" s="34" t="str">
        <f t="shared" si="5"/>
        <v/>
      </c>
      <c r="H779" s="28">
        <v>772.0</v>
      </c>
      <c r="I779" s="4" t="str">
        <f t="shared" si="2"/>
        <v/>
      </c>
      <c r="J779" s="5" t="str">
        <f>IF(F779="","",F779+editar!$C$9)</f>
        <v/>
      </c>
      <c r="K779" s="4" t="str">
        <f>IF(J779="","",VLOOKUP(MONTH(J779),editar!$F$2:$G$13,2,0))</f>
        <v/>
      </c>
      <c r="L779" s="4" t="str">
        <f t="shared" si="3"/>
        <v/>
      </c>
      <c r="M779" s="4"/>
      <c r="N779" s="37"/>
      <c r="O779" s="38"/>
      <c r="P779" s="38"/>
      <c r="Q779" s="38"/>
      <c r="R779" s="32">
        <v>772.0</v>
      </c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23" t="str">
        <f t="shared" si="4"/>
        <v/>
      </c>
      <c r="B780" s="24"/>
      <c r="C780" s="33"/>
      <c r="D780" s="39"/>
      <c r="E780" s="33"/>
      <c r="F780" s="40"/>
      <c r="G780" s="34" t="str">
        <f t="shared" si="5"/>
        <v/>
      </c>
      <c r="H780" s="28">
        <v>773.0</v>
      </c>
      <c r="I780" s="4" t="str">
        <f t="shared" si="2"/>
        <v/>
      </c>
      <c r="J780" s="5" t="str">
        <f>IF(F780="","",F780+editar!$C$9)</f>
        <v/>
      </c>
      <c r="K780" s="4" t="str">
        <f>IF(J780="","",VLOOKUP(MONTH(J780),editar!$F$2:$G$13,2,0))</f>
        <v/>
      </c>
      <c r="L780" s="4" t="str">
        <f t="shared" si="3"/>
        <v/>
      </c>
      <c r="M780" s="4"/>
      <c r="N780" s="37"/>
      <c r="O780" s="38"/>
      <c r="P780" s="38"/>
      <c r="Q780" s="38"/>
      <c r="R780" s="32">
        <v>773.0</v>
      </c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23" t="str">
        <f t="shared" si="4"/>
        <v/>
      </c>
      <c r="B781" s="24"/>
      <c r="C781" s="33"/>
      <c r="D781" s="39"/>
      <c r="E781" s="33"/>
      <c r="F781" s="40"/>
      <c r="G781" s="34" t="str">
        <f t="shared" si="5"/>
        <v/>
      </c>
      <c r="H781" s="28">
        <v>774.0</v>
      </c>
      <c r="I781" s="4" t="str">
        <f t="shared" si="2"/>
        <v/>
      </c>
      <c r="J781" s="5" t="str">
        <f>IF(F781="","",F781+editar!$C$9)</f>
        <v/>
      </c>
      <c r="K781" s="4" t="str">
        <f>IF(J781="","",VLOOKUP(MONTH(J781),editar!$F$2:$G$13,2,0))</f>
        <v/>
      </c>
      <c r="L781" s="4" t="str">
        <f t="shared" si="3"/>
        <v/>
      </c>
      <c r="M781" s="4"/>
      <c r="N781" s="37"/>
      <c r="O781" s="38"/>
      <c r="P781" s="38"/>
      <c r="Q781" s="38"/>
      <c r="R781" s="32">
        <v>774.0</v>
      </c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23" t="str">
        <f t="shared" si="4"/>
        <v/>
      </c>
      <c r="B782" s="24"/>
      <c r="C782" s="33"/>
      <c r="D782" s="39"/>
      <c r="E782" s="33"/>
      <c r="F782" s="40"/>
      <c r="G782" s="34" t="str">
        <f t="shared" si="5"/>
        <v/>
      </c>
      <c r="H782" s="28">
        <v>775.0</v>
      </c>
      <c r="I782" s="4" t="str">
        <f t="shared" si="2"/>
        <v/>
      </c>
      <c r="J782" s="5" t="str">
        <f>IF(F782="","",F782+editar!$C$9)</f>
        <v/>
      </c>
      <c r="K782" s="4" t="str">
        <f>IF(J782="","",VLOOKUP(MONTH(J782),editar!$F$2:$G$13,2,0))</f>
        <v/>
      </c>
      <c r="L782" s="4" t="str">
        <f t="shared" si="3"/>
        <v/>
      </c>
      <c r="M782" s="4"/>
      <c r="N782" s="37"/>
      <c r="O782" s="38"/>
      <c r="P782" s="38"/>
      <c r="Q782" s="38"/>
      <c r="R782" s="32">
        <v>775.0</v>
      </c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23" t="str">
        <f t="shared" si="4"/>
        <v/>
      </c>
      <c r="B783" s="24"/>
      <c r="C783" s="33"/>
      <c r="D783" s="39"/>
      <c r="E783" s="33"/>
      <c r="F783" s="40"/>
      <c r="G783" s="34" t="str">
        <f t="shared" si="5"/>
        <v/>
      </c>
      <c r="H783" s="28">
        <v>776.0</v>
      </c>
      <c r="I783" s="4" t="str">
        <f t="shared" si="2"/>
        <v/>
      </c>
      <c r="J783" s="5" t="str">
        <f>IF(F783="","",F783+editar!$C$9)</f>
        <v/>
      </c>
      <c r="K783" s="4" t="str">
        <f>IF(J783="","",VLOOKUP(MONTH(J783),editar!$F$2:$G$13,2,0))</f>
        <v/>
      </c>
      <c r="L783" s="4" t="str">
        <f t="shared" si="3"/>
        <v/>
      </c>
      <c r="M783" s="4"/>
      <c r="N783" s="37"/>
      <c r="O783" s="38"/>
      <c r="P783" s="38"/>
      <c r="Q783" s="38"/>
      <c r="R783" s="32">
        <v>776.0</v>
      </c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23" t="str">
        <f t="shared" si="4"/>
        <v/>
      </c>
      <c r="B784" s="24"/>
      <c r="C784" s="33"/>
      <c r="D784" s="39"/>
      <c r="E784" s="33"/>
      <c r="F784" s="40"/>
      <c r="G784" s="34" t="str">
        <f t="shared" si="5"/>
        <v/>
      </c>
      <c r="H784" s="28">
        <v>777.0</v>
      </c>
      <c r="I784" s="4" t="str">
        <f t="shared" si="2"/>
        <v/>
      </c>
      <c r="J784" s="5" t="str">
        <f>IF(F784="","",F784+editar!$C$9)</f>
        <v/>
      </c>
      <c r="K784" s="4" t="str">
        <f>IF(J784="","",VLOOKUP(MONTH(J784),editar!$F$2:$G$13,2,0))</f>
        <v/>
      </c>
      <c r="L784" s="4" t="str">
        <f t="shared" si="3"/>
        <v/>
      </c>
      <c r="M784" s="4"/>
      <c r="N784" s="37"/>
      <c r="O784" s="38"/>
      <c r="P784" s="38"/>
      <c r="Q784" s="38"/>
      <c r="R784" s="32">
        <v>777.0</v>
      </c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23" t="str">
        <f t="shared" si="4"/>
        <v/>
      </c>
      <c r="B785" s="24"/>
      <c r="C785" s="33"/>
      <c r="D785" s="39"/>
      <c r="E785" s="33"/>
      <c r="F785" s="40"/>
      <c r="G785" s="34" t="str">
        <f t="shared" si="5"/>
        <v/>
      </c>
      <c r="H785" s="28">
        <v>778.0</v>
      </c>
      <c r="I785" s="4" t="str">
        <f t="shared" si="2"/>
        <v/>
      </c>
      <c r="J785" s="5" t="str">
        <f>IF(F785="","",F785+editar!$C$9)</f>
        <v/>
      </c>
      <c r="K785" s="4" t="str">
        <f>IF(J785="","",VLOOKUP(MONTH(J785),editar!$F$2:$G$13,2,0))</f>
        <v/>
      </c>
      <c r="L785" s="4" t="str">
        <f t="shared" si="3"/>
        <v/>
      </c>
      <c r="M785" s="4"/>
      <c r="N785" s="37"/>
      <c r="O785" s="38"/>
      <c r="P785" s="38"/>
      <c r="Q785" s="38"/>
      <c r="R785" s="32">
        <v>778.0</v>
      </c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23" t="str">
        <f t="shared" si="4"/>
        <v/>
      </c>
      <c r="B786" s="24"/>
      <c r="C786" s="33"/>
      <c r="D786" s="39"/>
      <c r="E786" s="33"/>
      <c r="F786" s="40"/>
      <c r="G786" s="34" t="str">
        <f t="shared" si="5"/>
        <v/>
      </c>
      <c r="H786" s="28">
        <v>779.0</v>
      </c>
      <c r="I786" s="4" t="str">
        <f t="shared" si="2"/>
        <v/>
      </c>
      <c r="J786" s="5" t="str">
        <f>IF(F786="","",F786+editar!$C$9)</f>
        <v/>
      </c>
      <c r="K786" s="4" t="str">
        <f>IF(J786="","",VLOOKUP(MONTH(J786),editar!$F$2:$G$13,2,0))</f>
        <v/>
      </c>
      <c r="L786" s="4" t="str">
        <f t="shared" si="3"/>
        <v/>
      </c>
      <c r="M786" s="4"/>
      <c r="N786" s="37"/>
      <c r="O786" s="38"/>
      <c r="P786" s="38"/>
      <c r="Q786" s="38"/>
      <c r="R786" s="32">
        <v>779.0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23" t="str">
        <f t="shared" si="4"/>
        <v/>
      </c>
      <c r="B787" s="24"/>
      <c r="C787" s="33"/>
      <c r="D787" s="39"/>
      <c r="E787" s="33"/>
      <c r="F787" s="40"/>
      <c r="G787" s="34" t="str">
        <f t="shared" si="5"/>
        <v/>
      </c>
      <c r="H787" s="28">
        <v>780.0</v>
      </c>
      <c r="I787" s="4" t="str">
        <f t="shared" si="2"/>
        <v/>
      </c>
      <c r="J787" s="5" t="str">
        <f>IF(F787="","",F787+editar!$C$9)</f>
        <v/>
      </c>
      <c r="K787" s="4" t="str">
        <f>IF(J787="","",VLOOKUP(MONTH(J787),editar!$F$2:$G$13,2,0))</f>
        <v/>
      </c>
      <c r="L787" s="4" t="str">
        <f t="shared" si="3"/>
        <v/>
      </c>
      <c r="M787" s="4"/>
      <c r="N787" s="37"/>
      <c r="O787" s="38"/>
      <c r="P787" s="38"/>
      <c r="Q787" s="38"/>
      <c r="R787" s="32">
        <v>780.0</v>
      </c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23" t="str">
        <f t="shared" si="4"/>
        <v/>
      </c>
      <c r="B788" s="24"/>
      <c r="C788" s="33"/>
      <c r="D788" s="39"/>
      <c r="E788" s="33"/>
      <c r="F788" s="40"/>
      <c r="G788" s="34" t="str">
        <f t="shared" si="5"/>
        <v/>
      </c>
      <c r="H788" s="28">
        <v>781.0</v>
      </c>
      <c r="I788" s="4" t="str">
        <f t="shared" si="2"/>
        <v/>
      </c>
      <c r="J788" s="5" t="str">
        <f>IF(F788="","",F788+editar!$C$9)</f>
        <v/>
      </c>
      <c r="K788" s="4" t="str">
        <f>IF(J788="","",VLOOKUP(MONTH(J788),editar!$F$2:$G$13,2,0))</f>
        <v/>
      </c>
      <c r="L788" s="4" t="str">
        <f t="shared" si="3"/>
        <v/>
      </c>
      <c r="M788" s="4"/>
      <c r="N788" s="37"/>
      <c r="O788" s="38"/>
      <c r="P788" s="38"/>
      <c r="Q788" s="38"/>
      <c r="R788" s="32">
        <v>781.0</v>
      </c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23" t="str">
        <f t="shared" si="4"/>
        <v/>
      </c>
      <c r="B789" s="24"/>
      <c r="C789" s="33"/>
      <c r="D789" s="39"/>
      <c r="E789" s="33"/>
      <c r="F789" s="40"/>
      <c r="G789" s="34" t="str">
        <f t="shared" si="5"/>
        <v/>
      </c>
      <c r="H789" s="28">
        <v>782.0</v>
      </c>
      <c r="I789" s="4" t="str">
        <f t="shared" si="2"/>
        <v/>
      </c>
      <c r="J789" s="5" t="str">
        <f>IF(F789="","",F789+editar!$C$9)</f>
        <v/>
      </c>
      <c r="K789" s="4" t="str">
        <f>IF(J789="","",VLOOKUP(MONTH(J789),editar!$F$2:$G$13,2,0))</f>
        <v/>
      </c>
      <c r="L789" s="4" t="str">
        <f t="shared" si="3"/>
        <v/>
      </c>
      <c r="M789" s="4"/>
      <c r="N789" s="37"/>
      <c r="O789" s="38"/>
      <c r="P789" s="38"/>
      <c r="Q789" s="38"/>
      <c r="R789" s="32">
        <v>782.0</v>
      </c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23" t="str">
        <f t="shared" si="4"/>
        <v/>
      </c>
      <c r="B790" s="24"/>
      <c r="C790" s="33"/>
      <c r="D790" s="39"/>
      <c r="E790" s="33"/>
      <c r="F790" s="40"/>
      <c r="G790" s="34" t="str">
        <f t="shared" si="5"/>
        <v/>
      </c>
      <c r="H790" s="28">
        <v>783.0</v>
      </c>
      <c r="I790" s="4" t="str">
        <f t="shared" si="2"/>
        <v/>
      </c>
      <c r="J790" s="5" t="str">
        <f>IF(F790="","",F790+editar!$C$9)</f>
        <v/>
      </c>
      <c r="K790" s="4" t="str">
        <f>IF(J790="","",VLOOKUP(MONTH(J790),editar!$F$2:$G$13,2,0))</f>
        <v/>
      </c>
      <c r="L790" s="4" t="str">
        <f t="shared" si="3"/>
        <v/>
      </c>
      <c r="M790" s="4"/>
      <c r="N790" s="37"/>
      <c r="O790" s="38"/>
      <c r="P790" s="38"/>
      <c r="Q790" s="38"/>
      <c r="R790" s="32">
        <v>783.0</v>
      </c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23" t="str">
        <f t="shared" si="4"/>
        <v/>
      </c>
      <c r="B791" s="24"/>
      <c r="C791" s="33"/>
      <c r="D791" s="39"/>
      <c r="E791" s="33"/>
      <c r="F791" s="40"/>
      <c r="G791" s="34" t="str">
        <f t="shared" si="5"/>
        <v/>
      </c>
      <c r="H791" s="28">
        <v>784.0</v>
      </c>
      <c r="I791" s="4" t="str">
        <f t="shared" si="2"/>
        <v/>
      </c>
      <c r="J791" s="5" t="str">
        <f>IF(F791="","",F791+editar!$C$9)</f>
        <v/>
      </c>
      <c r="K791" s="4" t="str">
        <f>IF(J791="","",VLOOKUP(MONTH(J791),editar!$F$2:$G$13,2,0))</f>
        <v/>
      </c>
      <c r="L791" s="4" t="str">
        <f t="shared" si="3"/>
        <v/>
      </c>
      <c r="M791" s="4"/>
      <c r="N791" s="37"/>
      <c r="O791" s="38"/>
      <c r="P791" s="38"/>
      <c r="Q791" s="38"/>
      <c r="R791" s="32">
        <v>784.0</v>
      </c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23" t="str">
        <f t="shared" si="4"/>
        <v/>
      </c>
      <c r="B792" s="24"/>
      <c r="C792" s="33"/>
      <c r="D792" s="39"/>
      <c r="E792" s="33"/>
      <c r="F792" s="40"/>
      <c r="G792" s="34" t="str">
        <f t="shared" si="5"/>
        <v/>
      </c>
      <c r="H792" s="28">
        <v>785.0</v>
      </c>
      <c r="I792" s="4" t="str">
        <f t="shared" si="2"/>
        <v/>
      </c>
      <c r="J792" s="5" t="str">
        <f>IF(F792="","",F792+editar!$C$9)</f>
        <v/>
      </c>
      <c r="K792" s="4" t="str">
        <f>IF(J792="","",VLOOKUP(MONTH(J792),editar!$F$2:$G$13,2,0))</f>
        <v/>
      </c>
      <c r="L792" s="4" t="str">
        <f t="shared" si="3"/>
        <v/>
      </c>
      <c r="M792" s="4"/>
      <c r="N792" s="37"/>
      <c r="O792" s="38"/>
      <c r="P792" s="38"/>
      <c r="Q792" s="38"/>
      <c r="R792" s="32">
        <v>785.0</v>
      </c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23" t="str">
        <f t="shared" si="4"/>
        <v/>
      </c>
      <c r="B793" s="24"/>
      <c r="C793" s="33"/>
      <c r="D793" s="39"/>
      <c r="E793" s="33"/>
      <c r="F793" s="40"/>
      <c r="G793" s="34" t="str">
        <f t="shared" si="5"/>
        <v/>
      </c>
      <c r="H793" s="28">
        <v>786.0</v>
      </c>
      <c r="I793" s="4" t="str">
        <f t="shared" si="2"/>
        <v/>
      </c>
      <c r="J793" s="5" t="str">
        <f>IF(F793="","",F793+editar!$C$9)</f>
        <v/>
      </c>
      <c r="K793" s="4" t="str">
        <f>IF(J793="","",VLOOKUP(MONTH(J793),editar!$F$2:$G$13,2,0))</f>
        <v/>
      </c>
      <c r="L793" s="4" t="str">
        <f t="shared" si="3"/>
        <v/>
      </c>
      <c r="M793" s="4"/>
      <c r="N793" s="37"/>
      <c r="O793" s="38"/>
      <c r="P793" s="38"/>
      <c r="Q793" s="38"/>
      <c r="R793" s="32">
        <v>786.0</v>
      </c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23" t="str">
        <f t="shared" si="4"/>
        <v/>
      </c>
      <c r="B794" s="24"/>
      <c r="C794" s="33"/>
      <c r="D794" s="39"/>
      <c r="E794" s="33"/>
      <c r="F794" s="40"/>
      <c r="G794" s="34" t="str">
        <f t="shared" si="5"/>
        <v/>
      </c>
      <c r="H794" s="28">
        <v>787.0</v>
      </c>
      <c r="I794" s="4" t="str">
        <f t="shared" si="2"/>
        <v/>
      </c>
      <c r="J794" s="5" t="str">
        <f>IF(F794="","",F794+editar!$C$9)</f>
        <v/>
      </c>
      <c r="K794" s="4" t="str">
        <f>IF(J794="","",VLOOKUP(MONTH(J794),editar!$F$2:$G$13,2,0))</f>
        <v/>
      </c>
      <c r="L794" s="4" t="str">
        <f t="shared" si="3"/>
        <v/>
      </c>
      <c r="M794" s="4"/>
      <c r="N794" s="37"/>
      <c r="O794" s="38"/>
      <c r="P794" s="38"/>
      <c r="Q794" s="38"/>
      <c r="R794" s="32">
        <v>787.0</v>
      </c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23" t="str">
        <f t="shared" si="4"/>
        <v/>
      </c>
      <c r="B795" s="24"/>
      <c r="C795" s="33"/>
      <c r="D795" s="39"/>
      <c r="E795" s="33"/>
      <c r="F795" s="40"/>
      <c r="G795" s="34" t="str">
        <f t="shared" si="5"/>
        <v/>
      </c>
      <c r="H795" s="28">
        <v>788.0</v>
      </c>
      <c r="I795" s="4" t="str">
        <f t="shared" si="2"/>
        <v/>
      </c>
      <c r="J795" s="5" t="str">
        <f>IF(F795="","",F795+editar!$C$9)</f>
        <v/>
      </c>
      <c r="K795" s="4" t="str">
        <f>IF(J795="","",VLOOKUP(MONTH(J795),editar!$F$2:$G$13,2,0))</f>
        <v/>
      </c>
      <c r="L795" s="4" t="str">
        <f t="shared" si="3"/>
        <v/>
      </c>
      <c r="M795" s="4"/>
      <c r="N795" s="37"/>
      <c r="O795" s="38"/>
      <c r="P795" s="38"/>
      <c r="Q795" s="38"/>
      <c r="R795" s="32">
        <v>788.0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23" t="str">
        <f t="shared" si="4"/>
        <v/>
      </c>
      <c r="B796" s="24"/>
      <c r="C796" s="33"/>
      <c r="D796" s="39"/>
      <c r="E796" s="33"/>
      <c r="F796" s="40"/>
      <c r="G796" s="34" t="str">
        <f t="shared" si="5"/>
        <v/>
      </c>
      <c r="H796" s="28">
        <v>789.0</v>
      </c>
      <c r="I796" s="4" t="str">
        <f t="shared" si="2"/>
        <v/>
      </c>
      <c r="J796" s="5" t="str">
        <f>IF(F796="","",F796+editar!$C$9)</f>
        <v/>
      </c>
      <c r="K796" s="4" t="str">
        <f>IF(J796="","",VLOOKUP(MONTH(J796),editar!$F$2:$G$13,2,0))</f>
        <v/>
      </c>
      <c r="L796" s="4" t="str">
        <f t="shared" si="3"/>
        <v/>
      </c>
      <c r="M796" s="4"/>
      <c r="N796" s="37"/>
      <c r="O796" s="38"/>
      <c r="P796" s="38"/>
      <c r="Q796" s="38"/>
      <c r="R796" s="32">
        <v>789.0</v>
      </c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23" t="str">
        <f t="shared" si="4"/>
        <v/>
      </c>
      <c r="B797" s="24"/>
      <c r="C797" s="33"/>
      <c r="D797" s="39"/>
      <c r="E797" s="33"/>
      <c r="F797" s="40"/>
      <c r="G797" s="34" t="str">
        <f t="shared" si="5"/>
        <v/>
      </c>
      <c r="H797" s="28">
        <v>790.0</v>
      </c>
      <c r="I797" s="4" t="str">
        <f t="shared" si="2"/>
        <v/>
      </c>
      <c r="J797" s="5" t="str">
        <f>IF(F797="","",F797+editar!$C$9)</f>
        <v/>
      </c>
      <c r="K797" s="4" t="str">
        <f>IF(J797="","",VLOOKUP(MONTH(J797),editar!$F$2:$G$13,2,0))</f>
        <v/>
      </c>
      <c r="L797" s="4" t="str">
        <f t="shared" si="3"/>
        <v/>
      </c>
      <c r="M797" s="4"/>
      <c r="N797" s="37"/>
      <c r="O797" s="38"/>
      <c r="P797" s="38"/>
      <c r="Q797" s="38"/>
      <c r="R797" s="32">
        <v>790.0</v>
      </c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23" t="str">
        <f t="shared" si="4"/>
        <v/>
      </c>
      <c r="B798" s="24"/>
      <c r="C798" s="33"/>
      <c r="D798" s="39"/>
      <c r="E798" s="33"/>
      <c r="F798" s="40"/>
      <c r="G798" s="34" t="str">
        <f t="shared" si="5"/>
        <v/>
      </c>
      <c r="H798" s="28">
        <v>791.0</v>
      </c>
      <c r="I798" s="4" t="str">
        <f t="shared" si="2"/>
        <v/>
      </c>
      <c r="J798" s="5" t="str">
        <f>IF(F798="","",F798+editar!$C$9)</f>
        <v/>
      </c>
      <c r="K798" s="4" t="str">
        <f>IF(J798="","",VLOOKUP(MONTH(J798),editar!$F$2:$G$13,2,0))</f>
        <v/>
      </c>
      <c r="L798" s="4" t="str">
        <f t="shared" si="3"/>
        <v/>
      </c>
      <c r="M798" s="4"/>
      <c r="N798" s="37"/>
      <c r="O798" s="38"/>
      <c r="P798" s="38"/>
      <c r="Q798" s="38"/>
      <c r="R798" s="32">
        <v>791.0</v>
      </c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23" t="str">
        <f t="shared" si="4"/>
        <v/>
      </c>
      <c r="B799" s="24"/>
      <c r="C799" s="33"/>
      <c r="D799" s="39"/>
      <c r="E799" s="33"/>
      <c r="F799" s="40"/>
      <c r="G799" s="34" t="str">
        <f t="shared" si="5"/>
        <v/>
      </c>
      <c r="H799" s="28">
        <v>792.0</v>
      </c>
      <c r="I799" s="4" t="str">
        <f t="shared" si="2"/>
        <v/>
      </c>
      <c r="J799" s="5" t="str">
        <f>IF(F799="","",F799+editar!$C$9)</f>
        <v/>
      </c>
      <c r="K799" s="4" t="str">
        <f>IF(J799="","",VLOOKUP(MONTH(J799),editar!$F$2:$G$13,2,0))</f>
        <v/>
      </c>
      <c r="L799" s="4" t="str">
        <f t="shared" si="3"/>
        <v/>
      </c>
      <c r="M799" s="4"/>
      <c r="N799" s="37"/>
      <c r="O799" s="38"/>
      <c r="P799" s="38"/>
      <c r="Q799" s="38"/>
      <c r="R799" s="32">
        <v>792.0</v>
      </c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23" t="str">
        <f t="shared" si="4"/>
        <v/>
      </c>
      <c r="B800" s="24"/>
      <c r="C800" s="33"/>
      <c r="D800" s="39"/>
      <c r="E800" s="33"/>
      <c r="F800" s="40"/>
      <c r="G800" s="34" t="str">
        <f t="shared" si="5"/>
        <v/>
      </c>
      <c r="H800" s="28">
        <v>793.0</v>
      </c>
      <c r="I800" s="4" t="str">
        <f t="shared" si="2"/>
        <v/>
      </c>
      <c r="J800" s="5" t="str">
        <f>IF(F800="","",F800+editar!$C$9)</f>
        <v/>
      </c>
      <c r="K800" s="4" t="str">
        <f>IF(J800="","",VLOOKUP(MONTH(J800),editar!$F$2:$G$13,2,0))</f>
        <v/>
      </c>
      <c r="L800" s="4" t="str">
        <f t="shared" si="3"/>
        <v/>
      </c>
      <c r="M800" s="4"/>
      <c r="N800" s="37"/>
      <c r="O800" s="38"/>
      <c r="P800" s="38"/>
      <c r="Q800" s="38"/>
      <c r="R800" s="32">
        <v>793.0</v>
      </c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23" t="str">
        <f t="shared" si="4"/>
        <v/>
      </c>
      <c r="B801" s="24"/>
      <c r="C801" s="33"/>
      <c r="D801" s="39"/>
      <c r="E801" s="33"/>
      <c r="F801" s="40"/>
      <c r="G801" s="34" t="str">
        <f t="shared" si="5"/>
        <v/>
      </c>
      <c r="H801" s="28">
        <v>794.0</v>
      </c>
      <c r="I801" s="4" t="str">
        <f t="shared" si="2"/>
        <v/>
      </c>
      <c r="J801" s="5" t="str">
        <f>IF(F801="","",F801+editar!$C$9)</f>
        <v/>
      </c>
      <c r="K801" s="4" t="str">
        <f>IF(J801="","",VLOOKUP(MONTH(J801),editar!$F$2:$G$13,2,0))</f>
        <v/>
      </c>
      <c r="L801" s="4" t="str">
        <f t="shared" si="3"/>
        <v/>
      </c>
      <c r="M801" s="4"/>
      <c r="N801" s="37"/>
      <c r="O801" s="38"/>
      <c r="P801" s="38"/>
      <c r="Q801" s="38"/>
      <c r="R801" s="32">
        <v>794.0</v>
      </c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23" t="str">
        <f t="shared" si="4"/>
        <v/>
      </c>
      <c r="B802" s="24"/>
      <c r="C802" s="33"/>
      <c r="D802" s="39"/>
      <c r="E802" s="33"/>
      <c r="F802" s="40"/>
      <c r="G802" s="34" t="str">
        <f t="shared" si="5"/>
        <v/>
      </c>
      <c r="H802" s="28">
        <v>795.0</v>
      </c>
      <c r="I802" s="4" t="str">
        <f t="shared" si="2"/>
        <v/>
      </c>
      <c r="J802" s="5" t="str">
        <f>IF(F802="","",F802+editar!$C$9)</f>
        <v/>
      </c>
      <c r="K802" s="4" t="str">
        <f>IF(J802="","",VLOOKUP(MONTH(J802),editar!$F$2:$G$13,2,0))</f>
        <v/>
      </c>
      <c r="L802" s="4" t="str">
        <f t="shared" si="3"/>
        <v/>
      </c>
      <c r="M802" s="4"/>
      <c r="N802" s="37"/>
      <c r="O802" s="38"/>
      <c r="P802" s="38"/>
      <c r="Q802" s="38"/>
      <c r="R802" s="32">
        <v>795.0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23" t="str">
        <f t="shared" si="4"/>
        <v/>
      </c>
      <c r="B803" s="24"/>
      <c r="C803" s="33"/>
      <c r="D803" s="39"/>
      <c r="E803" s="33"/>
      <c r="F803" s="40"/>
      <c r="G803" s="34" t="str">
        <f t="shared" si="5"/>
        <v/>
      </c>
      <c r="H803" s="28">
        <v>796.0</v>
      </c>
      <c r="I803" s="4" t="str">
        <f t="shared" si="2"/>
        <v/>
      </c>
      <c r="J803" s="5" t="str">
        <f>IF(F803="","",F803+editar!$C$9)</f>
        <v/>
      </c>
      <c r="K803" s="4" t="str">
        <f>IF(J803="","",VLOOKUP(MONTH(J803),editar!$F$2:$G$13,2,0))</f>
        <v/>
      </c>
      <c r="L803" s="4" t="str">
        <f t="shared" si="3"/>
        <v/>
      </c>
      <c r="M803" s="4"/>
      <c r="N803" s="37"/>
      <c r="O803" s="38"/>
      <c r="P803" s="38"/>
      <c r="Q803" s="38"/>
      <c r="R803" s="32">
        <v>796.0</v>
      </c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23" t="str">
        <f t="shared" si="4"/>
        <v/>
      </c>
      <c r="B804" s="24"/>
      <c r="C804" s="33"/>
      <c r="D804" s="39"/>
      <c r="E804" s="33"/>
      <c r="F804" s="40"/>
      <c r="G804" s="34" t="str">
        <f t="shared" si="5"/>
        <v/>
      </c>
      <c r="H804" s="28">
        <v>797.0</v>
      </c>
      <c r="I804" s="4" t="str">
        <f t="shared" si="2"/>
        <v/>
      </c>
      <c r="J804" s="5" t="str">
        <f>IF(F804="","",F804+editar!$C$9)</f>
        <v/>
      </c>
      <c r="K804" s="4" t="str">
        <f>IF(J804="","",VLOOKUP(MONTH(J804),editar!$F$2:$G$13,2,0))</f>
        <v/>
      </c>
      <c r="L804" s="4" t="str">
        <f t="shared" si="3"/>
        <v/>
      </c>
      <c r="M804" s="4"/>
      <c r="N804" s="37"/>
      <c r="O804" s="38"/>
      <c r="P804" s="38"/>
      <c r="Q804" s="38"/>
      <c r="R804" s="32">
        <v>797.0</v>
      </c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23" t="str">
        <f t="shared" si="4"/>
        <v/>
      </c>
      <c r="B805" s="24"/>
      <c r="C805" s="33"/>
      <c r="D805" s="39"/>
      <c r="E805" s="33"/>
      <c r="F805" s="40"/>
      <c r="G805" s="34" t="str">
        <f t="shared" si="5"/>
        <v/>
      </c>
      <c r="H805" s="28">
        <v>798.0</v>
      </c>
      <c r="I805" s="4" t="str">
        <f t="shared" si="2"/>
        <v/>
      </c>
      <c r="J805" s="5" t="str">
        <f>IF(F805="","",F805+editar!$C$9)</f>
        <v/>
      </c>
      <c r="K805" s="4" t="str">
        <f>IF(J805="","",VLOOKUP(MONTH(J805),editar!$F$2:$G$13,2,0))</f>
        <v/>
      </c>
      <c r="L805" s="4" t="str">
        <f t="shared" si="3"/>
        <v/>
      </c>
      <c r="M805" s="4"/>
      <c r="N805" s="37"/>
      <c r="O805" s="38"/>
      <c r="P805" s="38"/>
      <c r="Q805" s="38"/>
      <c r="R805" s="32">
        <v>798.0</v>
      </c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23" t="str">
        <f t="shared" si="4"/>
        <v/>
      </c>
      <c r="B806" s="24"/>
      <c r="C806" s="33"/>
      <c r="D806" s="39"/>
      <c r="E806" s="33"/>
      <c r="F806" s="40"/>
      <c r="G806" s="34" t="str">
        <f t="shared" si="5"/>
        <v/>
      </c>
      <c r="H806" s="28">
        <v>799.0</v>
      </c>
      <c r="I806" s="4" t="str">
        <f t="shared" si="2"/>
        <v/>
      </c>
      <c r="J806" s="5" t="str">
        <f>IF(F806="","",F806+editar!$C$9)</f>
        <v/>
      </c>
      <c r="K806" s="4" t="str">
        <f>IF(J806="","",VLOOKUP(MONTH(J806),editar!$F$2:$G$13,2,0))</f>
        <v/>
      </c>
      <c r="L806" s="4" t="str">
        <f t="shared" si="3"/>
        <v/>
      </c>
      <c r="M806" s="4"/>
      <c r="N806" s="37"/>
      <c r="O806" s="38"/>
      <c r="P806" s="38"/>
      <c r="Q806" s="38"/>
      <c r="R806" s="32">
        <v>799.0</v>
      </c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23" t="str">
        <f t="shared" si="4"/>
        <v/>
      </c>
      <c r="B807" s="24"/>
      <c r="C807" s="33"/>
      <c r="D807" s="39"/>
      <c r="E807" s="33"/>
      <c r="F807" s="40"/>
      <c r="G807" s="34" t="str">
        <f t="shared" si="5"/>
        <v/>
      </c>
      <c r="H807" s="28">
        <v>800.0</v>
      </c>
      <c r="I807" s="4" t="str">
        <f t="shared" si="2"/>
        <v/>
      </c>
      <c r="J807" s="5" t="str">
        <f>IF(F807="","",F807+editar!$C$9)</f>
        <v/>
      </c>
      <c r="K807" s="4" t="str">
        <f>IF(J807="","",VLOOKUP(MONTH(J807),editar!$F$2:$G$13,2,0))</f>
        <v/>
      </c>
      <c r="L807" s="4" t="str">
        <f t="shared" si="3"/>
        <v/>
      </c>
      <c r="M807" s="4"/>
      <c r="N807" s="37"/>
      <c r="O807" s="38"/>
      <c r="P807" s="38"/>
      <c r="Q807" s="38"/>
      <c r="R807" s="32">
        <v>800.0</v>
      </c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23" t="str">
        <f t="shared" si="4"/>
        <v/>
      </c>
      <c r="B808" s="24"/>
      <c r="C808" s="33"/>
      <c r="D808" s="39"/>
      <c r="E808" s="33"/>
      <c r="F808" s="40"/>
      <c r="G808" s="34" t="str">
        <f t="shared" si="5"/>
        <v/>
      </c>
      <c r="H808" s="28">
        <v>801.0</v>
      </c>
      <c r="I808" s="4" t="str">
        <f t="shared" si="2"/>
        <v/>
      </c>
      <c r="J808" s="5" t="str">
        <f>IF(F808="","",F808+editar!$C$9)</f>
        <v/>
      </c>
      <c r="K808" s="4" t="str">
        <f>IF(J808="","",VLOOKUP(MONTH(J808),editar!$F$2:$G$13,2,0))</f>
        <v/>
      </c>
      <c r="L808" s="4" t="str">
        <f t="shared" si="3"/>
        <v/>
      </c>
      <c r="M808" s="4"/>
      <c r="N808" s="37"/>
      <c r="O808" s="38"/>
      <c r="P808" s="38"/>
      <c r="Q808" s="38"/>
      <c r="R808" s="32">
        <v>801.0</v>
      </c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23" t="str">
        <f t="shared" si="4"/>
        <v/>
      </c>
      <c r="B809" s="24"/>
      <c r="C809" s="33"/>
      <c r="D809" s="39"/>
      <c r="E809" s="33"/>
      <c r="F809" s="40"/>
      <c r="G809" s="34" t="str">
        <f t="shared" si="5"/>
        <v/>
      </c>
      <c r="H809" s="28">
        <v>802.0</v>
      </c>
      <c r="I809" s="4" t="str">
        <f t="shared" si="2"/>
        <v/>
      </c>
      <c r="J809" s="5" t="str">
        <f>IF(F809="","",F809+editar!$C$9)</f>
        <v/>
      </c>
      <c r="K809" s="4" t="str">
        <f>IF(J809="","",VLOOKUP(MONTH(J809),editar!$F$2:$G$13,2,0))</f>
        <v/>
      </c>
      <c r="L809" s="4" t="str">
        <f t="shared" si="3"/>
        <v/>
      </c>
      <c r="M809" s="4"/>
      <c r="N809" s="37"/>
      <c r="O809" s="38"/>
      <c r="P809" s="38"/>
      <c r="Q809" s="38"/>
      <c r="R809" s="32">
        <v>802.0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23" t="str">
        <f t="shared" si="4"/>
        <v/>
      </c>
      <c r="B810" s="24"/>
      <c r="C810" s="33"/>
      <c r="D810" s="39"/>
      <c r="E810" s="33"/>
      <c r="F810" s="40"/>
      <c r="G810" s="34" t="str">
        <f t="shared" si="5"/>
        <v/>
      </c>
      <c r="H810" s="28">
        <v>803.0</v>
      </c>
      <c r="I810" s="4" t="str">
        <f t="shared" si="2"/>
        <v/>
      </c>
      <c r="J810" s="5" t="str">
        <f>IF(F810="","",F810+editar!$C$9)</f>
        <v/>
      </c>
      <c r="K810" s="4" t="str">
        <f>IF(J810="","",VLOOKUP(MONTH(J810),editar!$F$2:$G$13,2,0))</f>
        <v/>
      </c>
      <c r="L810" s="4" t="str">
        <f t="shared" si="3"/>
        <v/>
      </c>
      <c r="M810" s="4"/>
      <c r="N810" s="37"/>
      <c r="O810" s="38"/>
      <c r="P810" s="38"/>
      <c r="Q810" s="38"/>
      <c r="R810" s="32">
        <v>803.0</v>
      </c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23" t="str">
        <f t="shared" si="4"/>
        <v/>
      </c>
      <c r="B811" s="24"/>
      <c r="C811" s="33"/>
      <c r="D811" s="39"/>
      <c r="E811" s="33"/>
      <c r="F811" s="40"/>
      <c r="G811" s="34" t="str">
        <f t="shared" si="5"/>
        <v/>
      </c>
      <c r="H811" s="28">
        <v>804.0</v>
      </c>
      <c r="I811" s="4" t="str">
        <f t="shared" si="2"/>
        <v/>
      </c>
      <c r="J811" s="5" t="str">
        <f>IF(F811="","",F811+editar!$C$9)</f>
        <v/>
      </c>
      <c r="K811" s="4" t="str">
        <f>IF(J811="","",VLOOKUP(MONTH(J811),editar!$F$2:$G$13,2,0))</f>
        <v/>
      </c>
      <c r="L811" s="4" t="str">
        <f t="shared" si="3"/>
        <v/>
      </c>
      <c r="M811" s="4"/>
      <c r="N811" s="37"/>
      <c r="O811" s="38"/>
      <c r="P811" s="38"/>
      <c r="Q811" s="38"/>
      <c r="R811" s="32">
        <v>804.0</v>
      </c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23" t="str">
        <f t="shared" si="4"/>
        <v/>
      </c>
      <c r="B812" s="24"/>
      <c r="C812" s="33"/>
      <c r="D812" s="39"/>
      <c r="E812" s="33"/>
      <c r="F812" s="40"/>
      <c r="G812" s="34" t="str">
        <f t="shared" si="5"/>
        <v/>
      </c>
      <c r="H812" s="28">
        <v>805.0</v>
      </c>
      <c r="I812" s="4" t="str">
        <f t="shared" si="2"/>
        <v/>
      </c>
      <c r="J812" s="5" t="str">
        <f>IF(F812="","",F812+editar!$C$9)</f>
        <v/>
      </c>
      <c r="K812" s="4" t="str">
        <f>IF(J812="","",VLOOKUP(MONTH(J812),editar!$F$2:$G$13,2,0))</f>
        <v/>
      </c>
      <c r="L812" s="4" t="str">
        <f t="shared" si="3"/>
        <v/>
      </c>
      <c r="M812" s="4"/>
      <c r="N812" s="37"/>
      <c r="O812" s="38"/>
      <c r="P812" s="38"/>
      <c r="Q812" s="38"/>
      <c r="R812" s="32">
        <v>805.0</v>
      </c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23" t="str">
        <f t="shared" si="4"/>
        <v/>
      </c>
      <c r="B813" s="24"/>
      <c r="C813" s="33"/>
      <c r="D813" s="39"/>
      <c r="E813" s="33"/>
      <c r="F813" s="40"/>
      <c r="G813" s="34" t="str">
        <f t="shared" si="5"/>
        <v/>
      </c>
      <c r="H813" s="28">
        <v>806.0</v>
      </c>
      <c r="I813" s="4" t="str">
        <f t="shared" si="2"/>
        <v/>
      </c>
      <c r="J813" s="5" t="str">
        <f>IF(F813="","",F813+editar!$C$9)</f>
        <v/>
      </c>
      <c r="K813" s="4" t="str">
        <f>IF(J813="","",VLOOKUP(MONTH(J813),editar!$F$2:$G$13,2,0))</f>
        <v/>
      </c>
      <c r="L813" s="4" t="str">
        <f t="shared" si="3"/>
        <v/>
      </c>
      <c r="M813" s="4"/>
      <c r="N813" s="37"/>
      <c r="O813" s="38"/>
      <c r="P813" s="38"/>
      <c r="Q813" s="38"/>
      <c r="R813" s="32">
        <v>806.0</v>
      </c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23" t="str">
        <f t="shared" si="4"/>
        <v/>
      </c>
      <c r="B814" s="24"/>
      <c r="C814" s="33"/>
      <c r="D814" s="39"/>
      <c r="E814" s="33"/>
      <c r="F814" s="40"/>
      <c r="G814" s="34" t="str">
        <f t="shared" si="5"/>
        <v/>
      </c>
      <c r="H814" s="28">
        <v>807.0</v>
      </c>
      <c r="I814" s="4" t="str">
        <f t="shared" si="2"/>
        <v/>
      </c>
      <c r="J814" s="5" t="str">
        <f>IF(F814="","",F814+editar!$C$9)</f>
        <v/>
      </c>
      <c r="K814" s="4" t="str">
        <f>IF(J814="","",VLOOKUP(MONTH(J814),editar!$F$2:$G$13,2,0))</f>
        <v/>
      </c>
      <c r="L814" s="4" t="str">
        <f t="shared" si="3"/>
        <v/>
      </c>
      <c r="M814" s="4"/>
      <c r="N814" s="37"/>
      <c r="O814" s="38"/>
      <c r="P814" s="38"/>
      <c r="Q814" s="38"/>
      <c r="R814" s="32">
        <v>807.0</v>
      </c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23" t="str">
        <f t="shared" si="4"/>
        <v/>
      </c>
      <c r="B815" s="24"/>
      <c r="C815" s="33"/>
      <c r="D815" s="39"/>
      <c r="E815" s="33"/>
      <c r="F815" s="40"/>
      <c r="G815" s="34" t="str">
        <f t="shared" si="5"/>
        <v/>
      </c>
      <c r="H815" s="28">
        <v>808.0</v>
      </c>
      <c r="I815" s="4" t="str">
        <f t="shared" si="2"/>
        <v/>
      </c>
      <c r="J815" s="5" t="str">
        <f>IF(F815="","",F815+editar!$C$9)</f>
        <v/>
      </c>
      <c r="K815" s="4" t="str">
        <f>IF(J815="","",VLOOKUP(MONTH(J815),editar!$F$2:$G$13,2,0))</f>
        <v/>
      </c>
      <c r="L815" s="4" t="str">
        <f t="shared" si="3"/>
        <v/>
      </c>
      <c r="M815" s="4"/>
      <c r="N815" s="37"/>
      <c r="O815" s="38"/>
      <c r="P815" s="38"/>
      <c r="Q815" s="38"/>
      <c r="R815" s="32">
        <v>808.0</v>
      </c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23" t="str">
        <f t="shared" si="4"/>
        <v/>
      </c>
      <c r="B816" s="24"/>
      <c r="C816" s="33"/>
      <c r="D816" s="39"/>
      <c r="E816" s="33"/>
      <c r="F816" s="40"/>
      <c r="G816" s="34" t="str">
        <f t="shared" si="5"/>
        <v/>
      </c>
      <c r="H816" s="28">
        <v>809.0</v>
      </c>
      <c r="I816" s="4" t="str">
        <f t="shared" si="2"/>
        <v/>
      </c>
      <c r="J816" s="5" t="str">
        <f>IF(F816="","",F816+editar!$C$9)</f>
        <v/>
      </c>
      <c r="K816" s="4" t="str">
        <f>IF(J816="","",VLOOKUP(MONTH(J816),editar!$F$2:$G$13,2,0))</f>
        <v/>
      </c>
      <c r="L816" s="4" t="str">
        <f t="shared" si="3"/>
        <v/>
      </c>
      <c r="M816" s="4"/>
      <c r="N816" s="37"/>
      <c r="O816" s="38"/>
      <c r="P816" s="38"/>
      <c r="Q816" s="38"/>
      <c r="R816" s="32">
        <v>809.0</v>
      </c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23" t="str">
        <f t="shared" si="4"/>
        <v/>
      </c>
      <c r="B817" s="24"/>
      <c r="C817" s="33"/>
      <c r="D817" s="39"/>
      <c r="E817" s="33"/>
      <c r="F817" s="40"/>
      <c r="G817" s="34" t="str">
        <f t="shared" si="5"/>
        <v/>
      </c>
      <c r="H817" s="28">
        <v>810.0</v>
      </c>
      <c r="I817" s="4" t="str">
        <f t="shared" si="2"/>
        <v/>
      </c>
      <c r="J817" s="5" t="str">
        <f>IF(F817="","",F817+editar!$C$9)</f>
        <v/>
      </c>
      <c r="K817" s="4" t="str">
        <f>IF(J817="","",VLOOKUP(MONTH(J817),editar!$F$2:$G$13,2,0))</f>
        <v/>
      </c>
      <c r="L817" s="4" t="str">
        <f t="shared" si="3"/>
        <v/>
      </c>
      <c r="M817" s="4"/>
      <c r="N817" s="37"/>
      <c r="O817" s="38"/>
      <c r="P817" s="38"/>
      <c r="Q817" s="38"/>
      <c r="R817" s="32">
        <v>810.0</v>
      </c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23" t="str">
        <f t="shared" si="4"/>
        <v/>
      </c>
      <c r="B818" s="24"/>
      <c r="C818" s="33"/>
      <c r="D818" s="39"/>
      <c r="E818" s="33"/>
      <c r="F818" s="40"/>
      <c r="G818" s="34" t="str">
        <f t="shared" si="5"/>
        <v/>
      </c>
      <c r="H818" s="28">
        <v>811.0</v>
      </c>
      <c r="I818" s="4" t="str">
        <f t="shared" si="2"/>
        <v/>
      </c>
      <c r="J818" s="5" t="str">
        <f>IF(F818="","",F818+editar!$C$9)</f>
        <v/>
      </c>
      <c r="K818" s="4" t="str">
        <f>IF(J818="","",VLOOKUP(MONTH(J818),editar!$F$2:$G$13,2,0))</f>
        <v/>
      </c>
      <c r="L818" s="4" t="str">
        <f t="shared" si="3"/>
        <v/>
      </c>
      <c r="M818" s="4"/>
      <c r="N818" s="37"/>
      <c r="O818" s="38"/>
      <c r="P818" s="38"/>
      <c r="Q818" s="38"/>
      <c r="R818" s="32">
        <v>811.0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23" t="str">
        <f t="shared" si="4"/>
        <v/>
      </c>
      <c r="B819" s="24"/>
      <c r="C819" s="33"/>
      <c r="D819" s="39"/>
      <c r="E819" s="33"/>
      <c r="F819" s="40"/>
      <c r="G819" s="34" t="str">
        <f t="shared" si="5"/>
        <v/>
      </c>
      <c r="H819" s="28">
        <v>812.0</v>
      </c>
      <c r="I819" s="4" t="str">
        <f t="shared" si="2"/>
        <v/>
      </c>
      <c r="J819" s="5" t="str">
        <f>IF(F819="","",F819+editar!$C$9)</f>
        <v/>
      </c>
      <c r="K819" s="4" t="str">
        <f>IF(J819="","",VLOOKUP(MONTH(J819),editar!$F$2:$G$13,2,0))</f>
        <v/>
      </c>
      <c r="L819" s="4" t="str">
        <f t="shared" si="3"/>
        <v/>
      </c>
      <c r="M819" s="4"/>
      <c r="N819" s="37"/>
      <c r="O819" s="38"/>
      <c r="P819" s="38"/>
      <c r="Q819" s="38"/>
      <c r="R819" s="32">
        <v>812.0</v>
      </c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23" t="str">
        <f t="shared" si="4"/>
        <v/>
      </c>
      <c r="B820" s="24"/>
      <c r="C820" s="33"/>
      <c r="D820" s="39"/>
      <c r="E820" s="33"/>
      <c r="F820" s="40"/>
      <c r="G820" s="34" t="str">
        <f t="shared" si="5"/>
        <v/>
      </c>
      <c r="H820" s="28">
        <v>813.0</v>
      </c>
      <c r="I820" s="4" t="str">
        <f t="shared" si="2"/>
        <v/>
      </c>
      <c r="J820" s="5" t="str">
        <f>IF(F820="","",F820+editar!$C$9)</f>
        <v/>
      </c>
      <c r="K820" s="4" t="str">
        <f>IF(J820="","",VLOOKUP(MONTH(J820),editar!$F$2:$G$13,2,0))</f>
        <v/>
      </c>
      <c r="L820" s="4" t="str">
        <f t="shared" si="3"/>
        <v/>
      </c>
      <c r="M820" s="4"/>
      <c r="N820" s="37"/>
      <c r="O820" s="38"/>
      <c r="P820" s="38"/>
      <c r="Q820" s="38"/>
      <c r="R820" s="32">
        <v>813.0</v>
      </c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23" t="str">
        <f t="shared" si="4"/>
        <v/>
      </c>
      <c r="B821" s="24"/>
      <c r="C821" s="33"/>
      <c r="D821" s="39"/>
      <c r="E821" s="33"/>
      <c r="F821" s="40"/>
      <c r="G821" s="34" t="str">
        <f t="shared" si="5"/>
        <v/>
      </c>
      <c r="H821" s="28">
        <v>814.0</v>
      </c>
      <c r="I821" s="4" t="str">
        <f t="shared" si="2"/>
        <v/>
      </c>
      <c r="J821" s="5" t="str">
        <f>IF(F821="","",F821+editar!$C$9)</f>
        <v/>
      </c>
      <c r="K821" s="4" t="str">
        <f>IF(J821="","",VLOOKUP(MONTH(J821),editar!$F$2:$G$13,2,0))</f>
        <v/>
      </c>
      <c r="L821" s="4" t="str">
        <f t="shared" si="3"/>
        <v/>
      </c>
      <c r="M821" s="4"/>
      <c r="N821" s="37"/>
      <c r="O821" s="38"/>
      <c r="P821" s="38"/>
      <c r="Q821" s="38"/>
      <c r="R821" s="32">
        <v>814.0</v>
      </c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23" t="str">
        <f t="shared" si="4"/>
        <v/>
      </c>
      <c r="B822" s="24"/>
      <c r="C822" s="33"/>
      <c r="D822" s="39"/>
      <c r="E822" s="33"/>
      <c r="F822" s="40"/>
      <c r="G822" s="34" t="str">
        <f t="shared" si="5"/>
        <v/>
      </c>
      <c r="H822" s="28">
        <v>815.0</v>
      </c>
      <c r="I822" s="4" t="str">
        <f t="shared" si="2"/>
        <v/>
      </c>
      <c r="J822" s="5" t="str">
        <f>IF(F822="","",F822+editar!$C$9)</f>
        <v/>
      </c>
      <c r="K822" s="4" t="str">
        <f>IF(J822="","",VLOOKUP(MONTH(J822),editar!$F$2:$G$13,2,0))</f>
        <v/>
      </c>
      <c r="L822" s="4" t="str">
        <f t="shared" si="3"/>
        <v/>
      </c>
      <c r="M822" s="4"/>
      <c r="N822" s="37"/>
      <c r="O822" s="38"/>
      <c r="P822" s="38"/>
      <c r="Q822" s="38"/>
      <c r="R822" s="32">
        <v>815.0</v>
      </c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23" t="str">
        <f t="shared" si="4"/>
        <v/>
      </c>
      <c r="B823" s="24"/>
      <c r="C823" s="33"/>
      <c r="D823" s="39"/>
      <c r="E823" s="33"/>
      <c r="F823" s="40"/>
      <c r="G823" s="34" t="str">
        <f t="shared" si="5"/>
        <v/>
      </c>
      <c r="H823" s="28">
        <v>816.0</v>
      </c>
      <c r="I823" s="4" t="str">
        <f t="shared" si="2"/>
        <v/>
      </c>
      <c r="J823" s="5" t="str">
        <f>IF(F823="","",F823+editar!$C$9)</f>
        <v/>
      </c>
      <c r="K823" s="4" t="str">
        <f>IF(J823="","",VLOOKUP(MONTH(J823),editar!$F$2:$G$13,2,0))</f>
        <v/>
      </c>
      <c r="L823" s="4" t="str">
        <f t="shared" si="3"/>
        <v/>
      </c>
      <c r="M823" s="4"/>
      <c r="N823" s="37"/>
      <c r="O823" s="38"/>
      <c r="P823" s="38"/>
      <c r="Q823" s="38"/>
      <c r="R823" s="32">
        <v>816.0</v>
      </c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23" t="str">
        <f t="shared" si="4"/>
        <v/>
      </c>
      <c r="B824" s="24"/>
      <c r="C824" s="33"/>
      <c r="D824" s="39"/>
      <c r="E824" s="33"/>
      <c r="F824" s="40"/>
      <c r="G824" s="34" t="str">
        <f t="shared" si="5"/>
        <v/>
      </c>
      <c r="H824" s="28">
        <v>817.0</v>
      </c>
      <c r="I824" s="4" t="str">
        <f t="shared" si="2"/>
        <v/>
      </c>
      <c r="J824" s="5" t="str">
        <f>IF(F824="","",F824+editar!$C$9)</f>
        <v/>
      </c>
      <c r="K824" s="4" t="str">
        <f>IF(J824="","",VLOOKUP(MONTH(J824),editar!$F$2:$G$13,2,0))</f>
        <v/>
      </c>
      <c r="L824" s="4" t="str">
        <f t="shared" si="3"/>
        <v/>
      </c>
      <c r="M824" s="4"/>
      <c r="N824" s="37"/>
      <c r="O824" s="38"/>
      <c r="P824" s="38"/>
      <c r="Q824" s="38"/>
      <c r="R824" s="32">
        <v>817.0</v>
      </c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23" t="str">
        <f t="shared" si="4"/>
        <v/>
      </c>
      <c r="B825" s="24"/>
      <c r="C825" s="33"/>
      <c r="D825" s="39"/>
      <c r="E825" s="33"/>
      <c r="F825" s="40"/>
      <c r="G825" s="34" t="str">
        <f t="shared" si="5"/>
        <v/>
      </c>
      <c r="H825" s="28">
        <v>818.0</v>
      </c>
      <c r="I825" s="4" t="str">
        <f t="shared" si="2"/>
        <v/>
      </c>
      <c r="J825" s="5" t="str">
        <f>IF(F825="","",F825+editar!$C$9)</f>
        <v/>
      </c>
      <c r="K825" s="4" t="str">
        <f>IF(J825="","",VLOOKUP(MONTH(J825),editar!$F$2:$G$13,2,0))</f>
        <v/>
      </c>
      <c r="L825" s="4" t="str">
        <f t="shared" si="3"/>
        <v/>
      </c>
      <c r="M825" s="4"/>
      <c r="N825" s="37"/>
      <c r="O825" s="38"/>
      <c r="P825" s="38"/>
      <c r="Q825" s="38"/>
      <c r="R825" s="32">
        <v>818.0</v>
      </c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23" t="str">
        <f t="shared" si="4"/>
        <v/>
      </c>
      <c r="B826" s="24"/>
      <c r="C826" s="33"/>
      <c r="D826" s="39"/>
      <c r="E826" s="33"/>
      <c r="F826" s="40"/>
      <c r="G826" s="34" t="str">
        <f t="shared" si="5"/>
        <v/>
      </c>
      <c r="H826" s="28">
        <v>819.0</v>
      </c>
      <c r="I826" s="4" t="str">
        <f t="shared" si="2"/>
        <v/>
      </c>
      <c r="J826" s="5" t="str">
        <f>IF(F826="","",F826+editar!$C$9)</f>
        <v/>
      </c>
      <c r="K826" s="4" t="str">
        <f>IF(J826="","",VLOOKUP(MONTH(J826),editar!$F$2:$G$13,2,0))</f>
        <v/>
      </c>
      <c r="L826" s="4" t="str">
        <f t="shared" si="3"/>
        <v/>
      </c>
      <c r="M826" s="4"/>
      <c r="N826" s="37"/>
      <c r="O826" s="38"/>
      <c r="P826" s="38"/>
      <c r="Q826" s="38"/>
      <c r="R826" s="32">
        <v>819.0</v>
      </c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23" t="str">
        <f t="shared" si="4"/>
        <v/>
      </c>
      <c r="B827" s="24"/>
      <c r="C827" s="33"/>
      <c r="D827" s="39"/>
      <c r="E827" s="33"/>
      <c r="F827" s="40"/>
      <c r="G827" s="34" t="str">
        <f t="shared" si="5"/>
        <v/>
      </c>
      <c r="H827" s="28">
        <v>820.0</v>
      </c>
      <c r="I827" s="4" t="str">
        <f t="shared" si="2"/>
        <v/>
      </c>
      <c r="J827" s="5" t="str">
        <f>IF(F827="","",F827+editar!$C$9)</f>
        <v/>
      </c>
      <c r="K827" s="4" t="str">
        <f>IF(J827="","",VLOOKUP(MONTH(J827),editar!$F$2:$G$13,2,0))</f>
        <v/>
      </c>
      <c r="L827" s="4" t="str">
        <f t="shared" si="3"/>
        <v/>
      </c>
      <c r="M827" s="4"/>
      <c r="N827" s="37"/>
      <c r="O827" s="38"/>
      <c r="P827" s="38"/>
      <c r="Q827" s="38"/>
      <c r="R827" s="32">
        <v>820.0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23" t="str">
        <f t="shared" si="4"/>
        <v/>
      </c>
      <c r="B828" s="24"/>
      <c r="C828" s="33"/>
      <c r="D828" s="39"/>
      <c r="E828" s="33"/>
      <c r="F828" s="40"/>
      <c r="G828" s="34" t="str">
        <f t="shared" si="5"/>
        <v/>
      </c>
      <c r="H828" s="28">
        <v>821.0</v>
      </c>
      <c r="I828" s="4" t="str">
        <f t="shared" si="2"/>
        <v/>
      </c>
      <c r="J828" s="5" t="str">
        <f>IF(F828="","",F828+editar!$C$9)</f>
        <v/>
      </c>
      <c r="K828" s="4" t="str">
        <f>IF(J828="","",VLOOKUP(MONTH(J828),editar!$F$2:$G$13,2,0))</f>
        <v/>
      </c>
      <c r="L828" s="4" t="str">
        <f t="shared" si="3"/>
        <v/>
      </c>
      <c r="M828" s="4"/>
      <c r="N828" s="37"/>
      <c r="O828" s="38"/>
      <c r="P828" s="38"/>
      <c r="Q828" s="38"/>
      <c r="R828" s="32">
        <v>821.0</v>
      </c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23" t="str">
        <f t="shared" si="4"/>
        <v/>
      </c>
      <c r="B829" s="24"/>
      <c r="C829" s="33"/>
      <c r="D829" s="39"/>
      <c r="E829" s="33"/>
      <c r="F829" s="40"/>
      <c r="G829" s="34" t="str">
        <f t="shared" si="5"/>
        <v/>
      </c>
      <c r="H829" s="28">
        <v>822.0</v>
      </c>
      <c r="I829" s="4" t="str">
        <f t="shared" si="2"/>
        <v/>
      </c>
      <c r="J829" s="5" t="str">
        <f>IF(F829="","",F829+editar!$C$9)</f>
        <v/>
      </c>
      <c r="K829" s="4" t="str">
        <f>IF(J829="","",VLOOKUP(MONTH(J829),editar!$F$2:$G$13,2,0))</f>
        <v/>
      </c>
      <c r="L829" s="4" t="str">
        <f t="shared" si="3"/>
        <v/>
      </c>
      <c r="M829" s="4"/>
      <c r="N829" s="37"/>
      <c r="O829" s="38"/>
      <c r="P829" s="38"/>
      <c r="Q829" s="38"/>
      <c r="R829" s="32">
        <v>822.0</v>
      </c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23" t="str">
        <f t="shared" si="4"/>
        <v/>
      </c>
      <c r="B830" s="24"/>
      <c r="C830" s="33"/>
      <c r="D830" s="39"/>
      <c r="E830" s="33"/>
      <c r="F830" s="40"/>
      <c r="G830" s="34" t="str">
        <f t="shared" si="5"/>
        <v/>
      </c>
      <c r="H830" s="28">
        <v>823.0</v>
      </c>
      <c r="I830" s="4" t="str">
        <f t="shared" si="2"/>
        <v/>
      </c>
      <c r="J830" s="5" t="str">
        <f>IF(F830="","",F830+editar!$C$9)</f>
        <v/>
      </c>
      <c r="K830" s="4" t="str">
        <f>IF(J830="","",VLOOKUP(MONTH(J830),editar!$F$2:$G$13,2,0))</f>
        <v/>
      </c>
      <c r="L830" s="4" t="str">
        <f t="shared" si="3"/>
        <v/>
      </c>
      <c r="M830" s="4"/>
      <c r="N830" s="37"/>
      <c r="O830" s="38"/>
      <c r="P830" s="38"/>
      <c r="Q830" s="38"/>
      <c r="R830" s="32">
        <v>823.0</v>
      </c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23" t="str">
        <f t="shared" si="4"/>
        <v/>
      </c>
      <c r="B831" s="24"/>
      <c r="C831" s="33"/>
      <c r="D831" s="39"/>
      <c r="E831" s="33"/>
      <c r="F831" s="40"/>
      <c r="G831" s="34" t="str">
        <f t="shared" si="5"/>
        <v/>
      </c>
      <c r="H831" s="28">
        <v>824.0</v>
      </c>
      <c r="I831" s="4" t="str">
        <f t="shared" si="2"/>
        <v/>
      </c>
      <c r="J831" s="5" t="str">
        <f>IF(F831="","",F831+editar!$C$9)</f>
        <v/>
      </c>
      <c r="K831" s="4" t="str">
        <f>IF(J831="","",VLOOKUP(MONTH(J831),editar!$F$2:$G$13,2,0))</f>
        <v/>
      </c>
      <c r="L831" s="4" t="str">
        <f t="shared" si="3"/>
        <v/>
      </c>
      <c r="M831" s="4"/>
      <c r="N831" s="37"/>
      <c r="O831" s="38"/>
      <c r="P831" s="38"/>
      <c r="Q831" s="38"/>
      <c r="R831" s="32">
        <v>824.0</v>
      </c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23" t="str">
        <f t="shared" si="4"/>
        <v/>
      </c>
      <c r="B832" s="24"/>
      <c r="C832" s="33"/>
      <c r="D832" s="39"/>
      <c r="E832" s="33"/>
      <c r="F832" s="40"/>
      <c r="G832" s="34" t="str">
        <f t="shared" si="5"/>
        <v/>
      </c>
      <c r="H832" s="28">
        <v>825.0</v>
      </c>
      <c r="I832" s="4" t="str">
        <f t="shared" si="2"/>
        <v/>
      </c>
      <c r="J832" s="5" t="str">
        <f>IF(F832="","",F832+editar!$C$9)</f>
        <v/>
      </c>
      <c r="K832" s="4" t="str">
        <f>IF(J832="","",VLOOKUP(MONTH(J832),editar!$F$2:$G$13,2,0))</f>
        <v/>
      </c>
      <c r="L832" s="4" t="str">
        <f t="shared" si="3"/>
        <v/>
      </c>
      <c r="M832" s="4"/>
      <c r="N832" s="37"/>
      <c r="O832" s="38"/>
      <c r="P832" s="38"/>
      <c r="Q832" s="38"/>
      <c r="R832" s="32">
        <v>825.0</v>
      </c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23" t="str">
        <f t="shared" si="4"/>
        <v/>
      </c>
      <c r="B833" s="24"/>
      <c r="C833" s="33"/>
      <c r="D833" s="39"/>
      <c r="E833" s="33"/>
      <c r="F833" s="40"/>
      <c r="G833" s="34" t="str">
        <f t="shared" si="5"/>
        <v/>
      </c>
      <c r="H833" s="28">
        <v>826.0</v>
      </c>
      <c r="I833" s="4" t="str">
        <f t="shared" si="2"/>
        <v/>
      </c>
      <c r="J833" s="5" t="str">
        <f>IF(F833="","",F833+editar!$C$9)</f>
        <v/>
      </c>
      <c r="K833" s="4" t="str">
        <f>IF(J833="","",VLOOKUP(MONTH(J833),editar!$F$2:$G$13,2,0))</f>
        <v/>
      </c>
      <c r="L833" s="4" t="str">
        <f t="shared" si="3"/>
        <v/>
      </c>
      <c r="M833" s="4"/>
      <c r="N833" s="37"/>
      <c r="O833" s="38"/>
      <c r="P833" s="38"/>
      <c r="Q833" s="38"/>
      <c r="R833" s="32">
        <v>826.0</v>
      </c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23" t="str">
        <f t="shared" si="4"/>
        <v/>
      </c>
      <c r="B834" s="24"/>
      <c r="C834" s="33"/>
      <c r="D834" s="39"/>
      <c r="E834" s="33"/>
      <c r="F834" s="40"/>
      <c r="G834" s="34" t="str">
        <f t="shared" si="5"/>
        <v/>
      </c>
      <c r="H834" s="28">
        <v>827.0</v>
      </c>
      <c r="I834" s="4" t="str">
        <f t="shared" si="2"/>
        <v/>
      </c>
      <c r="J834" s="5" t="str">
        <f>IF(F834="","",F834+editar!$C$9)</f>
        <v/>
      </c>
      <c r="K834" s="4" t="str">
        <f>IF(J834="","",VLOOKUP(MONTH(J834),editar!$F$2:$G$13,2,0))</f>
        <v/>
      </c>
      <c r="L834" s="4" t="str">
        <f t="shared" si="3"/>
        <v/>
      </c>
      <c r="M834" s="4"/>
      <c r="N834" s="37"/>
      <c r="O834" s="38"/>
      <c r="P834" s="38"/>
      <c r="Q834" s="38"/>
      <c r="R834" s="32">
        <v>827.0</v>
      </c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23" t="str">
        <f t="shared" si="4"/>
        <v/>
      </c>
      <c r="B835" s="24"/>
      <c r="C835" s="33"/>
      <c r="D835" s="39"/>
      <c r="E835" s="33"/>
      <c r="F835" s="40"/>
      <c r="G835" s="34" t="str">
        <f t="shared" si="5"/>
        <v/>
      </c>
      <c r="H835" s="28">
        <v>828.0</v>
      </c>
      <c r="I835" s="4" t="str">
        <f t="shared" si="2"/>
        <v/>
      </c>
      <c r="J835" s="5" t="str">
        <f>IF(F835="","",F835+editar!$C$9)</f>
        <v/>
      </c>
      <c r="K835" s="4" t="str">
        <f>IF(J835="","",VLOOKUP(MONTH(J835),editar!$F$2:$G$13,2,0))</f>
        <v/>
      </c>
      <c r="L835" s="4" t="str">
        <f t="shared" si="3"/>
        <v/>
      </c>
      <c r="M835" s="4"/>
      <c r="N835" s="37"/>
      <c r="O835" s="38"/>
      <c r="P835" s="38"/>
      <c r="Q835" s="38"/>
      <c r="R835" s="32">
        <v>828.0</v>
      </c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23" t="str">
        <f t="shared" si="4"/>
        <v/>
      </c>
      <c r="B836" s="24"/>
      <c r="C836" s="33"/>
      <c r="D836" s="39"/>
      <c r="E836" s="33"/>
      <c r="F836" s="40"/>
      <c r="G836" s="34" t="str">
        <f t="shared" si="5"/>
        <v/>
      </c>
      <c r="H836" s="28">
        <v>829.0</v>
      </c>
      <c r="I836" s="4" t="str">
        <f t="shared" si="2"/>
        <v/>
      </c>
      <c r="J836" s="5" t="str">
        <f>IF(F836="","",F836+editar!$C$9)</f>
        <v/>
      </c>
      <c r="K836" s="4" t="str">
        <f>IF(J836="","",VLOOKUP(MONTH(J836),editar!$F$2:$G$13,2,0))</f>
        <v/>
      </c>
      <c r="L836" s="4" t="str">
        <f t="shared" si="3"/>
        <v/>
      </c>
      <c r="M836" s="4"/>
      <c r="N836" s="37"/>
      <c r="O836" s="38"/>
      <c r="P836" s="38"/>
      <c r="Q836" s="38"/>
      <c r="R836" s="32">
        <v>829.0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23" t="str">
        <f t="shared" si="4"/>
        <v/>
      </c>
      <c r="B837" s="24"/>
      <c r="C837" s="33"/>
      <c r="D837" s="39"/>
      <c r="E837" s="33"/>
      <c r="F837" s="40"/>
      <c r="G837" s="34" t="str">
        <f t="shared" si="5"/>
        <v/>
      </c>
      <c r="H837" s="28">
        <v>830.0</v>
      </c>
      <c r="I837" s="4" t="str">
        <f t="shared" si="2"/>
        <v/>
      </c>
      <c r="J837" s="5" t="str">
        <f>IF(F837="","",F837+editar!$C$9)</f>
        <v/>
      </c>
      <c r="K837" s="4" t="str">
        <f>IF(J837="","",VLOOKUP(MONTH(J837),editar!$F$2:$G$13,2,0))</f>
        <v/>
      </c>
      <c r="L837" s="4" t="str">
        <f t="shared" si="3"/>
        <v/>
      </c>
      <c r="M837" s="4"/>
      <c r="N837" s="37"/>
      <c r="O837" s="38"/>
      <c r="P837" s="38"/>
      <c r="Q837" s="38"/>
      <c r="R837" s="32">
        <v>830.0</v>
      </c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23" t="str">
        <f t="shared" si="4"/>
        <v/>
      </c>
      <c r="B838" s="24"/>
      <c r="C838" s="33"/>
      <c r="D838" s="39"/>
      <c r="E838" s="33"/>
      <c r="F838" s="40"/>
      <c r="G838" s="34" t="str">
        <f t="shared" si="5"/>
        <v/>
      </c>
      <c r="H838" s="28">
        <v>831.0</v>
      </c>
      <c r="I838" s="4" t="str">
        <f t="shared" si="2"/>
        <v/>
      </c>
      <c r="J838" s="5" t="str">
        <f>IF(F838="","",F838+editar!$C$9)</f>
        <v/>
      </c>
      <c r="K838" s="4" t="str">
        <f>IF(J838="","",VLOOKUP(MONTH(J838),editar!$F$2:$G$13,2,0))</f>
        <v/>
      </c>
      <c r="L838" s="4" t="str">
        <f t="shared" si="3"/>
        <v/>
      </c>
      <c r="M838" s="4"/>
      <c r="N838" s="37"/>
      <c r="O838" s="38"/>
      <c r="P838" s="38"/>
      <c r="Q838" s="38"/>
      <c r="R838" s="32">
        <v>831.0</v>
      </c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23" t="str">
        <f t="shared" si="4"/>
        <v/>
      </c>
      <c r="B839" s="24"/>
      <c r="C839" s="33"/>
      <c r="D839" s="39"/>
      <c r="E839" s="33"/>
      <c r="F839" s="40"/>
      <c r="G839" s="34" t="str">
        <f t="shared" si="5"/>
        <v/>
      </c>
      <c r="H839" s="28">
        <v>832.0</v>
      </c>
      <c r="I839" s="4" t="str">
        <f t="shared" si="2"/>
        <v/>
      </c>
      <c r="J839" s="5" t="str">
        <f>IF(F839="","",F839+editar!$C$9)</f>
        <v/>
      </c>
      <c r="K839" s="4" t="str">
        <f>IF(J839="","",VLOOKUP(MONTH(J839),editar!$F$2:$G$13,2,0))</f>
        <v/>
      </c>
      <c r="L839" s="4" t="str">
        <f t="shared" si="3"/>
        <v/>
      </c>
      <c r="M839" s="4"/>
      <c r="N839" s="37"/>
      <c r="O839" s="38"/>
      <c r="P839" s="38"/>
      <c r="Q839" s="38"/>
      <c r="R839" s="32">
        <v>832.0</v>
      </c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23" t="str">
        <f t="shared" si="4"/>
        <v/>
      </c>
      <c r="B840" s="24"/>
      <c r="C840" s="33"/>
      <c r="D840" s="39"/>
      <c r="E840" s="33"/>
      <c r="F840" s="40"/>
      <c r="G840" s="34" t="str">
        <f t="shared" si="5"/>
        <v/>
      </c>
      <c r="H840" s="28">
        <v>833.0</v>
      </c>
      <c r="I840" s="4" t="str">
        <f t="shared" si="2"/>
        <v/>
      </c>
      <c r="J840" s="5" t="str">
        <f>IF(F840="","",F840+editar!$C$9)</f>
        <v/>
      </c>
      <c r="K840" s="4" t="str">
        <f>IF(J840="","",VLOOKUP(MONTH(J840),editar!$F$2:$G$13,2,0))</f>
        <v/>
      </c>
      <c r="L840" s="4" t="str">
        <f t="shared" si="3"/>
        <v/>
      </c>
      <c r="M840" s="4"/>
      <c r="N840" s="37"/>
      <c r="O840" s="38"/>
      <c r="P840" s="38"/>
      <c r="Q840" s="38"/>
      <c r="R840" s="32">
        <v>833.0</v>
      </c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23" t="str">
        <f t="shared" si="4"/>
        <v/>
      </c>
      <c r="B841" s="24"/>
      <c r="C841" s="33"/>
      <c r="D841" s="39"/>
      <c r="E841" s="33"/>
      <c r="F841" s="40"/>
      <c r="G841" s="34" t="str">
        <f t="shared" si="5"/>
        <v/>
      </c>
      <c r="H841" s="28">
        <v>834.0</v>
      </c>
      <c r="I841" s="4" t="str">
        <f t="shared" si="2"/>
        <v/>
      </c>
      <c r="J841" s="5" t="str">
        <f>IF(F841="","",F841+editar!$C$9)</f>
        <v/>
      </c>
      <c r="K841" s="4" t="str">
        <f>IF(J841="","",VLOOKUP(MONTH(J841),editar!$F$2:$G$13,2,0))</f>
        <v/>
      </c>
      <c r="L841" s="4" t="str">
        <f t="shared" si="3"/>
        <v/>
      </c>
      <c r="M841" s="4"/>
      <c r="N841" s="37"/>
      <c r="O841" s="38"/>
      <c r="P841" s="38"/>
      <c r="Q841" s="38"/>
      <c r="R841" s="32">
        <v>834.0</v>
      </c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23" t="str">
        <f t="shared" si="4"/>
        <v/>
      </c>
      <c r="B842" s="24"/>
      <c r="C842" s="33"/>
      <c r="D842" s="39"/>
      <c r="E842" s="33"/>
      <c r="F842" s="40"/>
      <c r="G842" s="34" t="str">
        <f t="shared" si="5"/>
        <v/>
      </c>
      <c r="H842" s="28">
        <v>835.0</v>
      </c>
      <c r="I842" s="4" t="str">
        <f t="shared" si="2"/>
        <v/>
      </c>
      <c r="J842" s="5" t="str">
        <f>IF(F842="","",F842+editar!$C$9)</f>
        <v/>
      </c>
      <c r="K842" s="4" t="str">
        <f>IF(J842="","",VLOOKUP(MONTH(J842),editar!$F$2:$G$13,2,0))</f>
        <v/>
      </c>
      <c r="L842" s="4" t="str">
        <f t="shared" si="3"/>
        <v/>
      </c>
      <c r="M842" s="4"/>
      <c r="N842" s="37"/>
      <c r="O842" s="38"/>
      <c r="P842" s="38"/>
      <c r="Q842" s="38"/>
      <c r="R842" s="32">
        <v>835.0</v>
      </c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23" t="str">
        <f t="shared" si="4"/>
        <v/>
      </c>
      <c r="B843" s="24"/>
      <c r="C843" s="33"/>
      <c r="D843" s="39"/>
      <c r="E843" s="33"/>
      <c r="F843" s="40"/>
      <c r="G843" s="34" t="str">
        <f t="shared" si="5"/>
        <v/>
      </c>
      <c r="H843" s="28">
        <v>836.0</v>
      </c>
      <c r="I843" s="4" t="str">
        <f t="shared" si="2"/>
        <v/>
      </c>
      <c r="J843" s="5" t="str">
        <f>IF(F843="","",F843+editar!$C$9)</f>
        <v/>
      </c>
      <c r="K843" s="4" t="str">
        <f>IF(J843="","",VLOOKUP(MONTH(J843),editar!$F$2:$G$13,2,0))</f>
        <v/>
      </c>
      <c r="L843" s="4" t="str">
        <f t="shared" si="3"/>
        <v/>
      </c>
      <c r="M843" s="4"/>
      <c r="N843" s="37"/>
      <c r="O843" s="38"/>
      <c r="P843" s="38"/>
      <c r="Q843" s="38"/>
      <c r="R843" s="32">
        <v>836.0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23" t="str">
        <f t="shared" si="4"/>
        <v/>
      </c>
      <c r="B844" s="24"/>
      <c r="C844" s="33"/>
      <c r="D844" s="39"/>
      <c r="E844" s="33"/>
      <c r="F844" s="40"/>
      <c r="G844" s="34" t="str">
        <f t="shared" si="5"/>
        <v/>
      </c>
      <c r="H844" s="28">
        <v>837.0</v>
      </c>
      <c r="I844" s="4" t="str">
        <f t="shared" si="2"/>
        <v/>
      </c>
      <c r="J844" s="5" t="str">
        <f>IF(F844="","",F844+editar!$C$9)</f>
        <v/>
      </c>
      <c r="K844" s="4" t="str">
        <f>IF(J844="","",VLOOKUP(MONTH(J844),editar!$F$2:$G$13,2,0))</f>
        <v/>
      </c>
      <c r="L844" s="4" t="str">
        <f t="shared" si="3"/>
        <v/>
      </c>
      <c r="M844" s="4"/>
      <c r="N844" s="37"/>
      <c r="O844" s="38"/>
      <c r="P844" s="38"/>
      <c r="Q844" s="38"/>
      <c r="R844" s="32">
        <v>837.0</v>
      </c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23" t="str">
        <f t="shared" si="4"/>
        <v/>
      </c>
      <c r="B845" s="24"/>
      <c r="C845" s="33"/>
      <c r="D845" s="39"/>
      <c r="E845" s="33"/>
      <c r="F845" s="40"/>
      <c r="G845" s="34" t="str">
        <f t="shared" si="5"/>
        <v/>
      </c>
      <c r="H845" s="28">
        <v>838.0</v>
      </c>
      <c r="I845" s="4" t="str">
        <f t="shared" si="2"/>
        <v/>
      </c>
      <c r="J845" s="5" t="str">
        <f>IF(F845="","",F845+editar!$C$9)</f>
        <v/>
      </c>
      <c r="K845" s="4" t="str">
        <f>IF(J845="","",VLOOKUP(MONTH(J845),editar!$F$2:$G$13,2,0))</f>
        <v/>
      </c>
      <c r="L845" s="4" t="str">
        <f t="shared" si="3"/>
        <v/>
      </c>
      <c r="M845" s="4"/>
      <c r="N845" s="37"/>
      <c r="O845" s="38"/>
      <c r="P845" s="38"/>
      <c r="Q845" s="38"/>
      <c r="R845" s="32">
        <v>838.0</v>
      </c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23" t="str">
        <f t="shared" si="4"/>
        <v/>
      </c>
      <c r="B846" s="24"/>
      <c r="C846" s="33"/>
      <c r="D846" s="39"/>
      <c r="E846" s="33"/>
      <c r="F846" s="40"/>
      <c r="G846" s="34" t="str">
        <f t="shared" si="5"/>
        <v/>
      </c>
      <c r="H846" s="28">
        <v>839.0</v>
      </c>
      <c r="I846" s="4" t="str">
        <f t="shared" si="2"/>
        <v/>
      </c>
      <c r="J846" s="5" t="str">
        <f>IF(F846="","",F846+editar!$C$9)</f>
        <v/>
      </c>
      <c r="K846" s="4" t="str">
        <f>IF(J846="","",VLOOKUP(MONTH(J846),editar!$F$2:$G$13,2,0))</f>
        <v/>
      </c>
      <c r="L846" s="4" t="str">
        <f t="shared" si="3"/>
        <v/>
      </c>
      <c r="M846" s="4"/>
      <c r="N846" s="37"/>
      <c r="O846" s="38"/>
      <c r="P846" s="38"/>
      <c r="Q846" s="38"/>
      <c r="R846" s="32">
        <v>839.0</v>
      </c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23" t="str">
        <f t="shared" si="4"/>
        <v/>
      </c>
      <c r="B847" s="24"/>
      <c r="C847" s="33"/>
      <c r="D847" s="39"/>
      <c r="E847" s="33"/>
      <c r="F847" s="40"/>
      <c r="G847" s="34" t="str">
        <f t="shared" si="5"/>
        <v/>
      </c>
      <c r="H847" s="28">
        <v>840.0</v>
      </c>
      <c r="I847" s="4" t="str">
        <f t="shared" si="2"/>
        <v/>
      </c>
      <c r="J847" s="5" t="str">
        <f>IF(F847="","",F847+editar!$C$9)</f>
        <v/>
      </c>
      <c r="K847" s="4" t="str">
        <f>IF(J847="","",VLOOKUP(MONTH(J847),editar!$F$2:$G$13,2,0))</f>
        <v/>
      </c>
      <c r="L847" s="4" t="str">
        <f t="shared" si="3"/>
        <v/>
      </c>
      <c r="M847" s="4"/>
      <c r="N847" s="37"/>
      <c r="O847" s="38"/>
      <c r="P847" s="38"/>
      <c r="Q847" s="38"/>
      <c r="R847" s="32">
        <v>840.0</v>
      </c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23" t="str">
        <f t="shared" si="4"/>
        <v/>
      </c>
      <c r="B848" s="24"/>
      <c r="C848" s="33"/>
      <c r="D848" s="39"/>
      <c r="E848" s="33"/>
      <c r="F848" s="40"/>
      <c r="G848" s="34" t="str">
        <f t="shared" si="5"/>
        <v/>
      </c>
      <c r="H848" s="28">
        <v>841.0</v>
      </c>
      <c r="I848" s="4" t="str">
        <f t="shared" si="2"/>
        <v/>
      </c>
      <c r="J848" s="5" t="str">
        <f>IF(F848="","",F848+editar!$C$9)</f>
        <v/>
      </c>
      <c r="K848" s="4" t="str">
        <f>IF(J848="","",VLOOKUP(MONTH(J848),editar!$F$2:$G$13,2,0))</f>
        <v/>
      </c>
      <c r="L848" s="4" t="str">
        <f t="shared" si="3"/>
        <v/>
      </c>
      <c r="M848" s="4"/>
      <c r="N848" s="37"/>
      <c r="O848" s="38"/>
      <c r="P848" s="38"/>
      <c r="Q848" s="38"/>
      <c r="R848" s="32">
        <v>841.0</v>
      </c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23" t="str">
        <f t="shared" si="4"/>
        <v/>
      </c>
      <c r="B849" s="24"/>
      <c r="C849" s="33"/>
      <c r="D849" s="39"/>
      <c r="E849" s="33"/>
      <c r="F849" s="40"/>
      <c r="G849" s="34" t="str">
        <f t="shared" si="5"/>
        <v/>
      </c>
      <c r="H849" s="28">
        <v>842.0</v>
      </c>
      <c r="I849" s="4" t="str">
        <f t="shared" si="2"/>
        <v/>
      </c>
      <c r="J849" s="5" t="str">
        <f>IF(F849="","",F849+editar!$C$9)</f>
        <v/>
      </c>
      <c r="K849" s="4" t="str">
        <f>IF(J849="","",VLOOKUP(MONTH(J849),editar!$F$2:$G$13,2,0))</f>
        <v/>
      </c>
      <c r="L849" s="4" t="str">
        <f t="shared" si="3"/>
        <v/>
      </c>
      <c r="M849" s="4"/>
      <c r="N849" s="37"/>
      <c r="O849" s="38"/>
      <c r="P849" s="38"/>
      <c r="Q849" s="38"/>
      <c r="R849" s="32">
        <v>842.0</v>
      </c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23" t="str">
        <f t="shared" si="4"/>
        <v/>
      </c>
      <c r="B850" s="24"/>
      <c r="C850" s="33"/>
      <c r="D850" s="39"/>
      <c r="E850" s="33"/>
      <c r="F850" s="40"/>
      <c r="G850" s="34" t="str">
        <f t="shared" si="5"/>
        <v/>
      </c>
      <c r="H850" s="28">
        <v>843.0</v>
      </c>
      <c r="I850" s="4" t="str">
        <f t="shared" si="2"/>
        <v/>
      </c>
      <c r="J850" s="5" t="str">
        <f>IF(F850="","",F850+editar!$C$9)</f>
        <v/>
      </c>
      <c r="K850" s="4" t="str">
        <f>IF(J850="","",VLOOKUP(MONTH(J850),editar!$F$2:$G$13,2,0))</f>
        <v/>
      </c>
      <c r="L850" s="4" t="str">
        <f t="shared" si="3"/>
        <v/>
      </c>
      <c r="M850" s="4"/>
      <c r="N850" s="37"/>
      <c r="O850" s="38"/>
      <c r="P850" s="38"/>
      <c r="Q850" s="38"/>
      <c r="R850" s="32">
        <v>843.0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23" t="str">
        <f t="shared" si="4"/>
        <v/>
      </c>
      <c r="B851" s="24"/>
      <c r="C851" s="33"/>
      <c r="D851" s="39"/>
      <c r="E851" s="33"/>
      <c r="F851" s="40"/>
      <c r="G851" s="34" t="str">
        <f t="shared" si="5"/>
        <v/>
      </c>
      <c r="H851" s="28">
        <v>844.0</v>
      </c>
      <c r="I851" s="4" t="str">
        <f t="shared" si="2"/>
        <v/>
      </c>
      <c r="J851" s="5" t="str">
        <f>IF(F851="","",F851+editar!$C$9)</f>
        <v/>
      </c>
      <c r="K851" s="4" t="str">
        <f>IF(J851="","",VLOOKUP(MONTH(J851),editar!$F$2:$G$13,2,0))</f>
        <v/>
      </c>
      <c r="L851" s="4" t="str">
        <f t="shared" si="3"/>
        <v/>
      </c>
      <c r="M851" s="4"/>
      <c r="N851" s="37"/>
      <c r="O851" s="38"/>
      <c r="P851" s="38"/>
      <c r="Q851" s="38"/>
      <c r="R851" s="32">
        <v>844.0</v>
      </c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23" t="str">
        <f t="shared" si="4"/>
        <v/>
      </c>
      <c r="B852" s="24"/>
      <c r="C852" s="33"/>
      <c r="D852" s="39"/>
      <c r="E852" s="33"/>
      <c r="F852" s="40"/>
      <c r="G852" s="34" t="str">
        <f t="shared" si="5"/>
        <v/>
      </c>
      <c r="H852" s="28">
        <v>845.0</v>
      </c>
      <c r="I852" s="4" t="str">
        <f t="shared" si="2"/>
        <v/>
      </c>
      <c r="J852" s="5" t="str">
        <f>IF(F852="","",F852+editar!$C$9)</f>
        <v/>
      </c>
      <c r="K852" s="4" t="str">
        <f>IF(J852="","",VLOOKUP(MONTH(J852),editar!$F$2:$G$13,2,0))</f>
        <v/>
      </c>
      <c r="L852" s="4" t="str">
        <f t="shared" si="3"/>
        <v/>
      </c>
      <c r="M852" s="4"/>
      <c r="N852" s="37"/>
      <c r="O852" s="38"/>
      <c r="P852" s="38"/>
      <c r="Q852" s="38"/>
      <c r="R852" s="32">
        <v>845.0</v>
      </c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23" t="str">
        <f t="shared" si="4"/>
        <v/>
      </c>
      <c r="B853" s="24"/>
      <c r="C853" s="33"/>
      <c r="D853" s="39"/>
      <c r="E853" s="33"/>
      <c r="F853" s="40"/>
      <c r="G853" s="34" t="str">
        <f t="shared" si="5"/>
        <v/>
      </c>
      <c r="H853" s="28">
        <v>846.0</v>
      </c>
      <c r="I853" s="4" t="str">
        <f t="shared" si="2"/>
        <v/>
      </c>
      <c r="J853" s="5" t="str">
        <f>IF(F853="","",F853+editar!$C$9)</f>
        <v/>
      </c>
      <c r="K853" s="4" t="str">
        <f>IF(J853="","",VLOOKUP(MONTH(J853),editar!$F$2:$G$13,2,0))</f>
        <v/>
      </c>
      <c r="L853" s="4" t="str">
        <f t="shared" si="3"/>
        <v/>
      </c>
      <c r="M853" s="4"/>
      <c r="N853" s="37"/>
      <c r="O853" s="38"/>
      <c r="P853" s="38"/>
      <c r="Q853" s="38"/>
      <c r="R853" s="32">
        <v>846.0</v>
      </c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23" t="str">
        <f t="shared" si="4"/>
        <v/>
      </c>
      <c r="B854" s="24"/>
      <c r="C854" s="33"/>
      <c r="D854" s="39"/>
      <c r="E854" s="33"/>
      <c r="F854" s="40"/>
      <c r="G854" s="34" t="str">
        <f t="shared" si="5"/>
        <v/>
      </c>
      <c r="H854" s="28">
        <v>847.0</v>
      </c>
      <c r="I854" s="4" t="str">
        <f t="shared" si="2"/>
        <v/>
      </c>
      <c r="J854" s="5" t="str">
        <f>IF(F854="","",F854+editar!$C$9)</f>
        <v/>
      </c>
      <c r="K854" s="4" t="str">
        <f>IF(J854="","",VLOOKUP(MONTH(J854),editar!$F$2:$G$13,2,0))</f>
        <v/>
      </c>
      <c r="L854" s="4" t="str">
        <f t="shared" si="3"/>
        <v/>
      </c>
      <c r="M854" s="4"/>
      <c r="N854" s="37"/>
      <c r="O854" s="38"/>
      <c r="P854" s="38"/>
      <c r="Q854" s="38"/>
      <c r="R854" s="32">
        <v>847.0</v>
      </c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23" t="str">
        <f t="shared" si="4"/>
        <v/>
      </c>
      <c r="B855" s="24"/>
      <c r="C855" s="33"/>
      <c r="D855" s="39"/>
      <c r="E855" s="33"/>
      <c r="F855" s="40"/>
      <c r="G855" s="34" t="str">
        <f t="shared" si="5"/>
        <v/>
      </c>
      <c r="H855" s="28">
        <v>848.0</v>
      </c>
      <c r="I855" s="4" t="str">
        <f t="shared" si="2"/>
        <v/>
      </c>
      <c r="J855" s="5" t="str">
        <f>IF(F855="","",F855+editar!$C$9)</f>
        <v/>
      </c>
      <c r="K855" s="4" t="str">
        <f>IF(J855="","",VLOOKUP(MONTH(J855),editar!$F$2:$G$13,2,0))</f>
        <v/>
      </c>
      <c r="L855" s="4" t="str">
        <f t="shared" si="3"/>
        <v/>
      </c>
      <c r="M855" s="4"/>
      <c r="N855" s="37"/>
      <c r="O855" s="38"/>
      <c r="P855" s="38"/>
      <c r="Q855" s="38"/>
      <c r="R855" s="32">
        <v>848.0</v>
      </c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23" t="str">
        <f t="shared" si="4"/>
        <v/>
      </c>
      <c r="B856" s="24"/>
      <c r="C856" s="33"/>
      <c r="D856" s="39"/>
      <c r="E856" s="33"/>
      <c r="F856" s="40"/>
      <c r="G856" s="34" t="str">
        <f t="shared" si="5"/>
        <v/>
      </c>
      <c r="H856" s="28">
        <v>849.0</v>
      </c>
      <c r="I856" s="4" t="str">
        <f t="shared" si="2"/>
        <v/>
      </c>
      <c r="J856" s="5" t="str">
        <f>IF(F856="","",F856+editar!$C$9)</f>
        <v/>
      </c>
      <c r="K856" s="4" t="str">
        <f>IF(J856="","",VLOOKUP(MONTH(J856),editar!$F$2:$G$13,2,0))</f>
        <v/>
      </c>
      <c r="L856" s="4" t="str">
        <f t="shared" si="3"/>
        <v/>
      </c>
      <c r="M856" s="4"/>
      <c r="N856" s="37"/>
      <c r="O856" s="38"/>
      <c r="P856" s="38"/>
      <c r="Q856" s="38"/>
      <c r="R856" s="32">
        <v>849.0</v>
      </c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23" t="str">
        <f t="shared" si="4"/>
        <v/>
      </c>
      <c r="B857" s="24"/>
      <c r="C857" s="33"/>
      <c r="D857" s="39"/>
      <c r="E857" s="33"/>
      <c r="F857" s="40"/>
      <c r="G857" s="34" t="str">
        <f t="shared" si="5"/>
        <v/>
      </c>
      <c r="H857" s="28">
        <v>850.0</v>
      </c>
      <c r="I857" s="4" t="str">
        <f t="shared" si="2"/>
        <v/>
      </c>
      <c r="J857" s="5" t="str">
        <f>IF(F857="","",F857+editar!$C$9)</f>
        <v/>
      </c>
      <c r="K857" s="4" t="str">
        <f>IF(J857="","",VLOOKUP(MONTH(J857),editar!$F$2:$G$13,2,0))</f>
        <v/>
      </c>
      <c r="L857" s="4" t="str">
        <f t="shared" si="3"/>
        <v/>
      </c>
      <c r="M857" s="4"/>
      <c r="N857" s="37"/>
      <c r="O857" s="38"/>
      <c r="P857" s="38"/>
      <c r="Q857" s="38"/>
      <c r="R857" s="32">
        <v>850.0</v>
      </c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23" t="str">
        <f t="shared" si="4"/>
        <v/>
      </c>
      <c r="B858" s="24"/>
      <c r="C858" s="33"/>
      <c r="D858" s="39"/>
      <c r="E858" s="33"/>
      <c r="F858" s="40"/>
      <c r="G858" s="34" t="str">
        <f t="shared" si="5"/>
        <v/>
      </c>
      <c r="H858" s="28">
        <v>851.0</v>
      </c>
      <c r="I858" s="4" t="str">
        <f t="shared" si="2"/>
        <v/>
      </c>
      <c r="J858" s="5" t="str">
        <f>IF(F858="","",F858+editar!$C$9)</f>
        <v/>
      </c>
      <c r="K858" s="4" t="str">
        <f>IF(J858="","",VLOOKUP(MONTH(J858),editar!$F$2:$G$13,2,0))</f>
        <v/>
      </c>
      <c r="L858" s="4" t="str">
        <f t="shared" si="3"/>
        <v/>
      </c>
      <c r="M858" s="4"/>
      <c r="N858" s="37"/>
      <c r="O858" s="38"/>
      <c r="P858" s="38"/>
      <c r="Q858" s="38"/>
      <c r="R858" s="32">
        <v>851.0</v>
      </c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23" t="str">
        <f t="shared" si="4"/>
        <v/>
      </c>
      <c r="B859" s="24"/>
      <c r="C859" s="33"/>
      <c r="D859" s="39"/>
      <c r="E859" s="33"/>
      <c r="F859" s="40"/>
      <c r="G859" s="34" t="str">
        <f t="shared" si="5"/>
        <v/>
      </c>
      <c r="H859" s="28">
        <v>852.0</v>
      </c>
      <c r="I859" s="4" t="str">
        <f t="shared" si="2"/>
        <v/>
      </c>
      <c r="J859" s="5" t="str">
        <f>IF(F859="","",F859+editar!$C$9)</f>
        <v/>
      </c>
      <c r="K859" s="4" t="str">
        <f>IF(J859="","",VLOOKUP(MONTH(J859),editar!$F$2:$G$13,2,0))</f>
        <v/>
      </c>
      <c r="L859" s="4" t="str">
        <f t="shared" si="3"/>
        <v/>
      </c>
      <c r="M859" s="4"/>
      <c r="N859" s="37"/>
      <c r="O859" s="38"/>
      <c r="P859" s="38"/>
      <c r="Q859" s="38"/>
      <c r="R859" s="32">
        <v>852.0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23" t="str">
        <f t="shared" si="4"/>
        <v/>
      </c>
      <c r="B860" s="24"/>
      <c r="C860" s="33"/>
      <c r="D860" s="39"/>
      <c r="E860" s="33"/>
      <c r="F860" s="40"/>
      <c r="G860" s="34" t="str">
        <f t="shared" si="5"/>
        <v/>
      </c>
      <c r="H860" s="28">
        <v>853.0</v>
      </c>
      <c r="I860" s="4" t="str">
        <f t="shared" si="2"/>
        <v/>
      </c>
      <c r="J860" s="5" t="str">
        <f>IF(F860="","",F860+editar!$C$9)</f>
        <v/>
      </c>
      <c r="K860" s="4" t="str">
        <f>IF(J860="","",VLOOKUP(MONTH(J860),editar!$F$2:$G$13,2,0))</f>
        <v/>
      </c>
      <c r="L860" s="4" t="str">
        <f t="shared" si="3"/>
        <v/>
      </c>
      <c r="M860" s="4"/>
      <c r="N860" s="37"/>
      <c r="O860" s="38"/>
      <c r="P860" s="38"/>
      <c r="Q860" s="38"/>
      <c r="R860" s="32">
        <v>853.0</v>
      </c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23" t="str">
        <f t="shared" si="4"/>
        <v/>
      </c>
      <c r="B861" s="24"/>
      <c r="C861" s="33"/>
      <c r="D861" s="39"/>
      <c r="E861" s="33"/>
      <c r="F861" s="40"/>
      <c r="G861" s="34" t="str">
        <f t="shared" si="5"/>
        <v/>
      </c>
      <c r="H861" s="28">
        <v>854.0</v>
      </c>
      <c r="I861" s="4" t="str">
        <f t="shared" si="2"/>
        <v/>
      </c>
      <c r="J861" s="5" t="str">
        <f>IF(F861="","",F861+editar!$C$9)</f>
        <v/>
      </c>
      <c r="K861" s="4" t="str">
        <f>IF(J861="","",VLOOKUP(MONTH(J861),editar!$F$2:$G$13,2,0))</f>
        <v/>
      </c>
      <c r="L861" s="4" t="str">
        <f t="shared" si="3"/>
        <v/>
      </c>
      <c r="M861" s="4"/>
      <c r="N861" s="37"/>
      <c r="O861" s="38"/>
      <c r="P861" s="38"/>
      <c r="Q861" s="38"/>
      <c r="R861" s="32">
        <v>854.0</v>
      </c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23" t="str">
        <f t="shared" si="4"/>
        <v/>
      </c>
      <c r="B862" s="24"/>
      <c r="C862" s="33"/>
      <c r="D862" s="39"/>
      <c r="E862" s="33"/>
      <c r="F862" s="40"/>
      <c r="G862" s="34" t="str">
        <f t="shared" si="5"/>
        <v/>
      </c>
      <c r="H862" s="28">
        <v>855.0</v>
      </c>
      <c r="I862" s="4" t="str">
        <f t="shared" si="2"/>
        <v/>
      </c>
      <c r="J862" s="5" t="str">
        <f>IF(F862="","",F862+editar!$C$9)</f>
        <v/>
      </c>
      <c r="K862" s="4" t="str">
        <f>IF(J862="","",VLOOKUP(MONTH(J862),editar!$F$2:$G$13,2,0))</f>
        <v/>
      </c>
      <c r="L862" s="4" t="str">
        <f t="shared" si="3"/>
        <v/>
      </c>
      <c r="M862" s="4"/>
      <c r="N862" s="37"/>
      <c r="O862" s="38"/>
      <c r="P862" s="38"/>
      <c r="Q862" s="38"/>
      <c r="R862" s="32">
        <v>855.0</v>
      </c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23" t="str">
        <f t="shared" si="4"/>
        <v/>
      </c>
      <c r="B863" s="24"/>
      <c r="C863" s="33"/>
      <c r="D863" s="39"/>
      <c r="E863" s="33"/>
      <c r="F863" s="40"/>
      <c r="G863" s="34" t="str">
        <f t="shared" si="5"/>
        <v/>
      </c>
      <c r="H863" s="28">
        <v>856.0</v>
      </c>
      <c r="I863" s="4" t="str">
        <f t="shared" si="2"/>
        <v/>
      </c>
      <c r="J863" s="5" t="str">
        <f>IF(F863="","",F863+editar!$C$9)</f>
        <v/>
      </c>
      <c r="K863" s="4" t="str">
        <f>IF(J863="","",VLOOKUP(MONTH(J863),editar!$F$2:$G$13,2,0))</f>
        <v/>
      </c>
      <c r="L863" s="4" t="str">
        <f t="shared" si="3"/>
        <v/>
      </c>
      <c r="M863" s="4"/>
      <c r="N863" s="37"/>
      <c r="O863" s="38"/>
      <c r="P863" s="38"/>
      <c r="Q863" s="38"/>
      <c r="R863" s="32">
        <v>856.0</v>
      </c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23" t="str">
        <f t="shared" si="4"/>
        <v/>
      </c>
      <c r="B864" s="24"/>
      <c r="C864" s="33"/>
      <c r="D864" s="39"/>
      <c r="E864" s="33"/>
      <c r="F864" s="40"/>
      <c r="G864" s="34" t="str">
        <f t="shared" si="5"/>
        <v/>
      </c>
      <c r="H864" s="28">
        <v>857.0</v>
      </c>
      <c r="I864" s="4" t="str">
        <f t="shared" si="2"/>
        <v/>
      </c>
      <c r="J864" s="5" t="str">
        <f>IF(F864="","",F864+editar!$C$9)</f>
        <v/>
      </c>
      <c r="K864" s="4" t="str">
        <f>IF(J864="","",VLOOKUP(MONTH(J864),editar!$F$2:$G$13,2,0))</f>
        <v/>
      </c>
      <c r="L864" s="4" t="str">
        <f t="shared" si="3"/>
        <v/>
      </c>
      <c r="M864" s="4"/>
      <c r="N864" s="37"/>
      <c r="O864" s="38"/>
      <c r="P864" s="38"/>
      <c r="Q864" s="38"/>
      <c r="R864" s="32">
        <v>857.0</v>
      </c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23" t="str">
        <f t="shared" si="4"/>
        <v/>
      </c>
      <c r="B865" s="24"/>
      <c r="C865" s="33"/>
      <c r="D865" s="39"/>
      <c r="E865" s="33"/>
      <c r="F865" s="40"/>
      <c r="G865" s="34" t="str">
        <f t="shared" si="5"/>
        <v/>
      </c>
      <c r="H865" s="28">
        <v>858.0</v>
      </c>
      <c r="I865" s="4" t="str">
        <f t="shared" si="2"/>
        <v/>
      </c>
      <c r="J865" s="5" t="str">
        <f>IF(F865="","",F865+editar!$C$9)</f>
        <v/>
      </c>
      <c r="K865" s="4" t="str">
        <f>IF(J865="","",VLOOKUP(MONTH(J865),editar!$F$2:$G$13,2,0))</f>
        <v/>
      </c>
      <c r="L865" s="4" t="str">
        <f t="shared" si="3"/>
        <v/>
      </c>
      <c r="M865" s="4"/>
      <c r="N865" s="37"/>
      <c r="O865" s="38"/>
      <c r="P865" s="38"/>
      <c r="Q865" s="38"/>
      <c r="R865" s="32">
        <v>858.0</v>
      </c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23" t="str">
        <f t="shared" si="4"/>
        <v/>
      </c>
      <c r="B866" s="24"/>
      <c r="C866" s="33"/>
      <c r="D866" s="39"/>
      <c r="E866" s="33"/>
      <c r="F866" s="40"/>
      <c r="G866" s="34" t="str">
        <f t="shared" si="5"/>
        <v/>
      </c>
      <c r="H866" s="28">
        <v>859.0</v>
      </c>
      <c r="I866" s="4" t="str">
        <f t="shared" si="2"/>
        <v/>
      </c>
      <c r="J866" s="5" t="str">
        <f>IF(F866="","",F866+editar!$C$9)</f>
        <v/>
      </c>
      <c r="K866" s="4" t="str">
        <f>IF(J866="","",VLOOKUP(MONTH(J866),editar!$F$2:$G$13,2,0))</f>
        <v/>
      </c>
      <c r="L866" s="4" t="str">
        <f t="shared" si="3"/>
        <v/>
      </c>
      <c r="M866" s="4"/>
      <c r="N866" s="37"/>
      <c r="O866" s="38"/>
      <c r="P866" s="38"/>
      <c r="Q866" s="38"/>
      <c r="R866" s="32">
        <v>859.0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23" t="str">
        <f t="shared" si="4"/>
        <v/>
      </c>
      <c r="B867" s="24"/>
      <c r="C867" s="33"/>
      <c r="D867" s="39"/>
      <c r="E867" s="33"/>
      <c r="F867" s="40"/>
      <c r="G867" s="34" t="str">
        <f t="shared" si="5"/>
        <v/>
      </c>
      <c r="H867" s="28">
        <v>860.0</v>
      </c>
      <c r="I867" s="4" t="str">
        <f t="shared" si="2"/>
        <v/>
      </c>
      <c r="J867" s="5" t="str">
        <f>IF(F867="","",F867+editar!$C$9)</f>
        <v/>
      </c>
      <c r="K867" s="4" t="str">
        <f>IF(J867="","",VLOOKUP(MONTH(J867),editar!$F$2:$G$13,2,0))</f>
        <v/>
      </c>
      <c r="L867" s="4" t="str">
        <f t="shared" si="3"/>
        <v/>
      </c>
      <c r="M867" s="4"/>
      <c r="N867" s="37"/>
      <c r="O867" s="38"/>
      <c r="P867" s="38"/>
      <c r="Q867" s="38"/>
      <c r="R867" s="32">
        <v>860.0</v>
      </c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23" t="str">
        <f t="shared" si="4"/>
        <v/>
      </c>
      <c r="B868" s="24"/>
      <c r="C868" s="33"/>
      <c r="D868" s="39"/>
      <c r="E868" s="33"/>
      <c r="F868" s="40"/>
      <c r="G868" s="34" t="str">
        <f t="shared" si="5"/>
        <v/>
      </c>
      <c r="H868" s="28">
        <v>861.0</v>
      </c>
      <c r="I868" s="4" t="str">
        <f t="shared" si="2"/>
        <v/>
      </c>
      <c r="J868" s="5" t="str">
        <f>IF(F868="","",F868+editar!$C$9)</f>
        <v/>
      </c>
      <c r="K868" s="4" t="str">
        <f>IF(J868="","",VLOOKUP(MONTH(J868),editar!$F$2:$G$13,2,0))</f>
        <v/>
      </c>
      <c r="L868" s="4" t="str">
        <f t="shared" si="3"/>
        <v/>
      </c>
      <c r="M868" s="4"/>
      <c r="N868" s="37"/>
      <c r="O868" s="38"/>
      <c r="P868" s="38"/>
      <c r="Q868" s="38"/>
      <c r="R868" s="32">
        <v>861.0</v>
      </c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23" t="str">
        <f t="shared" si="4"/>
        <v/>
      </c>
      <c r="B869" s="24"/>
      <c r="C869" s="33"/>
      <c r="D869" s="39"/>
      <c r="E869" s="33"/>
      <c r="F869" s="40"/>
      <c r="G869" s="34" t="str">
        <f t="shared" si="5"/>
        <v/>
      </c>
      <c r="H869" s="28">
        <v>862.0</v>
      </c>
      <c r="I869" s="4" t="str">
        <f t="shared" si="2"/>
        <v/>
      </c>
      <c r="J869" s="5" t="str">
        <f>IF(F869="","",F869+editar!$C$9)</f>
        <v/>
      </c>
      <c r="K869" s="4" t="str">
        <f>IF(J869="","",VLOOKUP(MONTH(J869),editar!$F$2:$G$13,2,0))</f>
        <v/>
      </c>
      <c r="L869" s="4" t="str">
        <f t="shared" si="3"/>
        <v/>
      </c>
      <c r="M869" s="4"/>
      <c r="N869" s="37"/>
      <c r="O869" s="38"/>
      <c r="P869" s="38"/>
      <c r="Q869" s="38"/>
      <c r="R869" s="32">
        <v>862.0</v>
      </c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23" t="str">
        <f t="shared" si="4"/>
        <v/>
      </c>
      <c r="B870" s="24"/>
      <c r="C870" s="33"/>
      <c r="D870" s="39"/>
      <c r="E870" s="33"/>
      <c r="F870" s="40"/>
      <c r="G870" s="34" t="str">
        <f t="shared" si="5"/>
        <v/>
      </c>
      <c r="H870" s="28">
        <v>863.0</v>
      </c>
      <c r="I870" s="4" t="str">
        <f t="shared" si="2"/>
        <v/>
      </c>
      <c r="J870" s="5" t="str">
        <f>IF(F870="","",F870+editar!$C$9)</f>
        <v/>
      </c>
      <c r="K870" s="4" t="str">
        <f>IF(J870="","",VLOOKUP(MONTH(J870),editar!$F$2:$G$13,2,0))</f>
        <v/>
      </c>
      <c r="L870" s="4" t="str">
        <f t="shared" si="3"/>
        <v/>
      </c>
      <c r="M870" s="4"/>
      <c r="N870" s="37"/>
      <c r="O870" s="38"/>
      <c r="P870" s="38"/>
      <c r="Q870" s="38"/>
      <c r="R870" s="32">
        <v>863.0</v>
      </c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23" t="str">
        <f t="shared" si="4"/>
        <v/>
      </c>
      <c r="B871" s="24"/>
      <c r="C871" s="33"/>
      <c r="D871" s="39"/>
      <c r="E871" s="33"/>
      <c r="F871" s="40"/>
      <c r="G871" s="34" t="str">
        <f t="shared" si="5"/>
        <v/>
      </c>
      <c r="H871" s="28">
        <v>864.0</v>
      </c>
      <c r="I871" s="4" t="str">
        <f t="shared" si="2"/>
        <v/>
      </c>
      <c r="J871" s="5" t="str">
        <f>IF(F871="","",F871+editar!$C$9)</f>
        <v/>
      </c>
      <c r="K871" s="4" t="str">
        <f>IF(J871="","",VLOOKUP(MONTH(J871),editar!$F$2:$G$13,2,0))</f>
        <v/>
      </c>
      <c r="L871" s="4" t="str">
        <f t="shared" si="3"/>
        <v/>
      </c>
      <c r="M871" s="4"/>
      <c r="N871" s="37"/>
      <c r="O871" s="38"/>
      <c r="P871" s="38"/>
      <c r="Q871" s="38"/>
      <c r="R871" s="32">
        <v>864.0</v>
      </c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23" t="str">
        <f t="shared" si="4"/>
        <v/>
      </c>
      <c r="B872" s="24"/>
      <c r="C872" s="33"/>
      <c r="D872" s="39"/>
      <c r="E872" s="33"/>
      <c r="F872" s="40"/>
      <c r="G872" s="34" t="str">
        <f t="shared" si="5"/>
        <v/>
      </c>
      <c r="H872" s="28">
        <v>865.0</v>
      </c>
      <c r="I872" s="4" t="str">
        <f t="shared" si="2"/>
        <v/>
      </c>
      <c r="J872" s="5" t="str">
        <f>IF(F872="","",F872+editar!$C$9)</f>
        <v/>
      </c>
      <c r="K872" s="4" t="str">
        <f>IF(J872="","",VLOOKUP(MONTH(J872),editar!$F$2:$G$13,2,0))</f>
        <v/>
      </c>
      <c r="L872" s="4" t="str">
        <f t="shared" si="3"/>
        <v/>
      </c>
      <c r="M872" s="4"/>
      <c r="N872" s="37"/>
      <c r="O872" s="38"/>
      <c r="P872" s="38"/>
      <c r="Q872" s="38"/>
      <c r="R872" s="32">
        <v>865.0</v>
      </c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23" t="str">
        <f t="shared" si="4"/>
        <v/>
      </c>
      <c r="B873" s="24"/>
      <c r="C873" s="33"/>
      <c r="D873" s="39"/>
      <c r="E873" s="33"/>
      <c r="F873" s="40"/>
      <c r="G873" s="34" t="str">
        <f t="shared" si="5"/>
        <v/>
      </c>
      <c r="H873" s="28">
        <v>866.0</v>
      </c>
      <c r="I873" s="4" t="str">
        <f t="shared" si="2"/>
        <v/>
      </c>
      <c r="J873" s="5" t="str">
        <f>IF(F873="","",F873+editar!$C$9)</f>
        <v/>
      </c>
      <c r="K873" s="4" t="str">
        <f>IF(J873="","",VLOOKUP(MONTH(J873),editar!$F$2:$G$13,2,0))</f>
        <v/>
      </c>
      <c r="L873" s="4" t="str">
        <f t="shared" si="3"/>
        <v/>
      </c>
      <c r="M873" s="4"/>
      <c r="N873" s="37"/>
      <c r="O873" s="38"/>
      <c r="P873" s="38"/>
      <c r="Q873" s="38"/>
      <c r="R873" s="32">
        <v>866.0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23" t="str">
        <f t="shared" si="4"/>
        <v/>
      </c>
      <c r="B874" s="24"/>
      <c r="C874" s="33"/>
      <c r="D874" s="39"/>
      <c r="E874" s="33"/>
      <c r="F874" s="40"/>
      <c r="G874" s="34" t="str">
        <f t="shared" si="5"/>
        <v/>
      </c>
      <c r="H874" s="28">
        <v>867.0</v>
      </c>
      <c r="I874" s="4" t="str">
        <f t="shared" si="2"/>
        <v/>
      </c>
      <c r="J874" s="5" t="str">
        <f>IF(F874="","",F874+editar!$C$9)</f>
        <v/>
      </c>
      <c r="K874" s="4" t="str">
        <f>IF(J874="","",VLOOKUP(MONTH(J874),editar!$F$2:$G$13,2,0))</f>
        <v/>
      </c>
      <c r="L874" s="4" t="str">
        <f t="shared" si="3"/>
        <v/>
      </c>
      <c r="M874" s="4"/>
      <c r="N874" s="37"/>
      <c r="O874" s="38"/>
      <c r="P874" s="38"/>
      <c r="Q874" s="38"/>
      <c r="R874" s="32">
        <v>867.0</v>
      </c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23" t="str">
        <f t="shared" si="4"/>
        <v/>
      </c>
      <c r="B875" s="24"/>
      <c r="C875" s="33"/>
      <c r="D875" s="39"/>
      <c r="E875" s="33"/>
      <c r="F875" s="40"/>
      <c r="G875" s="34" t="str">
        <f t="shared" si="5"/>
        <v/>
      </c>
      <c r="H875" s="28">
        <v>868.0</v>
      </c>
      <c r="I875" s="4" t="str">
        <f t="shared" si="2"/>
        <v/>
      </c>
      <c r="J875" s="5" t="str">
        <f>IF(F875="","",F875+editar!$C$9)</f>
        <v/>
      </c>
      <c r="K875" s="4" t="str">
        <f>IF(J875="","",VLOOKUP(MONTH(J875),editar!$F$2:$G$13,2,0))</f>
        <v/>
      </c>
      <c r="L875" s="4" t="str">
        <f t="shared" si="3"/>
        <v/>
      </c>
      <c r="M875" s="4"/>
      <c r="N875" s="37"/>
      <c r="O875" s="38"/>
      <c r="P875" s="38"/>
      <c r="Q875" s="38"/>
      <c r="R875" s="32">
        <v>868.0</v>
      </c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23" t="str">
        <f t="shared" si="4"/>
        <v/>
      </c>
      <c r="B876" s="24"/>
      <c r="C876" s="33"/>
      <c r="D876" s="39"/>
      <c r="E876" s="33"/>
      <c r="F876" s="40"/>
      <c r="G876" s="34" t="str">
        <f t="shared" si="5"/>
        <v/>
      </c>
      <c r="H876" s="28">
        <v>869.0</v>
      </c>
      <c r="I876" s="4" t="str">
        <f t="shared" si="2"/>
        <v/>
      </c>
      <c r="J876" s="5" t="str">
        <f>IF(F876="","",F876+editar!$C$9)</f>
        <v/>
      </c>
      <c r="K876" s="4" t="str">
        <f>IF(J876="","",VLOOKUP(MONTH(J876),editar!$F$2:$G$13,2,0))</f>
        <v/>
      </c>
      <c r="L876" s="4" t="str">
        <f t="shared" si="3"/>
        <v/>
      </c>
      <c r="M876" s="4"/>
      <c r="N876" s="37"/>
      <c r="O876" s="38"/>
      <c r="P876" s="38"/>
      <c r="Q876" s="38"/>
      <c r="R876" s="32">
        <v>869.0</v>
      </c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23" t="str">
        <f t="shared" si="4"/>
        <v/>
      </c>
      <c r="B877" s="24"/>
      <c r="C877" s="33"/>
      <c r="D877" s="39"/>
      <c r="E877" s="33"/>
      <c r="F877" s="40"/>
      <c r="G877" s="34" t="str">
        <f t="shared" si="5"/>
        <v/>
      </c>
      <c r="H877" s="28">
        <v>870.0</v>
      </c>
      <c r="I877" s="4" t="str">
        <f t="shared" si="2"/>
        <v/>
      </c>
      <c r="J877" s="5" t="str">
        <f>IF(F877="","",F877+editar!$C$9)</f>
        <v/>
      </c>
      <c r="K877" s="4" t="str">
        <f>IF(J877="","",VLOOKUP(MONTH(J877),editar!$F$2:$G$13,2,0))</f>
        <v/>
      </c>
      <c r="L877" s="4" t="str">
        <f t="shared" si="3"/>
        <v/>
      </c>
      <c r="M877" s="4"/>
      <c r="N877" s="37"/>
      <c r="O877" s="38"/>
      <c r="P877" s="38"/>
      <c r="Q877" s="38"/>
      <c r="R877" s="32">
        <v>870.0</v>
      </c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23" t="str">
        <f t="shared" si="4"/>
        <v/>
      </c>
      <c r="B878" s="24"/>
      <c r="C878" s="33"/>
      <c r="D878" s="39"/>
      <c r="E878" s="33"/>
      <c r="F878" s="40"/>
      <c r="G878" s="34" t="str">
        <f t="shared" si="5"/>
        <v/>
      </c>
      <c r="H878" s="28">
        <v>871.0</v>
      </c>
      <c r="I878" s="4" t="str">
        <f t="shared" si="2"/>
        <v/>
      </c>
      <c r="J878" s="5" t="str">
        <f>IF(F878="","",F878+editar!$C$9)</f>
        <v/>
      </c>
      <c r="K878" s="4" t="str">
        <f>IF(J878="","",VLOOKUP(MONTH(J878),editar!$F$2:$G$13,2,0))</f>
        <v/>
      </c>
      <c r="L878" s="4" t="str">
        <f t="shared" si="3"/>
        <v/>
      </c>
      <c r="M878" s="4"/>
      <c r="N878" s="37"/>
      <c r="O878" s="38"/>
      <c r="P878" s="38"/>
      <c r="Q878" s="38"/>
      <c r="R878" s="32">
        <v>871.0</v>
      </c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23" t="str">
        <f t="shared" si="4"/>
        <v/>
      </c>
      <c r="B879" s="24"/>
      <c r="C879" s="33"/>
      <c r="D879" s="39"/>
      <c r="E879" s="33"/>
      <c r="F879" s="40"/>
      <c r="G879" s="34" t="str">
        <f t="shared" si="5"/>
        <v/>
      </c>
      <c r="H879" s="28">
        <v>872.0</v>
      </c>
      <c r="I879" s="4" t="str">
        <f t="shared" si="2"/>
        <v/>
      </c>
      <c r="J879" s="5" t="str">
        <f>IF(F879="","",F879+editar!$C$9)</f>
        <v/>
      </c>
      <c r="K879" s="4" t="str">
        <f>IF(J879="","",VLOOKUP(MONTH(J879),editar!$F$2:$G$13,2,0))</f>
        <v/>
      </c>
      <c r="L879" s="4" t="str">
        <f t="shared" si="3"/>
        <v/>
      </c>
      <c r="M879" s="4"/>
      <c r="N879" s="37"/>
      <c r="O879" s="38"/>
      <c r="P879" s="38"/>
      <c r="Q879" s="38"/>
      <c r="R879" s="32">
        <v>872.0</v>
      </c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23" t="str">
        <f t="shared" si="4"/>
        <v/>
      </c>
      <c r="B880" s="24"/>
      <c r="C880" s="33"/>
      <c r="D880" s="39"/>
      <c r="E880" s="33"/>
      <c r="F880" s="40"/>
      <c r="G880" s="34" t="str">
        <f t="shared" si="5"/>
        <v/>
      </c>
      <c r="H880" s="28">
        <v>873.0</v>
      </c>
      <c r="I880" s="4" t="str">
        <f t="shared" si="2"/>
        <v/>
      </c>
      <c r="J880" s="5" t="str">
        <f>IF(F880="","",F880+editar!$C$9)</f>
        <v/>
      </c>
      <c r="K880" s="4" t="str">
        <f>IF(J880="","",VLOOKUP(MONTH(J880),editar!$F$2:$G$13,2,0))</f>
        <v/>
      </c>
      <c r="L880" s="4" t="str">
        <f t="shared" si="3"/>
        <v/>
      </c>
      <c r="M880" s="4"/>
      <c r="N880" s="37"/>
      <c r="O880" s="38"/>
      <c r="P880" s="38"/>
      <c r="Q880" s="38"/>
      <c r="R880" s="32">
        <v>873.0</v>
      </c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23" t="str">
        <f t="shared" si="4"/>
        <v/>
      </c>
      <c r="B881" s="24"/>
      <c r="C881" s="33"/>
      <c r="D881" s="39"/>
      <c r="E881" s="33"/>
      <c r="F881" s="40"/>
      <c r="G881" s="34" t="str">
        <f t="shared" si="5"/>
        <v/>
      </c>
      <c r="H881" s="28">
        <v>874.0</v>
      </c>
      <c r="I881" s="4" t="str">
        <f t="shared" si="2"/>
        <v/>
      </c>
      <c r="J881" s="5" t="str">
        <f>IF(F881="","",F881+editar!$C$9)</f>
        <v/>
      </c>
      <c r="K881" s="4" t="str">
        <f>IF(J881="","",VLOOKUP(MONTH(J881),editar!$F$2:$G$13,2,0))</f>
        <v/>
      </c>
      <c r="L881" s="4" t="str">
        <f t="shared" si="3"/>
        <v/>
      </c>
      <c r="M881" s="4"/>
      <c r="N881" s="37"/>
      <c r="O881" s="38"/>
      <c r="P881" s="38"/>
      <c r="Q881" s="38"/>
      <c r="R881" s="32">
        <v>874.0</v>
      </c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23" t="str">
        <f t="shared" si="4"/>
        <v/>
      </c>
      <c r="B882" s="24"/>
      <c r="C882" s="33"/>
      <c r="D882" s="39"/>
      <c r="E882" s="33"/>
      <c r="F882" s="40"/>
      <c r="G882" s="34" t="str">
        <f t="shared" si="5"/>
        <v/>
      </c>
      <c r="H882" s="28">
        <v>875.0</v>
      </c>
      <c r="I882" s="4" t="str">
        <f t="shared" si="2"/>
        <v/>
      </c>
      <c r="J882" s="5" t="str">
        <f>IF(F882="","",F882+editar!$C$9)</f>
        <v/>
      </c>
      <c r="K882" s="4" t="str">
        <f>IF(J882="","",VLOOKUP(MONTH(J882),editar!$F$2:$G$13,2,0))</f>
        <v/>
      </c>
      <c r="L882" s="4" t="str">
        <f t="shared" si="3"/>
        <v/>
      </c>
      <c r="M882" s="4"/>
      <c r="N882" s="37"/>
      <c r="O882" s="38"/>
      <c r="P882" s="38"/>
      <c r="Q882" s="38"/>
      <c r="R882" s="32">
        <v>875.0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23" t="str">
        <f t="shared" si="4"/>
        <v/>
      </c>
      <c r="B883" s="24"/>
      <c r="C883" s="33"/>
      <c r="D883" s="39"/>
      <c r="E883" s="33"/>
      <c r="F883" s="40"/>
      <c r="G883" s="34" t="str">
        <f t="shared" si="5"/>
        <v/>
      </c>
      <c r="H883" s="28">
        <v>876.0</v>
      </c>
      <c r="I883" s="4" t="str">
        <f t="shared" si="2"/>
        <v/>
      </c>
      <c r="J883" s="5" t="str">
        <f>IF(F883="","",F883+editar!$C$9)</f>
        <v/>
      </c>
      <c r="K883" s="4" t="str">
        <f>IF(J883="","",VLOOKUP(MONTH(J883),editar!$F$2:$G$13,2,0))</f>
        <v/>
      </c>
      <c r="L883" s="4" t="str">
        <f t="shared" si="3"/>
        <v/>
      </c>
      <c r="M883" s="4"/>
      <c r="N883" s="37"/>
      <c r="O883" s="38"/>
      <c r="P883" s="38"/>
      <c r="Q883" s="38"/>
      <c r="R883" s="32">
        <v>876.0</v>
      </c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23" t="str">
        <f t="shared" si="4"/>
        <v/>
      </c>
      <c r="B884" s="24"/>
      <c r="C884" s="33"/>
      <c r="D884" s="39"/>
      <c r="E884" s="33"/>
      <c r="F884" s="40"/>
      <c r="G884" s="34" t="str">
        <f t="shared" si="5"/>
        <v/>
      </c>
      <c r="H884" s="28">
        <v>877.0</v>
      </c>
      <c r="I884" s="4" t="str">
        <f t="shared" si="2"/>
        <v/>
      </c>
      <c r="J884" s="5" t="str">
        <f>IF(F884="","",F884+editar!$C$9)</f>
        <v/>
      </c>
      <c r="K884" s="4" t="str">
        <f>IF(J884="","",VLOOKUP(MONTH(J884),editar!$F$2:$G$13,2,0))</f>
        <v/>
      </c>
      <c r="L884" s="4" t="str">
        <f t="shared" si="3"/>
        <v/>
      </c>
      <c r="M884" s="4"/>
      <c r="N884" s="37"/>
      <c r="O884" s="38"/>
      <c r="P884" s="38"/>
      <c r="Q884" s="38"/>
      <c r="R884" s="32">
        <v>877.0</v>
      </c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23" t="str">
        <f t="shared" si="4"/>
        <v/>
      </c>
      <c r="B885" s="24"/>
      <c r="C885" s="33"/>
      <c r="D885" s="39"/>
      <c r="E885" s="33"/>
      <c r="F885" s="40"/>
      <c r="G885" s="34" t="str">
        <f t="shared" si="5"/>
        <v/>
      </c>
      <c r="H885" s="28">
        <v>878.0</v>
      </c>
      <c r="I885" s="4" t="str">
        <f t="shared" si="2"/>
        <v/>
      </c>
      <c r="J885" s="5" t="str">
        <f>IF(F885="","",F885+editar!$C$9)</f>
        <v/>
      </c>
      <c r="K885" s="4" t="str">
        <f>IF(J885="","",VLOOKUP(MONTH(J885),editar!$F$2:$G$13,2,0))</f>
        <v/>
      </c>
      <c r="L885" s="4" t="str">
        <f t="shared" si="3"/>
        <v/>
      </c>
      <c r="M885" s="4"/>
      <c r="N885" s="37"/>
      <c r="O885" s="38"/>
      <c r="P885" s="38"/>
      <c r="Q885" s="38"/>
      <c r="R885" s="32">
        <v>878.0</v>
      </c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23" t="str">
        <f t="shared" si="4"/>
        <v/>
      </c>
      <c r="B886" s="24"/>
      <c r="C886" s="33"/>
      <c r="D886" s="39"/>
      <c r="E886" s="33"/>
      <c r="F886" s="40"/>
      <c r="G886" s="34" t="str">
        <f t="shared" si="5"/>
        <v/>
      </c>
      <c r="H886" s="28">
        <v>879.0</v>
      </c>
      <c r="I886" s="4" t="str">
        <f t="shared" si="2"/>
        <v/>
      </c>
      <c r="J886" s="5" t="str">
        <f>IF(F886="","",F886+editar!$C$9)</f>
        <v/>
      </c>
      <c r="K886" s="4" t="str">
        <f>IF(J886="","",VLOOKUP(MONTH(J886),editar!$F$2:$G$13,2,0))</f>
        <v/>
      </c>
      <c r="L886" s="4" t="str">
        <f t="shared" si="3"/>
        <v/>
      </c>
      <c r="M886" s="4"/>
      <c r="N886" s="37"/>
      <c r="O886" s="38"/>
      <c r="P886" s="38"/>
      <c r="Q886" s="38"/>
      <c r="R886" s="32">
        <v>879.0</v>
      </c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23" t="str">
        <f t="shared" si="4"/>
        <v/>
      </c>
      <c r="B887" s="24"/>
      <c r="C887" s="33"/>
      <c r="D887" s="39"/>
      <c r="E887" s="33"/>
      <c r="F887" s="40"/>
      <c r="G887" s="34" t="str">
        <f t="shared" si="5"/>
        <v/>
      </c>
      <c r="H887" s="28">
        <v>880.0</v>
      </c>
      <c r="I887" s="4" t="str">
        <f t="shared" si="2"/>
        <v/>
      </c>
      <c r="J887" s="5" t="str">
        <f>IF(F887="","",F887+editar!$C$9)</f>
        <v/>
      </c>
      <c r="K887" s="4" t="str">
        <f>IF(J887="","",VLOOKUP(MONTH(J887),editar!$F$2:$G$13,2,0))</f>
        <v/>
      </c>
      <c r="L887" s="4" t="str">
        <f t="shared" si="3"/>
        <v/>
      </c>
      <c r="M887" s="4"/>
      <c r="N887" s="37"/>
      <c r="O887" s="38"/>
      <c r="P887" s="38"/>
      <c r="Q887" s="38"/>
      <c r="R887" s="32">
        <v>880.0</v>
      </c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23" t="str">
        <f t="shared" si="4"/>
        <v/>
      </c>
      <c r="B888" s="24"/>
      <c r="C888" s="33"/>
      <c r="D888" s="39"/>
      <c r="E888" s="33"/>
      <c r="F888" s="40"/>
      <c r="G888" s="34" t="str">
        <f t="shared" si="5"/>
        <v/>
      </c>
      <c r="H888" s="28">
        <v>881.0</v>
      </c>
      <c r="I888" s="4" t="str">
        <f t="shared" si="2"/>
        <v/>
      </c>
      <c r="J888" s="5" t="str">
        <f>IF(F888="","",F888+editar!$C$9)</f>
        <v/>
      </c>
      <c r="K888" s="4" t="str">
        <f>IF(J888="","",VLOOKUP(MONTH(J888),editar!$F$2:$G$13,2,0))</f>
        <v/>
      </c>
      <c r="L888" s="4" t="str">
        <f t="shared" si="3"/>
        <v/>
      </c>
      <c r="M888" s="4"/>
      <c r="N888" s="37"/>
      <c r="O888" s="38"/>
      <c r="P888" s="38"/>
      <c r="Q888" s="38"/>
      <c r="R888" s="32">
        <v>881.0</v>
      </c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23" t="str">
        <f t="shared" si="4"/>
        <v/>
      </c>
      <c r="B889" s="24"/>
      <c r="C889" s="33"/>
      <c r="D889" s="39"/>
      <c r="E889" s="33"/>
      <c r="F889" s="40"/>
      <c r="G889" s="34" t="str">
        <f t="shared" si="5"/>
        <v/>
      </c>
      <c r="H889" s="28">
        <v>882.0</v>
      </c>
      <c r="I889" s="4" t="str">
        <f t="shared" si="2"/>
        <v/>
      </c>
      <c r="J889" s="5" t="str">
        <f>IF(F889="","",F889+editar!$C$9)</f>
        <v/>
      </c>
      <c r="K889" s="4" t="str">
        <f>IF(J889="","",VLOOKUP(MONTH(J889),editar!$F$2:$G$13,2,0))</f>
        <v/>
      </c>
      <c r="L889" s="4" t="str">
        <f t="shared" si="3"/>
        <v/>
      </c>
      <c r="M889" s="4"/>
      <c r="N889" s="37"/>
      <c r="O889" s="38"/>
      <c r="P889" s="38"/>
      <c r="Q889" s="38"/>
      <c r="R889" s="32">
        <v>882.0</v>
      </c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23" t="str">
        <f t="shared" si="4"/>
        <v/>
      </c>
      <c r="B890" s="24"/>
      <c r="C890" s="33"/>
      <c r="D890" s="39"/>
      <c r="E890" s="33"/>
      <c r="F890" s="40"/>
      <c r="G890" s="34" t="str">
        <f t="shared" si="5"/>
        <v/>
      </c>
      <c r="H890" s="28">
        <v>883.0</v>
      </c>
      <c r="I890" s="4" t="str">
        <f t="shared" si="2"/>
        <v/>
      </c>
      <c r="J890" s="5" t="str">
        <f>IF(F890="","",F890+editar!$C$9)</f>
        <v/>
      </c>
      <c r="K890" s="4" t="str">
        <f>IF(J890="","",VLOOKUP(MONTH(J890),editar!$F$2:$G$13,2,0))</f>
        <v/>
      </c>
      <c r="L890" s="4" t="str">
        <f t="shared" si="3"/>
        <v/>
      </c>
      <c r="M890" s="4"/>
      <c r="N890" s="37"/>
      <c r="O890" s="38"/>
      <c r="P890" s="38"/>
      <c r="Q890" s="38"/>
      <c r="R890" s="32">
        <v>883.0</v>
      </c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23" t="str">
        <f t="shared" si="4"/>
        <v/>
      </c>
      <c r="B891" s="24"/>
      <c r="C891" s="33"/>
      <c r="D891" s="39"/>
      <c r="E891" s="33"/>
      <c r="F891" s="40"/>
      <c r="G891" s="34" t="str">
        <f t="shared" si="5"/>
        <v/>
      </c>
      <c r="H891" s="28">
        <v>884.0</v>
      </c>
      <c r="I891" s="4" t="str">
        <f t="shared" si="2"/>
        <v/>
      </c>
      <c r="J891" s="5" t="str">
        <f>IF(F891="","",F891+editar!$C$9)</f>
        <v/>
      </c>
      <c r="K891" s="4" t="str">
        <f>IF(J891="","",VLOOKUP(MONTH(J891),editar!$F$2:$G$13,2,0))</f>
        <v/>
      </c>
      <c r="L891" s="4" t="str">
        <f t="shared" si="3"/>
        <v/>
      </c>
      <c r="M891" s="4"/>
      <c r="N891" s="37"/>
      <c r="O891" s="38"/>
      <c r="P891" s="38"/>
      <c r="Q891" s="38"/>
      <c r="R891" s="32">
        <v>884.0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23" t="str">
        <f t="shared" si="4"/>
        <v/>
      </c>
      <c r="B892" s="24"/>
      <c r="C892" s="33"/>
      <c r="D892" s="39"/>
      <c r="E892" s="33"/>
      <c r="F892" s="40"/>
      <c r="G892" s="34" t="str">
        <f t="shared" si="5"/>
        <v/>
      </c>
      <c r="H892" s="28">
        <v>885.0</v>
      </c>
      <c r="I892" s="4" t="str">
        <f t="shared" si="2"/>
        <v/>
      </c>
      <c r="J892" s="5" t="str">
        <f>IF(F892="","",F892+editar!$C$9)</f>
        <v/>
      </c>
      <c r="K892" s="4" t="str">
        <f>IF(J892="","",VLOOKUP(MONTH(J892),editar!$F$2:$G$13,2,0))</f>
        <v/>
      </c>
      <c r="L892" s="4" t="str">
        <f t="shared" si="3"/>
        <v/>
      </c>
      <c r="M892" s="4"/>
      <c r="N892" s="37"/>
      <c r="O892" s="38"/>
      <c r="P892" s="38"/>
      <c r="Q892" s="38"/>
      <c r="R892" s="32">
        <v>885.0</v>
      </c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23" t="str">
        <f t="shared" si="4"/>
        <v/>
      </c>
      <c r="B893" s="24"/>
      <c r="C893" s="33"/>
      <c r="D893" s="39"/>
      <c r="E893" s="33"/>
      <c r="F893" s="40"/>
      <c r="G893" s="34" t="str">
        <f t="shared" si="5"/>
        <v/>
      </c>
      <c r="H893" s="28">
        <v>886.0</v>
      </c>
      <c r="I893" s="4" t="str">
        <f t="shared" si="2"/>
        <v/>
      </c>
      <c r="J893" s="5" t="str">
        <f>IF(F893="","",F893+editar!$C$9)</f>
        <v/>
      </c>
      <c r="K893" s="4" t="str">
        <f>IF(J893="","",VLOOKUP(MONTH(J893),editar!$F$2:$G$13,2,0))</f>
        <v/>
      </c>
      <c r="L893" s="4" t="str">
        <f t="shared" si="3"/>
        <v/>
      </c>
      <c r="M893" s="4"/>
      <c r="N893" s="37"/>
      <c r="O893" s="38"/>
      <c r="P893" s="38"/>
      <c r="Q893" s="38"/>
      <c r="R893" s="32">
        <v>886.0</v>
      </c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23" t="str">
        <f t="shared" si="4"/>
        <v/>
      </c>
      <c r="B894" s="24"/>
      <c r="C894" s="33"/>
      <c r="D894" s="39"/>
      <c r="E894" s="33"/>
      <c r="F894" s="40"/>
      <c r="G894" s="34" t="str">
        <f t="shared" si="5"/>
        <v/>
      </c>
      <c r="H894" s="28">
        <v>887.0</v>
      </c>
      <c r="I894" s="4" t="str">
        <f t="shared" si="2"/>
        <v/>
      </c>
      <c r="J894" s="5" t="str">
        <f>IF(F894="","",F894+editar!$C$9)</f>
        <v/>
      </c>
      <c r="K894" s="4" t="str">
        <f>IF(J894="","",VLOOKUP(MONTH(J894),editar!$F$2:$G$13,2,0))</f>
        <v/>
      </c>
      <c r="L894" s="4" t="str">
        <f t="shared" si="3"/>
        <v/>
      </c>
      <c r="M894" s="4"/>
      <c r="N894" s="37"/>
      <c r="O894" s="38"/>
      <c r="P894" s="38"/>
      <c r="Q894" s="38"/>
      <c r="R894" s="32">
        <v>887.0</v>
      </c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23" t="str">
        <f t="shared" si="4"/>
        <v/>
      </c>
      <c r="B895" s="24"/>
      <c r="C895" s="33"/>
      <c r="D895" s="39"/>
      <c r="E895" s="33"/>
      <c r="F895" s="40"/>
      <c r="G895" s="34" t="str">
        <f t="shared" si="5"/>
        <v/>
      </c>
      <c r="H895" s="28">
        <v>888.0</v>
      </c>
      <c r="I895" s="4" t="str">
        <f t="shared" si="2"/>
        <v/>
      </c>
      <c r="J895" s="5" t="str">
        <f>IF(F895="","",F895+editar!$C$9)</f>
        <v/>
      </c>
      <c r="K895" s="4" t="str">
        <f>IF(J895="","",VLOOKUP(MONTH(J895),editar!$F$2:$G$13,2,0))</f>
        <v/>
      </c>
      <c r="L895" s="4" t="str">
        <f t="shared" si="3"/>
        <v/>
      </c>
      <c r="M895" s="4"/>
      <c r="N895" s="37"/>
      <c r="O895" s="38"/>
      <c r="P895" s="38"/>
      <c r="Q895" s="38"/>
      <c r="R895" s="32">
        <v>888.0</v>
      </c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23" t="str">
        <f t="shared" si="4"/>
        <v/>
      </c>
      <c r="B896" s="24"/>
      <c r="C896" s="33"/>
      <c r="D896" s="39"/>
      <c r="E896" s="33"/>
      <c r="F896" s="40"/>
      <c r="G896" s="34" t="str">
        <f t="shared" si="5"/>
        <v/>
      </c>
      <c r="H896" s="28">
        <v>889.0</v>
      </c>
      <c r="I896" s="4" t="str">
        <f t="shared" si="2"/>
        <v/>
      </c>
      <c r="J896" s="5" t="str">
        <f>IF(F896="","",F896+editar!$C$9)</f>
        <v/>
      </c>
      <c r="K896" s="4" t="str">
        <f>IF(J896="","",VLOOKUP(MONTH(J896),editar!$F$2:$G$13,2,0))</f>
        <v/>
      </c>
      <c r="L896" s="4" t="str">
        <f t="shared" si="3"/>
        <v/>
      </c>
      <c r="M896" s="4"/>
      <c r="N896" s="37"/>
      <c r="O896" s="38"/>
      <c r="P896" s="38"/>
      <c r="Q896" s="38"/>
      <c r="R896" s="32">
        <v>889.0</v>
      </c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23" t="str">
        <f t="shared" si="4"/>
        <v/>
      </c>
      <c r="B897" s="24"/>
      <c r="C897" s="33"/>
      <c r="D897" s="39"/>
      <c r="E897" s="33"/>
      <c r="F897" s="40"/>
      <c r="G897" s="34" t="str">
        <f t="shared" si="5"/>
        <v/>
      </c>
      <c r="H897" s="28">
        <v>890.0</v>
      </c>
      <c r="I897" s="4" t="str">
        <f t="shared" si="2"/>
        <v/>
      </c>
      <c r="J897" s="5" t="str">
        <f>IF(F897="","",F897+editar!$C$9)</f>
        <v/>
      </c>
      <c r="K897" s="4" t="str">
        <f>IF(J897="","",VLOOKUP(MONTH(J897),editar!$F$2:$G$13,2,0))</f>
        <v/>
      </c>
      <c r="L897" s="4" t="str">
        <f t="shared" si="3"/>
        <v/>
      </c>
      <c r="M897" s="4"/>
      <c r="N897" s="37"/>
      <c r="O897" s="38"/>
      <c r="P897" s="38"/>
      <c r="Q897" s="38"/>
      <c r="R897" s="32">
        <v>890.0</v>
      </c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23" t="str">
        <f t="shared" si="4"/>
        <v/>
      </c>
      <c r="B898" s="24"/>
      <c r="C898" s="33"/>
      <c r="D898" s="39"/>
      <c r="E898" s="33"/>
      <c r="F898" s="40"/>
      <c r="G898" s="34" t="str">
        <f t="shared" si="5"/>
        <v/>
      </c>
      <c r="H898" s="28">
        <v>891.0</v>
      </c>
      <c r="I898" s="4" t="str">
        <f t="shared" si="2"/>
        <v/>
      </c>
      <c r="J898" s="5" t="str">
        <f>IF(F898="","",F898+editar!$C$9)</f>
        <v/>
      </c>
      <c r="K898" s="4" t="str">
        <f>IF(J898="","",VLOOKUP(MONTH(J898),editar!$F$2:$G$13,2,0))</f>
        <v/>
      </c>
      <c r="L898" s="4" t="str">
        <f t="shared" si="3"/>
        <v/>
      </c>
      <c r="M898" s="4"/>
      <c r="N898" s="37"/>
      <c r="O898" s="38"/>
      <c r="P898" s="38"/>
      <c r="Q898" s="38"/>
      <c r="R898" s="32">
        <v>891.0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23" t="str">
        <f t="shared" si="4"/>
        <v/>
      </c>
      <c r="B899" s="24"/>
      <c r="C899" s="33"/>
      <c r="D899" s="39"/>
      <c r="E899" s="33"/>
      <c r="F899" s="40"/>
      <c r="G899" s="34" t="str">
        <f t="shared" si="5"/>
        <v/>
      </c>
      <c r="H899" s="28">
        <v>892.0</v>
      </c>
      <c r="I899" s="4" t="str">
        <f t="shared" si="2"/>
        <v/>
      </c>
      <c r="J899" s="5" t="str">
        <f>IF(F899="","",F899+editar!$C$9)</f>
        <v/>
      </c>
      <c r="K899" s="4" t="str">
        <f>IF(J899="","",VLOOKUP(MONTH(J899),editar!$F$2:$G$13,2,0))</f>
        <v/>
      </c>
      <c r="L899" s="4" t="str">
        <f t="shared" si="3"/>
        <v/>
      </c>
      <c r="M899" s="4"/>
      <c r="N899" s="37"/>
      <c r="O899" s="38"/>
      <c r="P899" s="38"/>
      <c r="Q899" s="38"/>
      <c r="R899" s="32">
        <v>892.0</v>
      </c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23" t="str">
        <f t="shared" si="4"/>
        <v/>
      </c>
      <c r="B900" s="24"/>
      <c r="C900" s="33"/>
      <c r="D900" s="39"/>
      <c r="E900" s="33"/>
      <c r="F900" s="40"/>
      <c r="G900" s="34" t="str">
        <f t="shared" si="5"/>
        <v/>
      </c>
      <c r="H900" s="28">
        <v>893.0</v>
      </c>
      <c r="I900" s="4" t="str">
        <f t="shared" si="2"/>
        <v/>
      </c>
      <c r="J900" s="5" t="str">
        <f>IF(F900="","",F900+editar!$C$9)</f>
        <v/>
      </c>
      <c r="K900" s="4" t="str">
        <f>IF(J900="","",VLOOKUP(MONTH(J900),editar!$F$2:$G$13,2,0))</f>
        <v/>
      </c>
      <c r="L900" s="4" t="str">
        <f t="shared" si="3"/>
        <v/>
      </c>
      <c r="M900" s="4"/>
      <c r="N900" s="37"/>
      <c r="O900" s="38"/>
      <c r="P900" s="38"/>
      <c r="Q900" s="38"/>
      <c r="R900" s="32">
        <v>893.0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23" t="str">
        <f t="shared" si="4"/>
        <v/>
      </c>
      <c r="B901" s="24"/>
      <c r="C901" s="33"/>
      <c r="D901" s="39"/>
      <c r="E901" s="33"/>
      <c r="F901" s="40"/>
      <c r="G901" s="34" t="str">
        <f t="shared" si="5"/>
        <v/>
      </c>
      <c r="H901" s="28">
        <v>894.0</v>
      </c>
      <c r="I901" s="4" t="str">
        <f t="shared" si="2"/>
        <v/>
      </c>
      <c r="J901" s="5" t="str">
        <f>IF(F901="","",F901+editar!$C$9)</f>
        <v/>
      </c>
      <c r="K901" s="4" t="str">
        <f>IF(J901="","",VLOOKUP(MONTH(J901),editar!$F$2:$G$13,2,0))</f>
        <v/>
      </c>
      <c r="L901" s="4" t="str">
        <f t="shared" si="3"/>
        <v/>
      </c>
      <c r="M901" s="4"/>
      <c r="N901" s="37"/>
      <c r="O901" s="38"/>
      <c r="P901" s="38"/>
      <c r="Q901" s="38"/>
      <c r="R901" s="32">
        <v>894.0</v>
      </c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23" t="str">
        <f t="shared" si="4"/>
        <v/>
      </c>
      <c r="B902" s="24"/>
      <c r="C902" s="33"/>
      <c r="D902" s="39"/>
      <c r="E902" s="33"/>
      <c r="F902" s="40"/>
      <c r="G902" s="34" t="str">
        <f t="shared" si="5"/>
        <v/>
      </c>
      <c r="H902" s="28">
        <v>895.0</v>
      </c>
      <c r="I902" s="4" t="str">
        <f t="shared" si="2"/>
        <v/>
      </c>
      <c r="J902" s="5" t="str">
        <f>IF(F902="","",F902+editar!$C$9)</f>
        <v/>
      </c>
      <c r="K902" s="4" t="str">
        <f>IF(J902="","",VLOOKUP(MONTH(J902),editar!$F$2:$G$13,2,0))</f>
        <v/>
      </c>
      <c r="L902" s="4" t="str">
        <f t="shared" si="3"/>
        <v/>
      </c>
      <c r="M902" s="4"/>
      <c r="N902" s="37"/>
      <c r="O902" s="38"/>
      <c r="P902" s="38"/>
      <c r="Q902" s="38"/>
      <c r="R902" s="32">
        <v>895.0</v>
      </c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23" t="str">
        <f t="shared" si="4"/>
        <v/>
      </c>
      <c r="B903" s="24"/>
      <c r="C903" s="33"/>
      <c r="D903" s="39"/>
      <c r="E903" s="33"/>
      <c r="F903" s="40"/>
      <c r="G903" s="34" t="str">
        <f t="shared" si="5"/>
        <v/>
      </c>
      <c r="H903" s="28">
        <v>896.0</v>
      </c>
      <c r="I903" s="4" t="str">
        <f t="shared" si="2"/>
        <v/>
      </c>
      <c r="J903" s="5" t="str">
        <f>IF(F903="","",F903+editar!$C$9)</f>
        <v/>
      </c>
      <c r="K903" s="4" t="str">
        <f>IF(J903="","",VLOOKUP(MONTH(J903),editar!$F$2:$G$13,2,0))</f>
        <v/>
      </c>
      <c r="L903" s="4" t="str">
        <f t="shared" si="3"/>
        <v/>
      </c>
      <c r="M903" s="4"/>
      <c r="N903" s="37"/>
      <c r="O903" s="38"/>
      <c r="P903" s="38"/>
      <c r="Q903" s="38"/>
      <c r="R903" s="32">
        <v>896.0</v>
      </c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23" t="str">
        <f t="shared" si="4"/>
        <v/>
      </c>
      <c r="B904" s="24"/>
      <c r="C904" s="33"/>
      <c r="D904" s="39"/>
      <c r="E904" s="33"/>
      <c r="F904" s="40"/>
      <c r="G904" s="34" t="str">
        <f t="shared" si="5"/>
        <v/>
      </c>
      <c r="H904" s="28">
        <v>897.0</v>
      </c>
      <c r="I904" s="4" t="str">
        <f t="shared" si="2"/>
        <v/>
      </c>
      <c r="J904" s="5" t="str">
        <f>IF(F904="","",F904+editar!$C$9)</f>
        <v/>
      </c>
      <c r="K904" s="4" t="str">
        <f>IF(J904="","",VLOOKUP(MONTH(J904),editar!$F$2:$G$13,2,0))</f>
        <v/>
      </c>
      <c r="L904" s="4" t="str">
        <f t="shared" si="3"/>
        <v/>
      </c>
      <c r="M904" s="4"/>
      <c r="N904" s="37"/>
      <c r="O904" s="38"/>
      <c r="P904" s="38"/>
      <c r="Q904" s="38"/>
      <c r="R904" s="32">
        <v>897.0</v>
      </c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23" t="str">
        <f t="shared" si="4"/>
        <v/>
      </c>
      <c r="B905" s="24"/>
      <c r="C905" s="33"/>
      <c r="D905" s="39"/>
      <c r="E905" s="33"/>
      <c r="F905" s="40"/>
      <c r="G905" s="34" t="str">
        <f t="shared" si="5"/>
        <v/>
      </c>
      <c r="H905" s="28">
        <v>898.0</v>
      </c>
      <c r="I905" s="4" t="str">
        <f t="shared" si="2"/>
        <v/>
      </c>
      <c r="J905" s="5" t="str">
        <f>IF(F905="","",F905+editar!$C$9)</f>
        <v/>
      </c>
      <c r="K905" s="4" t="str">
        <f>IF(J905="","",VLOOKUP(MONTH(J905),editar!$F$2:$G$13,2,0))</f>
        <v/>
      </c>
      <c r="L905" s="4" t="str">
        <f t="shared" si="3"/>
        <v/>
      </c>
      <c r="M905" s="4"/>
      <c r="N905" s="37"/>
      <c r="O905" s="38"/>
      <c r="P905" s="38"/>
      <c r="Q905" s="38"/>
      <c r="R905" s="32">
        <v>898.0</v>
      </c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23" t="str">
        <f t="shared" si="4"/>
        <v/>
      </c>
      <c r="B906" s="24"/>
      <c r="C906" s="33"/>
      <c r="D906" s="39"/>
      <c r="E906" s="33"/>
      <c r="F906" s="40"/>
      <c r="G906" s="34" t="str">
        <f t="shared" si="5"/>
        <v/>
      </c>
      <c r="H906" s="28">
        <v>899.0</v>
      </c>
      <c r="I906" s="4" t="str">
        <f t="shared" si="2"/>
        <v/>
      </c>
      <c r="J906" s="5" t="str">
        <f>IF(F906="","",F906+editar!$C$9)</f>
        <v/>
      </c>
      <c r="K906" s="4" t="str">
        <f>IF(J906="","",VLOOKUP(MONTH(J906),editar!$F$2:$G$13,2,0))</f>
        <v/>
      </c>
      <c r="L906" s="4" t="str">
        <f t="shared" si="3"/>
        <v/>
      </c>
      <c r="M906" s="4"/>
      <c r="N906" s="37"/>
      <c r="O906" s="38"/>
      <c r="P906" s="38"/>
      <c r="Q906" s="38"/>
      <c r="R906" s="32">
        <v>899.0</v>
      </c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23" t="str">
        <f t="shared" si="4"/>
        <v/>
      </c>
      <c r="B907" s="24"/>
      <c r="C907" s="33"/>
      <c r="D907" s="39"/>
      <c r="E907" s="33"/>
      <c r="F907" s="40"/>
      <c r="G907" s="34" t="str">
        <f t="shared" si="5"/>
        <v/>
      </c>
      <c r="H907" s="28">
        <v>900.0</v>
      </c>
      <c r="I907" s="4" t="str">
        <f t="shared" si="2"/>
        <v/>
      </c>
      <c r="J907" s="5" t="str">
        <f>IF(F907="","",F907+editar!$C$9)</f>
        <v/>
      </c>
      <c r="K907" s="4" t="str">
        <f>IF(J907="","",VLOOKUP(MONTH(J907),editar!$F$2:$G$13,2,0))</f>
        <v/>
      </c>
      <c r="L907" s="4" t="str">
        <f t="shared" si="3"/>
        <v/>
      </c>
      <c r="M907" s="4"/>
      <c r="N907" s="37"/>
      <c r="O907" s="38"/>
      <c r="P907" s="38"/>
      <c r="Q907" s="38"/>
      <c r="R907" s="32">
        <v>900.0</v>
      </c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23" t="str">
        <f t="shared" si="4"/>
        <v/>
      </c>
      <c r="B908" s="24"/>
      <c r="C908" s="33"/>
      <c r="D908" s="39"/>
      <c r="E908" s="33"/>
      <c r="F908" s="40"/>
      <c r="G908" s="34" t="str">
        <f t="shared" si="5"/>
        <v/>
      </c>
      <c r="H908" s="28">
        <v>901.0</v>
      </c>
      <c r="I908" s="4" t="str">
        <f t="shared" si="2"/>
        <v/>
      </c>
      <c r="J908" s="5" t="str">
        <f>IF(F908="","",F908+editar!$C$9)</f>
        <v/>
      </c>
      <c r="K908" s="4" t="str">
        <f>IF(J908="","",VLOOKUP(MONTH(J908),editar!$F$2:$G$13,2,0))</f>
        <v/>
      </c>
      <c r="L908" s="4" t="str">
        <f t="shared" si="3"/>
        <v/>
      </c>
      <c r="M908" s="4"/>
      <c r="N908" s="37"/>
      <c r="O908" s="38"/>
      <c r="P908" s="38"/>
      <c r="Q908" s="38"/>
      <c r="R908" s="32">
        <v>901.0</v>
      </c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23" t="str">
        <f t="shared" si="4"/>
        <v/>
      </c>
      <c r="B909" s="24"/>
      <c r="C909" s="33"/>
      <c r="D909" s="39"/>
      <c r="E909" s="33"/>
      <c r="F909" s="40"/>
      <c r="G909" s="34" t="str">
        <f t="shared" si="5"/>
        <v/>
      </c>
      <c r="H909" s="28">
        <v>902.0</v>
      </c>
      <c r="I909" s="4" t="str">
        <f t="shared" si="2"/>
        <v/>
      </c>
      <c r="J909" s="5" t="str">
        <f>IF(F909="","",F909+editar!$C$9)</f>
        <v/>
      </c>
      <c r="K909" s="4" t="str">
        <f>IF(J909="","",VLOOKUP(MONTH(J909),editar!$F$2:$G$13,2,0))</f>
        <v/>
      </c>
      <c r="L909" s="4" t="str">
        <f t="shared" si="3"/>
        <v/>
      </c>
      <c r="M909" s="4"/>
      <c r="N909" s="37"/>
      <c r="O909" s="38"/>
      <c r="P909" s="38"/>
      <c r="Q909" s="38"/>
      <c r="R909" s="32">
        <v>902.0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23" t="str">
        <f t="shared" si="4"/>
        <v/>
      </c>
      <c r="B910" s="24"/>
      <c r="C910" s="33"/>
      <c r="D910" s="39"/>
      <c r="E910" s="33"/>
      <c r="F910" s="40"/>
      <c r="G910" s="34" t="str">
        <f t="shared" si="5"/>
        <v/>
      </c>
      <c r="H910" s="28">
        <v>903.0</v>
      </c>
      <c r="I910" s="4" t="str">
        <f t="shared" si="2"/>
        <v/>
      </c>
      <c r="J910" s="5" t="str">
        <f>IF(F910="","",F910+editar!$C$9)</f>
        <v/>
      </c>
      <c r="K910" s="4" t="str">
        <f>IF(J910="","",VLOOKUP(MONTH(J910),editar!$F$2:$G$13,2,0))</f>
        <v/>
      </c>
      <c r="L910" s="4" t="str">
        <f t="shared" si="3"/>
        <v/>
      </c>
      <c r="M910" s="4"/>
      <c r="N910" s="37"/>
      <c r="O910" s="38"/>
      <c r="P910" s="38"/>
      <c r="Q910" s="38"/>
      <c r="R910" s="32">
        <v>903.0</v>
      </c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23" t="str">
        <f t="shared" si="4"/>
        <v/>
      </c>
      <c r="B911" s="24"/>
      <c r="C911" s="33"/>
      <c r="D911" s="39"/>
      <c r="E911" s="33"/>
      <c r="F911" s="40"/>
      <c r="G911" s="34" t="str">
        <f t="shared" si="5"/>
        <v/>
      </c>
      <c r="H911" s="28">
        <v>904.0</v>
      </c>
      <c r="I911" s="4" t="str">
        <f t="shared" si="2"/>
        <v/>
      </c>
      <c r="J911" s="5" t="str">
        <f>IF(F911="","",F911+editar!$C$9)</f>
        <v/>
      </c>
      <c r="K911" s="4" t="str">
        <f>IF(J911="","",VLOOKUP(MONTH(J911),editar!$F$2:$G$13,2,0))</f>
        <v/>
      </c>
      <c r="L911" s="4" t="str">
        <f t="shared" si="3"/>
        <v/>
      </c>
      <c r="M911" s="4"/>
      <c r="N911" s="37"/>
      <c r="O911" s="38"/>
      <c r="P911" s="38"/>
      <c r="Q911" s="38"/>
      <c r="R911" s="32">
        <v>904.0</v>
      </c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23" t="str">
        <f t="shared" si="4"/>
        <v/>
      </c>
      <c r="B912" s="24"/>
      <c r="C912" s="33"/>
      <c r="D912" s="39"/>
      <c r="E912" s="33"/>
      <c r="F912" s="40"/>
      <c r="G912" s="34" t="str">
        <f t="shared" si="5"/>
        <v/>
      </c>
      <c r="H912" s="28">
        <v>905.0</v>
      </c>
      <c r="I912" s="4" t="str">
        <f t="shared" si="2"/>
        <v/>
      </c>
      <c r="J912" s="5" t="str">
        <f>IF(F912="","",F912+editar!$C$9)</f>
        <v/>
      </c>
      <c r="K912" s="4" t="str">
        <f>IF(J912="","",VLOOKUP(MONTH(J912),editar!$F$2:$G$13,2,0))</f>
        <v/>
      </c>
      <c r="L912" s="4" t="str">
        <f t="shared" si="3"/>
        <v/>
      </c>
      <c r="M912" s="4"/>
      <c r="N912" s="37"/>
      <c r="O912" s="38"/>
      <c r="P912" s="38"/>
      <c r="Q912" s="38"/>
      <c r="R912" s="32">
        <v>905.0</v>
      </c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23" t="str">
        <f t="shared" si="4"/>
        <v/>
      </c>
      <c r="B913" s="24"/>
      <c r="C913" s="33"/>
      <c r="D913" s="39"/>
      <c r="E913" s="33"/>
      <c r="F913" s="40"/>
      <c r="G913" s="34" t="str">
        <f t="shared" si="5"/>
        <v/>
      </c>
      <c r="H913" s="28">
        <v>906.0</v>
      </c>
      <c r="I913" s="4" t="str">
        <f t="shared" si="2"/>
        <v/>
      </c>
      <c r="J913" s="5" t="str">
        <f>IF(F913="","",F913+editar!$C$9)</f>
        <v/>
      </c>
      <c r="K913" s="4" t="str">
        <f>IF(J913="","",VLOOKUP(MONTH(J913),editar!$F$2:$G$13,2,0))</f>
        <v/>
      </c>
      <c r="L913" s="4" t="str">
        <f t="shared" si="3"/>
        <v/>
      </c>
      <c r="M913" s="4"/>
      <c r="N913" s="37"/>
      <c r="O913" s="38"/>
      <c r="P913" s="38"/>
      <c r="Q913" s="38"/>
      <c r="R913" s="32">
        <v>906.0</v>
      </c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23" t="str">
        <f t="shared" si="4"/>
        <v/>
      </c>
      <c r="B914" s="24"/>
      <c r="C914" s="33"/>
      <c r="D914" s="39"/>
      <c r="E914" s="33"/>
      <c r="F914" s="40"/>
      <c r="G914" s="34" t="str">
        <f t="shared" si="5"/>
        <v/>
      </c>
      <c r="H914" s="28">
        <v>907.0</v>
      </c>
      <c r="I914" s="4" t="str">
        <f t="shared" si="2"/>
        <v/>
      </c>
      <c r="J914" s="5" t="str">
        <f>IF(F914="","",F914+editar!$C$9)</f>
        <v/>
      </c>
      <c r="K914" s="4" t="str">
        <f>IF(J914="","",VLOOKUP(MONTH(J914),editar!$F$2:$G$13,2,0))</f>
        <v/>
      </c>
      <c r="L914" s="4" t="str">
        <f t="shared" si="3"/>
        <v/>
      </c>
      <c r="M914" s="4"/>
      <c r="N914" s="37"/>
      <c r="O914" s="38"/>
      <c r="P914" s="38"/>
      <c r="Q914" s="38"/>
      <c r="R914" s="32">
        <v>907.0</v>
      </c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23" t="str">
        <f t="shared" si="4"/>
        <v/>
      </c>
      <c r="B915" s="24"/>
      <c r="C915" s="33"/>
      <c r="D915" s="39"/>
      <c r="E915" s="33"/>
      <c r="F915" s="40"/>
      <c r="G915" s="34" t="str">
        <f t="shared" si="5"/>
        <v/>
      </c>
      <c r="H915" s="28">
        <v>908.0</v>
      </c>
      <c r="I915" s="4" t="str">
        <f t="shared" si="2"/>
        <v/>
      </c>
      <c r="J915" s="5" t="str">
        <f>IF(F915="","",F915+editar!$C$9)</f>
        <v/>
      </c>
      <c r="K915" s="4" t="str">
        <f>IF(J915="","",VLOOKUP(MONTH(J915),editar!$F$2:$G$13,2,0))</f>
        <v/>
      </c>
      <c r="L915" s="4" t="str">
        <f t="shared" si="3"/>
        <v/>
      </c>
      <c r="M915" s="4"/>
      <c r="N915" s="37"/>
      <c r="O915" s="38"/>
      <c r="P915" s="38"/>
      <c r="Q915" s="38"/>
      <c r="R915" s="32">
        <v>908.0</v>
      </c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23" t="str">
        <f t="shared" si="4"/>
        <v/>
      </c>
      <c r="B916" s="24"/>
      <c r="C916" s="33"/>
      <c r="D916" s="39"/>
      <c r="E916" s="33"/>
      <c r="F916" s="40"/>
      <c r="G916" s="34" t="str">
        <f t="shared" si="5"/>
        <v/>
      </c>
      <c r="H916" s="28">
        <v>909.0</v>
      </c>
      <c r="I916" s="4" t="str">
        <f t="shared" si="2"/>
        <v/>
      </c>
      <c r="J916" s="5" t="str">
        <f>IF(F916="","",F916+editar!$C$9)</f>
        <v/>
      </c>
      <c r="K916" s="4" t="str">
        <f>IF(J916="","",VLOOKUP(MONTH(J916),editar!$F$2:$G$13,2,0))</f>
        <v/>
      </c>
      <c r="L916" s="4" t="str">
        <f t="shared" si="3"/>
        <v/>
      </c>
      <c r="M916" s="4"/>
      <c r="N916" s="37"/>
      <c r="O916" s="38"/>
      <c r="P916" s="38"/>
      <c r="Q916" s="38"/>
      <c r="R916" s="32">
        <v>909.0</v>
      </c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23" t="str">
        <f t="shared" si="4"/>
        <v/>
      </c>
      <c r="B917" s="24"/>
      <c r="C917" s="33"/>
      <c r="D917" s="39"/>
      <c r="E917" s="33"/>
      <c r="F917" s="40"/>
      <c r="G917" s="34" t="str">
        <f t="shared" si="5"/>
        <v/>
      </c>
      <c r="H917" s="28">
        <v>910.0</v>
      </c>
      <c r="I917" s="4" t="str">
        <f t="shared" si="2"/>
        <v/>
      </c>
      <c r="J917" s="5" t="str">
        <f>IF(F917="","",F917+editar!$C$9)</f>
        <v/>
      </c>
      <c r="K917" s="4" t="str">
        <f>IF(J917="","",VLOOKUP(MONTH(J917),editar!$F$2:$G$13,2,0))</f>
        <v/>
      </c>
      <c r="L917" s="4" t="str">
        <f t="shared" si="3"/>
        <v/>
      </c>
      <c r="M917" s="4"/>
      <c r="N917" s="37"/>
      <c r="O917" s="38"/>
      <c r="P917" s="38"/>
      <c r="Q917" s="38"/>
      <c r="R917" s="32">
        <v>910.0</v>
      </c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23" t="str">
        <f t="shared" si="4"/>
        <v/>
      </c>
      <c r="B918" s="24"/>
      <c r="C918" s="33"/>
      <c r="D918" s="39"/>
      <c r="E918" s="33"/>
      <c r="F918" s="40"/>
      <c r="G918" s="34" t="str">
        <f t="shared" si="5"/>
        <v/>
      </c>
      <c r="H918" s="28">
        <v>911.0</v>
      </c>
      <c r="I918" s="4" t="str">
        <f t="shared" si="2"/>
        <v/>
      </c>
      <c r="J918" s="5" t="str">
        <f>IF(F918="","",F918+editar!$C$9)</f>
        <v/>
      </c>
      <c r="K918" s="4" t="str">
        <f>IF(J918="","",VLOOKUP(MONTH(J918),editar!$F$2:$G$13,2,0))</f>
        <v/>
      </c>
      <c r="L918" s="4" t="str">
        <f t="shared" si="3"/>
        <v/>
      </c>
      <c r="M918" s="4"/>
      <c r="N918" s="37"/>
      <c r="O918" s="38"/>
      <c r="P918" s="38"/>
      <c r="Q918" s="38"/>
      <c r="R918" s="32">
        <v>911.0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23" t="str">
        <f t="shared" si="4"/>
        <v/>
      </c>
      <c r="B919" s="24"/>
      <c r="C919" s="33"/>
      <c r="D919" s="39"/>
      <c r="E919" s="33"/>
      <c r="F919" s="40"/>
      <c r="G919" s="34" t="str">
        <f t="shared" si="5"/>
        <v/>
      </c>
      <c r="H919" s="28">
        <v>912.0</v>
      </c>
      <c r="I919" s="4" t="str">
        <f t="shared" si="2"/>
        <v/>
      </c>
      <c r="J919" s="5" t="str">
        <f>IF(F919="","",F919+editar!$C$9)</f>
        <v/>
      </c>
      <c r="K919" s="4" t="str">
        <f>IF(J919="","",VLOOKUP(MONTH(J919),editar!$F$2:$G$13,2,0))</f>
        <v/>
      </c>
      <c r="L919" s="4" t="str">
        <f t="shared" si="3"/>
        <v/>
      </c>
      <c r="M919" s="4"/>
      <c r="N919" s="37"/>
      <c r="O919" s="38"/>
      <c r="P919" s="38"/>
      <c r="Q919" s="38"/>
      <c r="R919" s="32">
        <v>912.0</v>
      </c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23" t="str">
        <f t="shared" si="4"/>
        <v/>
      </c>
      <c r="B920" s="24"/>
      <c r="C920" s="33"/>
      <c r="D920" s="39"/>
      <c r="E920" s="33"/>
      <c r="F920" s="40"/>
      <c r="G920" s="34" t="str">
        <f t="shared" si="5"/>
        <v/>
      </c>
      <c r="H920" s="28">
        <v>913.0</v>
      </c>
      <c r="I920" s="4" t="str">
        <f t="shared" si="2"/>
        <v/>
      </c>
      <c r="J920" s="5" t="str">
        <f>IF(F920="","",F920+editar!$C$9)</f>
        <v/>
      </c>
      <c r="K920" s="4" t="str">
        <f>IF(J920="","",VLOOKUP(MONTH(J920),editar!$F$2:$G$13,2,0))</f>
        <v/>
      </c>
      <c r="L920" s="4" t="str">
        <f t="shared" si="3"/>
        <v/>
      </c>
      <c r="M920" s="4"/>
      <c r="N920" s="37"/>
      <c r="O920" s="38"/>
      <c r="P920" s="38"/>
      <c r="Q920" s="38"/>
      <c r="R920" s="32">
        <v>913.0</v>
      </c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23" t="str">
        <f t="shared" si="4"/>
        <v/>
      </c>
      <c r="B921" s="24"/>
      <c r="C921" s="33"/>
      <c r="D921" s="39"/>
      <c r="E921" s="33"/>
      <c r="F921" s="40"/>
      <c r="G921" s="34" t="str">
        <f t="shared" si="5"/>
        <v/>
      </c>
      <c r="H921" s="28">
        <v>914.0</v>
      </c>
      <c r="I921" s="4" t="str">
        <f t="shared" si="2"/>
        <v/>
      </c>
      <c r="J921" s="5" t="str">
        <f>IF(F921="","",F921+editar!$C$9)</f>
        <v/>
      </c>
      <c r="K921" s="4" t="str">
        <f>IF(J921="","",VLOOKUP(MONTH(J921),editar!$F$2:$G$13,2,0))</f>
        <v/>
      </c>
      <c r="L921" s="4" t="str">
        <f t="shared" si="3"/>
        <v/>
      </c>
      <c r="M921" s="4"/>
      <c r="N921" s="37"/>
      <c r="O921" s="38"/>
      <c r="P921" s="38"/>
      <c r="Q921" s="38"/>
      <c r="R921" s="32">
        <v>914.0</v>
      </c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23" t="str">
        <f t="shared" si="4"/>
        <v/>
      </c>
      <c r="B922" s="24"/>
      <c r="C922" s="33"/>
      <c r="D922" s="39"/>
      <c r="E922" s="33"/>
      <c r="F922" s="40"/>
      <c r="G922" s="34" t="str">
        <f t="shared" si="5"/>
        <v/>
      </c>
      <c r="H922" s="28">
        <v>915.0</v>
      </c>
      <c r="I922" s="4" t="str">
        <f t="shared" si="2"/>
        <v/>
      </c>
      <c r="J922" s="5" t="str">
        <f>IF(F922="","",F922+editar!$C$9)</f>
        <v/>
      </c>
      <c r="K922" s="4" t="str">
        <f>IF(J922="","",VLOOKUP(MONTH(J922),editar!$F$2:$G$13,2,0))</f>
        <v/>
      </c>
      <c r="L922" s="4" t="str">
        <f t="shared" si="3"/>
        <v/>
      </c>
      <c r="M922" s="4"/>
      <c r="N922" s="37"/>
      <c r="O922" s="38"/>
      <c r="P922" s="38"/>
      <c r="Q922" s="38"/>
      <c r="R922" s="32">
        <v>915.0</v>
      </c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23" t="str">
        <f t="shared" si="4"/>
        <v/>
      </c>
      <c r="B923" s="24"/>
      <c r="C923" s="33"/>
      <c r="D923" s="39"/>
      <c r="E923" s="33"/>
      <c r="F923" s="40"/>
      <c r="G923" s="34" t="str">
        <f t="shared" si="5"/>
        <v/>
      </c>
      <c r="H923" s="28">
        <v>916.0</v>
      </c>
      <c r="I923" s="4" t="str">
        <f t="shared" si="2"/>
        <v/>
      </c>
      <c r="J923" s="5" t="str">
        <f>IF(F923="","",F923+editar!$C$9)</f>
        <v/>
      </c>
      <c r="K923" s="4" t="str">
        <f>IF(J923="","",VLOOKUP(MONTH(J923),editar!$F$2:$G$13,2,0))</f>
        <v/>
      </c>
      <c r="L923" s="4" t="str">
        <f t="shared" si="3"/>
        <v/>
      </c>
      <c r="M923" s="4"/>
      <c r="N923" s="37"/>
      <c r="O923" s="38"/>
      <c r="P923" s="38"/>
      <c r="Q923" s="38"/>
      <c r="R923" s="32">
        <v>916.0</v>
      </c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23" t="str">
        <f t="shared" si="4"/>
        <v/>
      </c>
      <c r="B924" s="24"/>
      <c r="C924" s="33"/>
      <c r="D924" s="39"/>
      <c r="E924" s="33"/>
      <c r="F924" s="40"/>
      <c r="G924" s="34" t="str">
        <f t="shared" si="5"/>
        <v/>
      </c>
      <c r="H924" s="28">
        <v>917.0</v>
      </c>
      <c r="I924" s="4" t="str">
        <f t="shared" si="2"/>
        <v/>
      </c>
      <c r="J924" s="5" t="str">
        <f>IF(F924="","",F924+editar!$C$9)</f>
        <v/>
      </c>
      <c r="K924" s="4" t="str">
        <f>IF(J924="","",VLOOKUP(MONTH(J924),editar!$F$2:$G$13,2,0))</f>
        <v/>
      </c>
      <c r="L924" s="4" t="str">
        <f t="shared" si="3"/>
        <v/>
      </c>
      <c r="M924" s="4"/>
      <c r="N924" s="37"/>
      <c r="O924" s="38"/>
      <c r="P924" s="38"/>
      <c r="Q924" s="38"/>
      <c r="R924" s="32">
        <v>917.0</v>
      </c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23" t="str">
        <f t="shared" si="4"/>
        <v/>
      </c>
      <c r="B925" s="24"/>
      <c r="C925" s="33"/>
      <c r="D925" s="39"/>
      <c r="E925" s="33"/>
      <c r="F925" s="40"/>
      <c r="G925" s="34" t="str">
        <f t="shared" si="5"/>
        <v/>
      </c>
      <c r="H925" s="28">
        <v>918.0</v>
      </c>
      <c r="I925" s="4" t="str">
        <f t="shared" si="2"/>
        <v/>
      </c>
      <c r="J925" s="5" t="str">
        <f>IF(F925="","",F925+editar!$C$9)</f>
        <v/>
      </c>
      <c r="K925" s="4" t="str">
        <f>IF(J925="","",VLOOKUP(MONTH(J925),editar!$F$2:$G$13,2,0))</f>
        <v/>
      </c>
      <c r="L925" s="4" t="str">
        <f t="shared" si="3"/>
        <v/>
      </c>
      <c r="M925" s="4"/>
      <c r="N925" s="37"/>
      <c r="O925" s="38"/>
      <c r="P925" s="38"/>
      <c r="Q925" s="38"/>
      <c r="R925" s="32">
        <v>918.0</v>
      </c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23" t="str">
        <f t="shared" si="4"/>
        <v/>
      </c>
      <c r="B926" s="24"/>
      <c r="C926" s="33"/>
      <c r="D926" s="39"/>
      <c r="E926" s="33"/>
      <c r="F926" s="40"/>
      <c r="G926" s="34" t="str">
        <f t="shared" si="5"/>
        <v/>
      </c>
      <c r="H926" s="28">
        <v>919.0</v>
      </c>
      <c r="I926" s="4" t="str">
        <f t="shared" si="2"/>
        <v/>
      </c>
      <c r="J926" s="5" t="str">
        <f>IF(F926="","",F926+editar!$C$9)</f>
        <v/>
      </c>
      <c r="K926" s="4" t="str">
        <f>IF(J926="","",VLOOKUP(MONTH(J926),editar!$F$2:$G$13,2,0))</f>
        <v/>
      </c>
      <c r="L926" s="4" t="str">
        <f t="shared" si="3"/>
        <v/>
      </c>
      <c r="M926" s="4"/>
      <c r="N926" s="37"/>
      <c r="O926" s="38"/>
      <c r="P926" s="38"/>
      <c r="Q926" s="38"/>
      <c r="R926" s="32">
        <v>919.0</v>
      </c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23" t="str">
        <f t="shared" si="4"/>
        <v/>
      </c>
      <c r="B927" s="24"/>
      <c r="C927" s="33"/>
      <c r="D927" s="39"/>
      <c r="E927" s="33"/>
      <c r="F927" s="40"/>
      <c r="G927" s="34" t="str">
        <f t="shared" si="5"/>
        <v/>
      </c>
      <c r="H927" s="28">
        <v>920.0</v>
      </c>
      <c r="I927" s="4" t="str">
        <f t="shared" si="2"/>
        <v/>
      </c>
      <c r="J927" s="5" t="str">
        <f>IF(F927="","",F927+editar!$C$9)</f>
        <v/>
      </c>
      <c r="K927" s="4" t="str">
        <f>IF(J927="","",VLOOKUP(MONTH(J927),editar!$F$2:$G$13,2,0))</f>
        <v/>
      </c>
      <c r="L927" s="4" t="str">
        <f t="shared" si="3"/>
        <v/>
      </c>
      <c r="M927" s="4"/>
      <c r="N927" s="37"/>
      <c r="O927" s="38"/>
      <c r="P927" s="38"/>
      <c r="Q927" s="38"/>
      <c r="R927" s="32">
        <v>920.0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23" t="str">
        <f t="shared" si="4"/>
        <v/>
      </c>
      <c r="B928" s="24"/>
      <c r="C928" s="33"/>
      <c r="D928" s="39"/>
      <c r="E928" s="33"/>
      <c r="F928" s="40"/>
      <c r="G928" s="34" t="str">
        <f t="shared" si="5"/>
        <v/>
      </c>
      <c r="H928" s="28">
        <v>921.0</v>
      </c>
      <c r="I928" s="4" t="str">
        <f t="shared" si="2"/>
        <v/>
      </c>
      <c r="J928" s="5" t="str">
        <f>IF(F928="","",F928+editar!$C$9)</f>
        <v/>
      </c>
      <c r="K928" s="4" t="str">
        <f>IF(J928="","",VLOOKUP(MONTH(J928),editar!$F$2:$G$13,2,0))</f>
        <v/>
      </c>
      <c r="L928" s="4" t="str">
        <f t="shared" si="3"/>
        <v/>
      </c>
      <c r="M928" s="4"/>
      <c r="N928" s="37"/>
      <c r="O928" s="38"/>
      <c r="P928" s="38"/>
      <c r="Q928" s="38"/>
      <c r="R928" s="32">
        <v>921.0</v>
      </c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23" t="str">
        <f t="shared" si="4"/>
        <v/>
      </c>
      <c r="B929" s="24"/>
      <c r="C929" s="33"/>
      <c r="D929" s="39"/>
      <c r="E929" s="33"/>
      <c r="F929" s="40"/>
      <c r="G929" s="34" t="str">
        <f t="shared" si="5"/>
        <v/>
      </c>
      <c r="H929" s="28">
        <v>922.0</v>
      </c>
      <c r="I929" s="4" t="str">
        <f t="shared" si="2"/>
        <v/>
      </c>
      <c r="J929" s="5" t="str">
        <f>IF(F929="","",F929+editar!$C$9)</f>
        <v/>
      </c>
      <c r="K929" s="4" t="str">
        <f>IF(J929="","",VLOOKUP(MONTH(J929),editar!$F$2:$G$13,2,0))</f>
        <v/>
      </c>
      <c r="L929" s="4" t="str">
        <f t="shared" si="3"/>
        <v/>
      </c>
      <c r="M929" s="4"/>
      <c r="N929" s="37"/>
      <c r="O929" s="38"/>
      <c r="P929" s="38"/>
      <c r="Q929" s="38"/>
      <c r="R929" s="32">
        <v>922.0</v>
      </c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23" t="str">
        <f t="shared" si="4"/>
        <v/>
      </c>
      <c r="B930" s="24"/>
      <c r="C930" s="33"/>
      <c r="D930" s="39"/>
      <c r="E930" s="33"/>
      <c r="F930" s="40"/>
      <c r="G930" s="34" t="str">
        <f t="shared" si="5"/>
        <v/>
      </c>
      <c r="H930" s="28">
        <v>923.0</v>
      </c>
      <c r="I930" s="4" t="str">
        <f t="shared" si="2"/>
        <v/>
      </c>
      <c r="J930" s="5" t="str">
        <f>IF(F930="","",F930+editar!$C$9)</f>
        <v/>
      </c>
      <c r="K930" s="4" t="str">
        <f>IF(J930="","",VLOOKUP(MONTH(J930),editar!$F$2:$G$13,2,0))</f>
        <v/>
      </c>
      <c r="L930" s="4" t="str">
        <f t="shared" si="3"/>
        <v/>
      </c>
      <c r="M930" s="4"/>
      <c r="N930" s="37"/>
      <c r="O930" s="38"/>
      <c r="P930" s="38"/>
      <c r="Q930" s="38"/>
      <c r="R930" s="32">
        <v>923.0</v>
      </c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23" t="str">
        <f t="shared" si="4"/>
        <v/>
      </c>
      <c r="B931" s="24"/>
      <c r="C931" s="33"/>
      <c r="D931" s="39"/>
      <c r="E931" s="33"/>
      <c r="F931" s="40"/>
      <c r="G931" s="34" t="str">
        <f t="shared" si="5"/>
        <v/>
      </c>
      <c r="H931" s="28">
        <v>924.0</v>
      </c>
      <c r="I931" s="4" t="str">
        <f t="shared" si="2"/>
        <v/>
      </c>
      <c r="J931" s="5" t="str">
        <f>IF(F931="","",F931+editar!$C$9)</f>
        <v/>
      </c>
      <c r="K931" s="4" t="str">
        <f>IF(J931="","",VLOOKUP(MONTH(J931),editar!$F$2:$G$13,2,0))</f>
        <v/>
      </c>
      <c r="L931" s="4" t="str">
        <f t="shared" si="3"/>
        <v/>
      </c>
      <c r="M931" s="4"/>
      <c r="N931" s="37"/>
      <c r="O931" s="38"/>
      <c r="P931" s="38"/>
      <c r="Q931" s="38"/>
      <c r="R931" s="32">
        <v>924.0</v>
      </c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23" t="str">
        <f t="shared" si="4"/>
        <v/>
      </c>
      <c r="B932" s="24"/>
      <c r="C932" s="33"/>
      <c r="D932" s="39"/>
      <c r="E932" s="33"/>
      <c r="F932" s="40"/>
      <c r="G932" s="34" t="str">
        <f t="shared" si="5"/>
        <v/>
      </c>
      <c r="H932" s="28">
        <v>925.0</v>
      </c>
      <c r="I932" s="4" t="str">
        <f t="shared" si="2"/>
        <v/>
      </c>
      <c r="J932" s="5" t="str">
        <f>IF(F932="","",F932+editar!$C$9)</f>
        <v/>
      </c>
      <c r="K932" s="4" t="str">
        <f>IF(J932="","",VLOOKUP(MONTH(J932),editar!$F$2:$G$13,2,0))</f>
        <v/>
      </c>
      <c r="L932" s="4" t="str">
        <f t="shared" si="3"/>
        <v/>
      </c>
      <c r="M932" s="4"/>
      <c r="N932" s="37"/>
      <c r="O932" s="38"/>
      <c r="P932" s="38"/>
      <c r="Q932" s="38"/>
      <c r="R932" s="32">
        <v>925.0</v>
      </c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23" t="str">
        <f t="shared" si="4"/>
        <v/>
      </c>
      <c r="B933" s="24"/>
      <c r="C933" s="33"/>
      <c r="D933" s="39"/>
      <c r="E933" s="33"/>
      <c r="F933" s="40"/>
      <c r="G933" s="34" t="str">
        <f t="shared" si="5"/>
        <v/>
      </c>
      <c r="H933" s="28">
        <v>926.0</v>
      </c>
      <c r="I933" s="4" t="str">
        <f t="shared" si="2"/>
        <v/>
      </c>
      <c r="J933" s="5" t="str">
        <f>IF(F933="","",F933+editar!$C$9)</f>
        <v/>
      </c>
      <c r="K933" s="4" t="str">
        <f>IF(J933="","",VLOOKUP(MONTH(J933),editar!$F$2:$G$13,2,0))</f>
        <v/>
      </c>
      <c r="L933" s="4" t="str">
        <f t="shared" si="3"/>
        <v/>
      </c>
      <c r="M933" s="4"/>
      <c r="N933" s="37"/>
      <c r="O933" s="38"/>
      <c r="P933" s="38"/>
      <c r="Q933" s="38"/>
      <c r="R933" s="32">
        <v>926.0</v>
      </c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23" t="str">
        <f t="shared" si="4"/>
        <v/>
      </c>
      <c r="B934" s="24"/>
      <c r="C934" s="33"/>
      <c r="D934" s="39"/>
      <c r="E934" s="33"/>
      <c r="F934" s="40"/>
      <c r="G934" s="34" t="str">
        <f t="shared" si="5"/>
        <v/>
      </c>
      <c r="H934" s="28">
        <v>927.0</v>
      </c>
      <c r="I934" s="4" t="str">
        <f t="shared" si="2"/>
        <v/>
      </c>
      <c r="J934" s="5" t="str">
        <f>IF(F934="","",F934+editar!$C$9)</f>
        <v/>
      </c>
      <c r="K934" s="4" t="str">
        <f>IF(J934="","",VLOOKUP(MONTH(J934),editar!$F$2:$G$13,2,0))</f>
        <v/>
      </c>
      <c r="L934" s="4" t="str">
        <f t="shared" si="3"/>
        <v/>
      </c>
      <c r="M934" s="4"/>
      <c r="N934" s="37"/>
      <c r="O934" s="38"/>
      <c r="P934" s="38"/>
      <c r="Q934" s="38"/>
      <c r="R934" s="32">
        <v>927.0</v>
      </c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23" t="str">
        <f t="shared" si="4"/>
        <v/>
      </c>
      <c r="B935" s="24"/>
      <c r="C935" s="33"/>
      <c r="D935" s="39"/>
      <c r="E935" s="33"/>
      <c r="F935" s="40"/>
      <c r="G935" s="34" t="str">
        <f t="shared" si="5"/>
        <v/>
      </c>
      <c r="H935" s="28">
        <v>928.0</v>
      </c>
      <c r="I935" s="4" t="str">
        <f t="shared" si="2"/>
        <v/>
      </c>
      <c r="J935" s="5" t="str">
        <f>IF(F935="","",F935+editar!$C$9)</f>
        <v/>
      </c>
      <c r="K935" s="4" t="str">
        <f>IF(J935="","",VLOOKUP(MONTH(J935),editar!$F$2:$G$13,2,0))</f>
        <v/>
      </c>
      <c r="L935" s="4" t="str">
        <f t="shared" si="3"/>
        <v/>
      </c>
      <c r="M935" s="4"/>
      <c r="N935" s="37"/>
      <c r="O935" s="38"/>
      <c r="P935" s="38"/>
      <c r="Q935" s="38"/>
      <c r="R935" s="32">
        <v>928.0</v>
      </c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23" t="str">
        <f t="shared" si="4"/>
        <v/>
      </c>
      <c r="B936" s="24"/>
      <c r="C936" s="33"/>
      <c r="D936" s="39"/>
      <c r="E936" s="33"/>
      <c r="F936" s="40"/>
      <c r="G936" s="34" t="str">
        <f t="shared" si="5"/>
        <v/>
      </c>
      <c r="H936" s="28">
        <v>929.0</v>
      </c>
      <c r="I936" s="4" t="str">
        <f t="shared" si="2"/>
        <v/>
      </c>
      <c r="J936" s="5" t="str">
        <f>IF(F936="","",F936+editar!$C$9)</f>
        <v/>
      </c>
      <c r="K936" s="4" t="str">
        <f>IF(J936="","",VLOOKUP(MONTH(J936),editar!$F$2:$G$13,2,0))</f>
        <v/>
      </c>
      <c r="L936" s="4" t="str">
        <f t="shared" si="3"/>
        <v/>
      </c>
      <c r="M936" s="4"/>
      <c r="N936" s="37"/>
      <c r="O936" s="38"/>
      <c r="P936" s="38"/>
      <c r="Q936" s="38"/>
      <c r="R936" s="32">
        <v>929.0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23" t="str">
        <f t="shared" si="4"/>
        <v/>
      </c>
      <c r="B937" s="24"/>
      <c r="C937" s="33"/>
      <c r="D937" s="39"/>
      <c r="E937" s="33"/>
      <c r="F937" s="40"/>
      <c r="G937" s="34" t="str">
        <f t="shared" si="5"/>
        <v/>
      </c>
      <c r="H937" s="28">
        <v>930.0</v>
      </c>
      <c r="I937" s="4" t="str">
        <f t="shared" si="2"/>
        <v/>
      </c>
      <c r="J937" s="5" t="str">
        <f>IF(F937="","",F937+editar!$C$9)</f>
        <v/>
      </c>
      <c r="K937" s="4" t="str">
        <f>IF(J937="","",VLOOKUP(MONTH(J937),editar!$F$2:$G$13,2,0))</f>
        <v/>
      </c>
      <c r="L937" s="4" t="str">
        <f t="shared" si="3"/>
        <v/>
      </c>
      <c r="M937" s="4"/>
      <c r="N937" s="37"/>
      <c r="O937" s="38"/>
      <c r="P937" s="38"/>
      <c r="Q937" s="38"/>
      <c r="R937" s="32">
        <v>930.0</v>
      </c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23" t="str">
        <f t="shared" si="4"/>
        <v/>
      </c>
      <c r="B938" s="24"/>
      <c r="C938" s="33"/>
      <c r="D938" s="39"/>
      <c r="E938" s="33"/>
      <c r="F938" s="40"/>
      <c r="G938" s="34" t="str">
        <f t="shared" si="5"/>
        <v/>
      </c>
      <c r="H938" s="28">
        <v>931.0</v>
      </c>
      <c r="I938" s="4" t="str">
        <f t="shared" si="2"/>
        <v/>
      </c>
      <c r="J938" s="5" t="str">
        <f>IF(F938="","",F938+editar!$C$9)</f>
        <v/>
      </c>
      <c r="K938" s="4" t="str">
        <f>IF(J938="","",VLOOKUP(MONTH(J938),editar!$F$2:$G$13,2,0))</f>
        <v/>
      </c>
      <c r="L938" s="4" t="str">
        <f t="shared" si="3"/>
        <v/>
      </c>
      <c r="M938" s="4"/>
      <c r="N938" s="37"/>
      <c r="O938" s="38"/>
      <c r="P938" s="38"/>
      <c r="Q938" s="38"/>
      <c r="R938" s="32">
        <v>931.0</v>
      </c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23" t="str">
        <f t="shared" si="4"/>
        <v/>
      </c>
      <c r="B939" s="24"/>
      <c r="C939" s="33"/>
      <c r="D939" s="39"/>
      <c r="E939" s="33"/>
      <c r="F939" s="40"/>
      <c r="G939" s="34" t="str">
        <f t="shared" si="5"/>
        <v/>
      </c>
      <c r="H939" s="28">
        <v>932.0</v>
      </c>
      <c r="I939" s="4" t="str">
        <f t="shared" si="2"/>
        <v/>
      </c>
      <c r="J939" s="5" t="str">
        <f>IF(F939="","",F939+editar!$C$9)</f>
        <v/>
      </c>
      <c r="K939" s="4" t="str">
        <f>IF(J939="","",VLOOKUP(MONTH(J939),editar!$F$2:$G$13,2,0))</f>
        <v/>
      </c>
      <c r="L939" s="4" t="str">
        <f t="shared" si="3"/>
        <v/>
      </c>
      <c r="M939" s="4"/>
      <c r="N939" s="37"/>
      <c r="O939" s="38"/>
      <c r="P939" s="38"/>
      <c r="Q939" s="38"/>
      <c r="R939" s="32">
        <v>932.0</v>
      </c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23" t="str">
        <f t="shared" si="4"/>
        <v/>
      </c>
      <c r="B940" s="24"/>
      <c r="C940" s="33"/>
      <c r="D940" s="39"/>
      <c r="E940" s="33"/>
      <c r="F940" s="40"/>
      <c r="G940" s="34" t="str">
        <f t="shared" si="5"/>
        <v/>
      </c>
      <c r="H940" s="28">
        <v>933.0</v>
      </c>
      <c r="I940" s="4" t="str">
        <f t="shared" si="2"/>
        <v/>
      </c>
      <c r="J940" s="5" t="str">
        <f>IF(F940="","",F940+editar!$C$9)</f>
        <v/>
      </c>
      <c r="K940" s="4" t="str">
        <f>IF(J940="","",VLOOKUP(MONTH(J940),editar!$F$2:$G$13,2,0))</f>
        <v/>
      </c>
      <c r="L940" s="4" t="str">
        <f t="shared" si="3"/>
        <v/>
      </c>
      <c r="M940" s="4"/>
      <c r="N940" s="37"/>
      <c r="O940" s="38"/>
      <c r="P940" s="38"/>
      <c r="Q940" s="38"/>
      <c r="R940" s="32">
        <v>933.0</v>
      </c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23" t="str">
        <f t="shared" si="4"/>
        <v/>
      </c>
      <c r="B941" s="24"/>
      <c r="C941" s="33"/>
      <c r="D941" s="39"/>
      <c r="E941" s="33"/>
      <c r="F941" s="40"/>
      <c r="G941" s="34" t="str">
        <f t="shared" si="5"/>
        <v/>
      </c>
      <c r="H941" s="28">
        <v>934.0</v>
      </c>
      <c r="I941" s="4" t="str">
        <f t="shared" si="2"/>
        <v/>
      </c>
      <c r="J941" s="5" t="str">
        <f>IF(F941="","",F941+editar!$C$9)</f>
        <v/>
      </c>
      <c r="K941" s="4" t="str">
        <f>IF(J941="","",VLOOKUP(MONTH(J941),editar!$F$2:$G$13,2,0))</f>
        <v/>
      </c>
      <c r="L941" s="4" t="str">
        <f t="shared" si="3"/>
        <v/>
      </c>
      <c r="M941" s="4"/>
      <c r="N941" s="37"/>
      <c r="O941" s="38"/>
      <c r="P941" s="38"/>
      <c r="Q941" s="38"/>
      <c r="R941" s="32">
        <v>934.0</v>
      </c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23" t="str">
        <f t="shared" si="4"/>
        <v/>
      </c>
      <c r="B942" s="24"/>
      <c r="C942" s="33"/>
      <c r="D942" s="39"/>
      <c r="E942" s="33"/>
      <c r="F942" s="40"/>
      <c r="G942" s="34" t="str">
        <f t="shared" si="5"/>
        <v/>
      </c>
      <c r="H942" s="28">
        <v>935.0</v>
      </c>
      <c r="I942" s="4" t="str">
        <f t="shared" si="2"/>
        <v/>
      </c>
      <c r="J942" s="5" t="str">
        <f>IF(F942="","",F942+editar!$C$9)</f>
        <v/>
      </c>
      <c r="K942" s="4" t="str">
        <f>IF(J942="","",VLOOKUP(MONTH(J942),editar!$F$2:$G$13,2,0))</f>
        <v/>
      </c>
      <c r="L942" s="4" t="str">
        <f t="shared" si="3"/>
        <v/>
      </c>
      <c r="M942" s="4"/>
      <c r="N942" s="37"/>
      <c r="O942" s="38"/>
      <c r="P942" s="38"/>
      <c r="Q942" s="38"/>
      <c r="R942" s="32">
        <v>935.0</v>
      </c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23" t="str">
        <f t="shared" si="4"/>
        <v/>
      </c>
      <c r="B943" s="24"/>
      <c r="C943" s="33"/>
      <c r="D943" s="39"/>
      <c r="E943" s="33"/>
      <c r="F943" s="40"/>
      <c r="G943" s="34" t="str">
        <f t="shared" si="5"/>
        <v/>
      </c>
      <c r="H943" s="28">
        <v>936.0</v>
      </c>
      <c r="I943" s="4" t="str">
        <f t="shared" si="2"/>
        <v/>
      </c>
      <c r="J943" s="5" t="str">
        <f>IF(F943="","",F943+editar!$C$9)</f>
        <v/>
      </c>
      <c r="K943" s="4" t="str">
        <f>IF(J943="","",VLOOKUP(MONTH(J943),editar!$F$2:$G$13,2,0))</f>
        <v/>
      </c>
      <c r="L943" s="4" t="str">
        <f t="shared" si="3"/>
        <v/>
      </c>
      <c r="M943" s="4"/>
      <c r="N943" s="37"/>
      <c r="O943" s="38"/>
      <c r="P943" s="38"/>
      <c r="Q943" s="38"/>
      <c r="R943" s="32">
        <v>936.0</v>
      </c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23" t="str">
        <f t="shared" si="4"/>
        <v/>
      </c>
      <c r="B944" s="24"/>
      <c r="C944" s="33"/>
      <c r="D944" s="39"/>
      <c r="E944" s="33"/>
      <c r="F944" s="40"/>
      <c r="G944" s="34" t="str">
        <f t="shared" si="5"/>
        <v/>
      </c>
      <c r="H944" s="28">
        <v>937.0</v>
      </c>
      <c r="I944" s="4" t="str">
        <f t="shared" si="2"/>
        <v/>
      </c>
      <c r="J944" s="5" t="str">
        <f>IF(F944="","",F944+editar!$C$9)</f>
        <v/>
      </c>
      <c r="K944" s="4" t="str">
        <f>IF(J944="","",VLOOKUP(MONTH(J944),editar!$F$2:$G$13,2,0))</f>
        <v/>
      </c>
      <c r="L944" s="4" t="str">
        <f t="shared" si="3"/>
        <v/>
      </c>
      <c r="M944" s="4"/>
      <c r="N944" s="37"/>
      <c r="O944" s="38"/>
      <c r="P944" s="38"/>
      <c r="Q944" s="38"/>
      <c r="R944" s="32">
        <v>937.0</v>
      </c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23" t="str">
        <f t="shared" si="4"/>
        <v/>
      </c>
      <c r="B945" s="24"/>
      <c r="C945" s="33"/>
      <c r="D945" s="39"/>
      <c r="E945" s="33"/>
      <c r="F945" s="40"/>
      <c r="G945" s="34" t="str">
        <f t="shared" si="5"/>
        <v/>
      </c>
      <c r="H945" s="28">
        <v>938.0</v>
      </c>
      <c r="I945" s="4" t="str">
        <f t="shared" si="2"/>
        <v/>
      </c>
      <c r="J945" s="5" t="str">
        <f>IF(F945="","",F945+editar!$C$9)</f>
        <v/>
      </c>
      <c r="K945" s="4" t="str">
        <f>IF(J945="","",VLOOKUP(MONTH(J945),editar!$F$2:$G$13,2,0))</f>
        <v/>
      </c>
      <c r="L945" s="4" t="str">
        <f t="shared" si="3"/>
        <v/>
      </c>
      <c r="M945" s="4"/>
      <c r="N945" s="37"/>
      <c r="O945" s="38"/>
      <c r="P945" s="38"/>
      <c r="Q945" s="38"/>
      <c r="R945" s="32">
        <v>938.0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23" t="str">
        <f t="shared" si="4"/>
        <v/>
      </c>
      <c r="B946" s="24"/>
      <c r="C946" s="33"/>
      <c r="D946" s="39"/>
      <c r="E946" s="33"/>
      <c r="F946" s="40"/>
      <c r="G946" s="34" t="str">
        <f t="shared" si="5"/>
        <v/>
      </c>
      <c r="H946" s="28">
        <v>939.0</v>
      </c>
      <c r="I946" s="4" t="str">
        <f t="shared" si="2"/>
        <v/>
      </c>
      <c r="J946" s="5" t="str">
        <f>IF(F946="","",F946+editar!$C$9)</f>
        <v/>
      </c>
      <c r="K946" s="4" t="str">
        <f>IF(J946="","",VLOOKUP(MONTH(J946),editar!$F$2:$G$13,2,0))</f>
        <v/>
      </c>
      <c r="L946" s="4" t="str">
        <f t="shared" si="3"/>
        <v/>
      </c>
      <c r="M946" s="4"/>
      <c r="N946" s="37"/>
      <c r="O946" s="38"/>
      <c r="P946" s="38"/>
      <c r="Q946" s="38"/>
      <c r="R946" s="32">
        <v>939.0</v>
      </c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23" t="str">
        <f t="shared" si="4"/>
        <v/>
      </c>
      <c r="B947" s="24"/>
      <c r="C947" s="33"/>
      <c r="D947" s="39"/>
      <c r="E947" s="33"/>
      <c r="F947" s="40"/>
      <c r="G947" s="34" t="str">
        <f t="shared" si="5"/>
        <v/>
      </c>
      <c r="H947" s="28">
        <v>940.0</v>
      </c>
      <c r="I947" s="4" t="str">
        <f t="shared" si="2"/>
        <v/>
      </c>
      <c r="J947" s="5" t="str">
        <f>IF(F947="","",F947+editar!$C$9)</f>
        <v/>
      </c>
      <c r="K947" s="4" t="str">
        <f>IF(J947="","",VLOOKUP(MONTH(J947),editar!$F$2:$G$13,2,0))</f>
        <v/>
      </c>
      <c r="L947" s="4" t="str">
        <f t="shared" si="3"/>
        <v/>
      </c>
      <c r="M947" s="4"/>
      <c r="N947" s="37"/>
      <c r="O947" s="38"/>
      <c r="P947" s="38"/>
      <c r="Q947" s="38"/>
      <c r="R947" s="32">
        <v>940.0</v>
      </c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23" t="str">
        <f t="shared" si="4"/>
        <v/>
      </c>
      <c r="B948" s="24"/>
      <c r="C948" s="33"/>
      <c r="D948" s="39"/>
      <c r="E948" s="33"/>
      <c r="F948" s="40"/>
      <c r="G948" s="34" t="str">
        <f t="shared" si="5"/>
        <v/>
      </c>
      <c r="H948" s="28">
        <v>941.0</v>
      </c>
      <c r="I948" s="4" t="str">
        <f t="shared" si="2"/>
        <v/>
      </c>
      <c r="J948" s="5" t="str">
        <f>IF(F948="","",F948+editar!$C$9)</f>
        <v/>
      </c>
      <c r="K948" s="4" t="str">
        <f>IF(J948="","",VLOOKUP(MONTH(J948),editar!$F$2:$G$13,2,0))</f>
        <v/>
      </c>
      <c r="L948" s="4" t="str">
        <f t="shared" si="3"/>
        <v/>
      </c>
      <c r="M948" s="4"/>
      <c r="N948" s="37"/>
      <c r="O948" s="38"/>
      <c r="P948" s="38"/>
      <c r="Q948" s="38"/>
      <c r="R948" s="32">
        <v>941.0</v>
      </c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23" t="str">
        <f t="shared" si="4"/>
        <v/>
      </c>
      <c r="B949" s="24"/>
      <c r="C949" s="33"/>
      <c r="D949" s="39"/>
      <c r="E949" s="33"/>
      <c r="F949" s="40"/>
      <c r="G949" s="34" t="str">
        <f t="shared" si="5"/>
        <v/>
      </c>
      <c r="H949" s="28">
        <v>942.0</v>
      </c>
      <c r="I949" s="4" t="str">
        <f t="shared" si="2"/>
        <v/>
      </c>
      <c r="J949" s="5" t="str">
        <f>IF(F949="","",F949+editar!$C$9)</f>
        <v/>
      </c>
      <c r="K949" s="4" t="str">
        <f>IF(J949="","",VLOOKUP(MONTH(J949),editar!$F$2:$G$13,2,0))</f>
        <v/>
      </c>
      <c r="L949" s="4" t="str">
        <f t="shared" si="3"/>
        <v/>
      </c>
      <c r="M949" s="4"/>
      <c r="N949" s="37"/>
      <c r="O949" s="38"/>
      <c r="P949" s="38"/>
      <c r="Q949" s="38"/>
      <c r="R949" s="32">
        <v>942.0</v>
      </c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23" t="str">
        <f t="shared" si="4"/>
        <v/>
      </c>
      <c r="B950" s="24"/>
      <c r="C950" s="33"/>
      <c r="D950" s="39"/>
      <c r="E950" s="33"/>
      <c r="F950" s="40"/>
      <c r="G950" s="34" t="str">
        <f t="shared" si="5"/>
        <v/>
      </c>
      <c r="H950" s="28">
        <v>943.0</v>
      </c>
      <c r="I950" s="4" t="str">
        <f t="shared" si="2"/>
        <v/>
      </c>
      <c r="J950" s="5" t="str">
        <f>IF(F950="","",F950+editar!$C$9)</f>
        <v/>
      </c>
      <c r="K950" s="4" t="str">
        <f>IF(J950="","",VLOOKUP(MONTH(J950),editar!$F$2:$G$13,2,0))</f>
        <v/>
      </c>
      <c r="L950" s="4" t="str">
        <f t="shared" si="3"/>
        <v/>
      </c>
      <c r="M950" s="4"/>
      <c r="N950" s="37"/>
      <c r="O950" s="38"/>
      <c r="P950" s="38"/>
      <c r="Q950" s="38"/>
      <c r="R950" s="32">
        <v>943.0</v>
      </c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23" t="str">
        <f t="shared" si="4"/>
        <v/>
      </c>
      <c r="B951" s="24"/>
      <c r="C951" s="33"/>
      <c r="D951" s="39"/>
      <c r="E951" s="33"/>
      <c r="F951" s="40"/>
      <c r="G951" s="34" t="str">
        <f t="shared" si="5"/>
        <v/>
      </c>
      <c r="H951" s="28">
        <v>944.0</v>
      </c>
      <c r="I951" s="4" t="str">
        <f t="shared" si="2"/>
        <v/>
      </c>
      <c r="J951" s="5" t="str">
        <f>IF(F951="","",F951+editar!$C$9)</f>
        <v/>
      </c>
      <c r="K951" s="4" t="str">
        <f>IF(J951="","",VLOOKUP(MONTH(J951),editar!$F$2:$G$13,2,0))</f>
        <v/>
      </c>
      <c r="L951" s="4" t="str">
        <f t="shared" si="3"/>
        <v/>
      </c>
      <c r="M951" s="4"/>
      <c r="N951" s="37"/>
      <c r="O951" s="38"/>
      <c r="P951" s="38"/>
      <c r="Q951" s="38"/>
      <c r="R951" s="32">
        <v>944.0</v>
      </c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23" t="str">
        <f t="shared" si="4"/>
        <v/>
      </c>
      <c r="B952" s="24"/>
      <c r="C952" s="33"/>
      <c r="D952" s="39"/>
      <c r="E952" s="33"/>
      <c r="F952" s="40"/>
      <c r="G952" s="34" t="str">
        <f t="shared" si="5"/>
        <v/>
      </c>
      <c r="H952" s="28">
        <v>945.0</v>
      </c>
      <c r="I952" s="4" t="str">
        <f t="shared" si="2"/>
        <v/>
      </c>
      <c r="J952" s="5" t="str">
        <f>IF(F952="","",F952+editar!$C$9)</f>
        <v/>
      </c>
      <c r="K952" s="4" t="str">
        <f>IF(J952="","",VLOOKUP(MONTH(J952),editar!$F$2:$G$13,2,0))</f>
        <v/>
      </c>
      <c r="L952" s="4" t="str">
        <f t="shared" si="3"/>
        <v/>
      </c>
      <c r="M952" s="4"/>
      <c r="N952" s="37"/>
      <c r="O952" s="38"/>
      <c r="P952" s="38"/>
      <c r="Q952" s="38"/>
      <c r="R952" s="32">
        <v>945.0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23" t="str">
        <f t="shared" si="4"/>
        <v/>
      </c>
      <c r="B953" s="24"/>
      <c r="C953" s="33"/>
      <c r="D953" s="39"/>
      <c r="E953" s="33"/>
      <c r="F953" s="40"/>
      <c r="G953" s="34" t="str">
        <f t="shared" si="5"/>
        <v/>
      </c>
      <c r="H953" s="28">
        <v>946.0</v>
      </c>
      <c r="I953" s="4" t="str">
        <f t="shared" si="2"/>
        <v/>
      </c>
      <c r="J953" s="5" t="str">
        <f>IF(F953="","",F953+editar!$C$9)</f>
        <v/>
      </c>
      <c r="K953" s="4" t="str">
        <f>IF(J953="","",VLOOKUP(MONTH(J953),editar!$F$2:$G$13,2,0))</f>
        <v/>
      </c>
      <c r="L953" s="4" t="str">
        <f t="shared" si="3"/>
        <v/>
      </c>
      <c r="M953" s="4"/>
      <c r="N953" s="37"/>
      <c r="O953" s="38"/>
      <c r="P953" s="38"/>
      <c r="Q953" s="38"/>
      <c r="R953" s="32">
        <v>946.0</v>
      </c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23" t="str">
        <f t="shared" si="4"/>
        <v/>
      </c>
      <c r="B954" s="24"/>
      <c r="C954" s="33"/>
      <c r="D954" s="39"/>
      <c r="E954" s="33"/>
      <c r="F954" s="40"/>
      <c r="G954" s="34" t="str">
        <f t="shared" si="5"/>
        <v/>
      </c>
      <c r="H954" s="28">
        <v>947.0</v>
      </c>
      <c r="I954" s="4" t="str">
        <f t="shared" si="2"/>
        <v/>
      </c>
      <c r="J954" s="5" t="str">
        <f>IF(F954="","",F954+editar!$C$9)</f>
        <v/>
      </c>
      <c r="K954" s="4" t="str">
        <f>IF(J954="","",VLOOKUP(MONTH(J954),editar!$F$2:$G$13,2,0))</f>
        <v/>
      </c>
      <c r="L954" s="4" t="str">
        <f t="shared" si="3"/>
        <v/>
      </c>
      <c r="M954" s="4"/>
      <c r="N954" s="37"/>
      <c r="O954" s="38"/>
      <c r="P954" s="38"/>
      <c r="Q954" s="38"/>
      <c r="R954" s="32">
        <v>947.0</v>
      </c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23" t="str">
        <f t="shared" si="4"/>
        <v/>
      </c>
      <c r="B955" s="24"/>
      <c r="C955" s="33"/>
      <c r="D955" s="39"/>
      <c r="E955" s="33"/>
      <c r="F955" s="40"/>
      <c r="G955" s="34" t="str">
        <f t="shared" si="5"/>
        <v/>
      </c>
      <c r="H955" s="28">
        <v>948.0</v>
      </c>
      <c r="I955" s="4" t="str">
        <f t="shared" si="2"/>
        <v/>
      </c>
      <c r="J955" s="5" t="str">
        <f>IF(F955="","",F955+editar!$C$9)</f>
        <v/>
      </c>
      <c r="K955" s="4" t="str">
        <f>IF(J955="","",VLOOKUP(MONTH(J955),editar!$F$2:$G$13,2,0))</f>
        <v/>
      </c>
      <c r="L955" s="4" t="str">
        <f t="shared" si="3"/>
        <v/>
      </c>
      <c r="M955" s="4"/>
      <c r="N955" s="37"/>
      <c r="O955" s="38"/>
      <c r="P955" s="38"/>
      <c r="Q955" s="38"/>
      <c r="R955" s="32">
        <v>948.0</v>
      </c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23" t="str">
        <f t="shared" si="4"/>
        <v/>
      </c>
      <c r="B956" s="24"/>
      <c r="C956" s="33"/>
      <c r="D956" s="39"/>
      <c r="E956" s="33"/>
      <c r="F956" s="40"/>
      <c r="G956" s="34" t="str">
        <f t="shared" si="5"/>
        <v/>
      </c>
      <c r="H956" s="28">
        <v>949.0</v>
      </c>
      <c r="I956" s="4" t="str">
        <f t="shared" si="2"/>
        <v/>
      </c>
      <c r="J956" s="5" t="str">
        <f>IF(F956="","",F956+editar!$C$9)</f>
        <v/>
      </c>
      <c r="K956" s="4" t="str">
        <f>IF(J956="","",VLOOKUP(MONTH(J956),editar!$F$2:$G$13,2,0))</f>
        <v/>
      </c>
      <c r="L956" s="4" t="str">
        <f t="shared" si="3"/>
        <v/>
      </c>
      <c r="M956" s="4"/>
      <c r="N956" s="37"/>
      <c r="O956" s="38"/>
      <c r="P956" s="38"/>
      <c r="Q956" s="38"/>
      <c r="R956" s="32">
        <v>949.0</v>
      </c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23" t="str">
        <f t="shared" si="4"/>
        <v/>
      </c>
      <c r="B957" s="24"/>
      <c r="C957" s="33"/>
      <c r="D957" s="39"/>
      <c r="E957" s="33"/>
      <c r="F957" s="40"/>
      <c r="G957" s="34" t="str">
        <f t="shared" si="5"/>
        <v/>
      </c>
      <c r="H957" s="28">
        <v>950.0</v>
      </c>
      <c r="I957" s="4" t="str">
        <f t="shared" si="2"/>
        <v/>
      </c>
      <c r="J957" s="5" t="str">
        <f>IF(F957="","",F957+editar!$C$9)</f>
        <v/>
      </c>
      <c r="K957" s="4" t="str">
        <f>IF(J957="","",VLOOKUP(MONTH(J957),editar!$F$2:$G$13,2,0))</f>
        <v/>
      </c>
      <c r="L957" s="4" t="str">
        <f t="shared" si="3"/>
        <v/>
      </c>
      <c r="M957" s="4"/>
      <c r="N957" s="37"/>
      <c r="O957" s="38"/>
      <c r="P957" s="38"/>
      <c r="Q957" s="38"/>
      <c r="R957" s="32">
        <v>950.0</v>
      </c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23" t="str">
        <f t="shared" si="4"/>
        <v/>
      </c>
      <c r="B958" s="24"/>
      <c r="C958" s="33"/>
      <c r="D958" s="39"/>
      <c r="E958" s="33"/>
      <c r="F958" s="40"/>
      <c r="G958" s="34" t="str">
        <f t="shared" si="5"/>
        <v/>
      </c>
      <c r="H958" s="28">
        <v>951.0</v>
      </c>
      <c r="I958" s="4" t="str">
        <f t="shared" si="2"/>
        <v/>
      </c>
      <c r="J958" s="5" t="str">
        <f>IF(F958="","",F958+editar!$C$9)</f>
        <v/>
      </c>
      <c r="K958" s="4" t="str">
        <f>IF(J958="","",VLOOKUP(MONTH(J958),editar!$F$2:$G$13,2,0))</f>
        <v/>
      </c>
      <c r="L958" s="4" t="str">
        <f t="shared" si="3"/>
        <v/>
      </c>
      <c r="M958" s="4"/>
      <c r="N958" s="37"/>
      <c r="O958" s="38"/>
      <c r="P958" s="38"/>
      <c r="Q958" s="38"/>
      <c r="R958" s="32">
        <v>951.0</v>
      </c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23" t="str">
        <f t="shared" si="4"/>
        <v/>
      </c>
      <c r="B959" s="24"/>
      <c r="C959" s="33"/>
      <c r="D959" s="39"/>
      <c r="E959" s="33"/>
      <c r="F959" s="40"/>
      <c r="G959" s="34" t="str">
        <f t="shared" si="5"/>
        <v/>
      </c>
      <c r="H959" s="28">
        <v>952.0</v>
      </c>
      <c r="I959" s="4" t="str">
        <f t="shared" si="2"/>
        <v/>
      </c>
      <c r="J959" s="5" t="str">
        <f>IF(F959="","",F959+editar!$C$9)</f>
        <v/>
      </c>
      <c r="K959" s="4" t="str">
        <f>IF(J959="","",VLOOKUP(MONTH(J959),editar!$F$2:$G$13,2,0))</f>
        <v/>
      </c>
      <c r="L959" s="4" t="str">
        <f t="shared" si="3"/>
        <v/>
      </c>
      <c r="M959" s="4"/>
      <c r="N959" s="37"/>
      <c r="O959" s="38"/>
      <c r="P959" s="38"/>
      <c r="Q959" s="38"/>
      <c r="R959" s="32">
        <v>952.0</v>
      </c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23" t="str">
        <f t="shared" si="4"/>
        <v/>
      </c>
      <c r="B960" s="24"/>
      <c r="C960" s="33"/>
      <c r="D960" s="39"/>
      <c r="E960" s="33"/>
      <c r="F960" s="40"/>
      <c r="G960" s="34" t="str">
        <f t="shared" si="5"/>
        <v/>
      </c>
      <c r="H960" s="28">
        <v>953.0</v>
      </c>
      <c r="I960" s="4" t="str">
        <f t="shared" si="2"/>
        <v/>
      </c>
      <c r="J960" s="5" t="str">
        <f>IF(F960="","",F960+editar!$C$9)</f>
        <v/>
      </c>
      <c r="K960" s="4" t="str">
        <f>IF(J960="","",VLOOKUP(MONTH(J960),editar!$F$2:$G$13,2,0))</f>
        <v/>
      </c>
      <c r="L960" s="4" t="str">
        <f t="shared" si="3"/>
        <v/>
      </c>
      <c r="M960" s="4"/>
      <c r="N960" s="37"/>
      <c r="O960" s="38"/>
      <c r="P960" s="38"/>
      <c r="Q960" s="38"/>
      <c r="R960" s="32">
        <v>953.0</v>
      </c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23" t="str">
        <f t="shared" si="4"/>
        <v/>
      </c>
      <c r="B961" s="24"/>
      <c r="C961" s="33"/>
      <c r="D961" s="39"/>
      <c r="E961" s="33"/>
      <c r="F961" s="40"/>
      <c r="G961" s="34" t="str">
        <f t="shared" si="5"/>
        <v/>
      </c>
      <c r="H961" s="28">
        <v>954.0</v>
      </c>
      <c r="I961" s="4" t="str">
        <f t="shared" si="2"/>
        <v/>
      </c>
      <c r="J961" s="5" t="str">
        <f>IF(F961="","",F961+editar!$C$9)</f>
        <v/>
      </c>
      <c r="K961" s="4" t="str">
        <f>IF(J961="","",VLOOKUP(MONTH(J961),editar!$F$2:$G$13,2,0))</f>
        <v/>
      </c>
      <c r="L961" s="4" t="str">
        <f t="shared" si="3"/>
        <v/>
      </c>
      <c r="M961" s="4"/>
      <c r="N961" s="37"/>
      <c r="O961" s="38"/>
      <c r="P961" s="38"/>
      <c r="Q961" s="38"/>
      <c r="R961" s="32">
        <v>954.0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23" t="str">
        <f t="shared" si="4"/>
        <v/>
      </c>
      <c r="B962" s="24"/>
      <c r="C962" s="33"/>
      <c r="D962" s="39"/>
      <c r="E962" s="33"/>
      <c r="F962" s="40"/>
      <c r="G962" s="34" t="str">
        <f t="shared" si="5"/>
        <v/>
      </c>
      <c r="H962" s="28">
        <v>955.0</v>
      </c>
      <c r="I962" s="4" t="str">
        <f t="shared" si="2"/>
        <v/>
      </c>
      <c r="J962" s="5" t="str">
        <f>IF(F962="","",F962+editar!$C$9)</f>
        <v/>
      </c>
      <c r="K962" s="4" t="str">
        <f>IF(J962="","",VLOOKUP(MONTH(J962),editar!$F$2:$G$13,2,0))</f>
        <v/>
      </c>
      <c r="L962" s="4" t="str">
        <f t="shared" si="3"/>
        <v/>
      </c>
      <c r="M962" s="4"/>
      <c r="N962" s="37"/>
      <c r="O962" s="38"/>
      <c r="P962" s="38"/>
      <c r="Q962" s="38"/>
      <c r="R962" s="32">
        <v>955.0</v>
      </c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23" t="str">
        <f t="shared" si="4"/>
        <v/>
      </c>
      <c r="B963" s="24"/>
      <c r="C963" s="33"/>
      <c r="D963" s="39"/>
      <c r="E963" s="33"/>
      <c r="F963" s="40"/>
      <c r="G963" s="34" t="str">
        <f t="shared" si="5"/>
        <v/>
      </c>
      <c r="H963" s="28">
        <v>956.0</v>
      </c>
      <c r="I963" s="4" t="str">
        <f t="shared" si="2"/>
        <v/>
      </c>
      <c r="J963" s="5" t="str">
        <f>IF(F963="","",F963+editar!$C$9)</f>
        <v/>
      </c>
      <c r="K963" s="4" t="str">
        <f>IF(J963="","",VLOOKUP(MONTH(J963),editar!$F$2:$G$13,2,0))</f>
        <v/>
      </c>
      <c r="L963" s="4" t="str">
        <f t="shared" si="3"/>
        <v/>
      </c>
      <c r="M963" s="4"/>
      <c r="N963" s="37"/>
      <c r="O963" s="38"/>
      <c r="P963" s="38"/>
      <c r="Q963" s="38"/>
      <c r="R963" s="32">
        <v>956.0</v>
      </c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23" t="str">
        <f t="shared" si="4"/>
        <v/>
      </c>
      <c r="B964" s="24"/>
      <c r="C964" s="33"/>
      <c r="D964" s="39"/>
      <c r="E964" s="33"/>
      <c r="F964" s="40"/>
      <c r="G964" s="34" t="str">
        <f t="shared" si="5"/>
        <v/>
      </c>
      <c r="H964" s="28">
        <v>957.0</v>
      </c>
      <c r="I964" s="4" t="str">
        <f t="shared" si="2"/>
        <v/>
      </c>
      <c r="J964" s="5" t="str">
        <f>IF(F964="","",F964+editar!$C$9)</f>
        <v/>
      </c>
      <c r="K964" s="4" t="str">
        <f>IF(J964="","",VLOOKUP(MONTH(J964),editar!$F$2:$G$13,2,0))</f>
        <v/>
      </c>
      <c r="L964" s="4" t="str">
        <f t="shared" si="3"/>
        <v/>
      </c>
      <c r="M964" s="4"/>
      <c r="N964" s="37"/>
      <c r="O964" s="38"/>
      <c r="P964" s="38"/>
      <c r="Q964" s="38"/>
      <c r="R964" s="32">
        <v>957.0</v>
      </c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23" t="str">
        <f t="shared" si="4"/>
        <v/>
      </c>
      <c r="B965" s="24"/>
      <c r="C965" s="33"/>
      <c r="D965" s="39"/>
      <c r="E965" s="33"/>
      <c r="F965" s="40"/>
      <c r="G965" s="34" t="str">
        <f t="shared" si="5"/>
        <v/>
      </c>
      <c r="H965" s="28">
        <v>958.0</v>
      </c>
      <c r="I965" s="4" t="str">
        <f t="shared" si="2"/>
        <v/>
      </c>
      <c r="J965" s="5" t="str">
        <f>IF(F965="","",F965+editar!$C$9)</f>
        <v/>
      </c>
      <c r="K965" s="4" t="str">
        <f>IF(J965="","",VLOOKUP(MONTH(J965),editar!$F$2:$G$13,2,0))</f>
        <v/>
      </c>
      <c r="L965" s="4" t="str">
        <f t="shared" si="3"/>
        <v/>
      </c>
      <c r="M965" s="4"/>
      <c r="N965" s="37"/>
      <c r="O965" s="38"/>
      <c r="P965" s="38"/>
      <c r="Q965" s="38"/>
      <c r="R965" s="32">
        <v>958.0</v>
      </c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23" t="str">
        <f t="shared" si="4"/>
        <v/>
      </c>
      <c r="B966" s="24"/>
      <c r="C966" s="33"/>
      <c r="D966" s="39"/>
      <c r="E966" s="33"/>
      <c r="F966" s="40"/>
      <c r="G966" s="34" t="str">
        <f t="shared" si="5"/>
        <v/>
      </c>
      <c r="H966" s="28">
        <v>959.0</v>
      </c>
      <c r="I966" s="4" t="str">
        <f t="shared" si="2"/>
        <v/>
      </c>
      <c r="J966" s="5" t="str">
        <f>IF(F966="","",F966+editar!$C$9)</f>
        <v/>
      </c>
      <c r="K966" s="4" t="str">
        <f>IF(J966="","",VLOOKUP(MONTH(J966),editar!$F$2:$G$13,2,0))</f>
        <v/>
      </c>
      <c r="L966" s="4" t="str">
        <f t="shared" si="3"/>
        <v/>
      </c>
      <c r="M966" s="4"/>
      <c r="N966" s="37"/>
      <c r="O966" s="38"/>
      <c r="P966" s="38"/>
      <c r="Q966" s="38"/>
      <c r="R966" s="32">
        <v>959.0</v>
      </c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23" t="str">
        <f t="shared" si="4"/>
        <v/>
      </c>
      <c r="B967" s="24"/>
      <c r="C967" s="33"/>
      <c r="D967" s="39"/>
      <c r="E967" s="33"/>
      <c r="F967" s="40"/>
      <c r="G967" s="34" t="str">
        <f t="shared" si="5"/>
        <v/>
      </c>
      <c r="H967" s="28">
        <v>960.0</v>
      </c>
      <c r="I967" s="4" t="str">
        <f t="shared" si="2"/>
        <v/>
      </c>
      <c r="J967" s="5" t="str">
        <f>IF(F967="","",F967+editar!$C$9)</f>
        <v/>
      </c>
      <c r="K967" s="4" t="str">
        <f>IF(J967="","",VLOOKUP(MONTH(J967),editar!$F$2:$G$13,2,0))</f>
        <v/>
      </c>
      <c r="L967" s="4" t="str">
        <f t="shared" si="3"/>
        <v/>
      </c>
      <c r="M967" s="4"/>
      <c r="N967" s="37"/>
      <c r="O967" s="38"/>
      <c r="P967" s="38"/>
      <c r="Q967" s="38"/>
      <c r="R967" s="32">
        <v>960.0</v>
      </c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23" t="str">
        <f t="shared" si="4"/>
        <v/>
      </c>
      <c r="B968" s="24"/>
      <c r="C968" s="33"/>
      <c r="D968" s="39"/>
      <c r="E968" s="33"/>
      <c r="F968" s="40"/>
      <c r="G968" s="34" t="str">
        <f t="shared" si="5"/>
        <v/>
      </c>
      <c r="H968" s="28">
        <v>961.0</v>
      </c>
      <c r="I968" s="4" t="str">
        <f t="shared" si="2"/>
        <v/>
      </c>
      <c r="J968" s="5" t="str">
        <f>IF(F968="","",F968+editar!$C$9)</f>
        <v/>
      </c>
      <c r="K968" s="4" t="str">
        <f>IF(J968="","",VLOOKUP(MONTH(J968),editar!$F$2:$G$13,2,0))</f>
        <v/>
      </c>
      <c r="L968" s="4" t="str">
        <f t="shared" si="3"/>
        <v/>
      </c>
      <c r="M968" s="4"/>
      <c r="N968" s="37"/>
      <c r="O968" s="38"/>
      <c r="P968" s="38"/>
      <c r="Q968" s="38"/>
      <c r="R968" s="32">
        <v>961.0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23" t="str">
        <f t="shared" si="4"/>
        <v/>
      </c>
      <c r="B969" s="24"/>
      <c r="C969" s="33"/>
      <c r="D969" s="39"/>
      <c r="E969" s="33"/>
      <c r="F969" s="40"/>
      <c r="G969" s="34" t="str">
        <f t="shared" si="5"/>
        <v/>
      </c>
      <c r="H969" s="28">
        <v>962.0</v>
      </c>
      <c r="I969" s="4" t="str">
        <f t="shared" si="2"/>
        <v/>
      </c>
      <c r="J969" s="5" t="str">
        <f>IF(F969="","",F969+editar!$C$9)</f>
        <v/>
      </c>
      <c r="K969" s="4" t="str">
        <f>IF(J969="","",VLOOKUP(MONTH(J969),editar!$F$2:$G$13,2,0))</f>
        <v/>
      </c>
      <c r="L969" s="4" t="str">
        <f t="shared" si="3"/>
        <v/>
      </c>
      <c r="M969" s="4"/>
      <c r="N969" s="37"/>
      <c r="O969" s="38"/>
      <c r="P969" s="38"/>
      <c r="Q969" s="38"/>
      <c r="R969" s="32">
        <v>962.0</v>
      </c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23" t="str">
        <f t="shared" si="4"/>
        <v/>
      </c>
      <c r="B970" s="24"/>
      <c r="C970" s="33"/>
      <c r="D970" s="39"/>
      <c r="E970" s="33"/>
      <c r="F970" s="40"/>
      <c r="G970" s="34" t="str">
        <f t="shared" si="5"/>
        <v/>
      </c>
      <c r="H970" s="28">
        <v>963.0</v>
      </c>
      <c r="I970" s="4" t="str">
        <f t="shared" si="2"/>
        <v/>
      </c>
      <c r="J970" s="5" t="str">
        <f>IF(F970="","",F970+editar!$C$9)</f>
        <v/>
      </c>
      <c r="K970" s="4" t="str">
        <f>IF(J970="","",VLOOKUP(MONTH(J970),editar!$F$2:$G$13,2,0))</f>
        <v/>
      </c>
      <c r="L970" s="4" t="str">
        <f t="shared" si="3"/>
        <v/>
      </c>
      <c r="M970" s="4"/>
      <c r="N970" s="37"/>
      <c r="O970" s="38"/>
      <c r="P970" s="38"/>
      <c r="Q970" s="38"/>
      <c r="R970" s="32">
        <v>963.0</v>
      </c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23" t="str">
        <f t="shared" si="4"/>
        <v/>
      </c>
      <c r="B971" s="24"/>
      <c r="C971" s="33"/>
      <c r="D971" s="39"/>
      <c r="E971" s="33"/>
      <c r="F971" s="40"/>
      <c r="G971" s="34" t="str">
        <f t="shared" si="5"/>
        <v/>
      </c>
      <c r="H971" s="28">
        <v>964.0</v>
      </c>
      <c r="I971" s="4" t="str">
        <f t="shared" si="2"/>
        <v/>
      </c>
      <c r="J971" s="5" t="str">
        <f>IF(F971="","",F971+editar!$C$9)</f>
        <v/>
      </c>
      <c r="K971" s="4" t="str">
        <f>IF(J971="","",VLOOKUP(MONTH(J971),editar!$F$2:$G$13,2,0))</f>
        <v/>
      </c>
      <c r="L971" s="4" t="str">
        <f t="shared" si="3"/>
        <v/>
      </c>
      <c r="M971" s="4"/>
      <c r="N971" s="37"/>
      <c r="O971" s="38"/>
      <c r="P971" s="38"/>
      <c r="Q971" s="38"/>
      <c r="R971" s="32">
        <v>964.0</v>
      </c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23" t="str">
        <f t="shared" si="4"/>
        <v/>
      </c>
      <c r="B972" s="24"/>
      <c r="C972" s="33"/>
      <c r="D972" s="39"/>
      <c r="E972" s="33"/>
      <c r="F972" s="40"/>
      <c r="G972" s="34" t="str">
        <f t="shared" si="5"/>
        <v/>
      </c>
      <c r="H972" s="28">
        <v>965.0</v>
      </c>
      <c r="I972" s="4" t="str">
        <f t="shared" si="2"/>
        <v/>
      </c>
      <c r="J972" s="5" t="str">
        <f>IF(F972="","",F972+editar!$C$9)</f>
        <v/>
      </c>
      <c r="K972" s="4" t="str">
        <f>IF(J972="","",VLOOKUP(MONTH(J972),editar!$F$2:$G$13,2,0))</f>
        <v/>
      </c>
      <c r="L972" s="4" t="str">
        <f t="shared" si="3"/>
        <v/>
      </c>
      <c r="M972" s="4"/>
      <c r="N972" s="37"/>
      <c r="O972" s="38"/>
      <c r="P972" s="38"/>
      <c r="Q972" s="38"/>
      <c r="R972" s="32">
        <v>965.0</v>
      </c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23" t="str">
        <f t="shared" si="4"/>
        <v/>
      </c>
      <c r="B973" s="24"/>
      <c r="C973" s="33"/>
      <c r="D973" s="39"/>
      <c r="E973" s="33"/>
      <c r="F973" s="40"/>
      <c r="G973" s="34" t="str">
        <f t="shared" si="5"/>
        <v/>
      </c>
      <c r="H973" s="28">
        <v>966.0</v>
      </c>
      <c r="I973" s="4" t="str">
        <f t="shared" si="2"/>
        <v/>
      </c>
      <c r="J973" s="5" t="str">
        <f>IF(F973="","",F973+editar!$C$9)</f>
        <v/>
      </c>
      <c r="K973" s="4" t="str">
        <f>IF(J973="","",VLOOKUP(MONTH(J973),editar!$F$2:$G$13,2,0))</f>
        <v/>
      </c>
      <c r="L973" s="4" t="str">
        <f t="shared" si="3"/>
        <v/>
      </c>
      <c r="M973" s="4"/>
      <c r="N973" s="37"/>
      <c r="O973" s="38"/>
      <c r="P973" s="38"/>
      <c r="Q973" s="38"/>
      <c r="R973" s="32">
        <v>966.0</v>
      </c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23" t="str">
        <f t="shared" si="4"/>
        <v/>
      </c>
      <c r="B974" s="24"/>
      <c r="C974" s="33"/>
      <c r="D974" s="39"/>
      <c r="E974" s="33"/>
      <c r="F974" s="40"/>
      <c r="G974" s="34" t="str">
        <f t="shared" si="5"/>
        <v/>
      </c>
      <c r="H974" s="28">
        <v>967.0</v>
      </c>
      <c r="I974" s="4" t="str">
        <f t="shared" si="2"/>
        <v/>
      </c>
      <c r="J974" s="5" t="str">
        <f>IF(F974="","",F974+editar!$C$9)</f>
        <v/>
      </c>
      <c r="K974" s="4" t="str">
        <f>IF(J974="","",VLOOKUP(MONTH(J974),editar!$F$2:$G$13,2,0))</f>
        <v/>
      </c>
      <c r="L974" s="4" t="str">
        <f t="shared" si="3"/>
        <v/>
      </c>
      <c r="M974" s="4"/>
      <c r="N974" s="37"/>
      <c r="O974" s="38"/>
      <c r="P974" s="38"/>
      <c r="Q974" s="38"/>
      <c r="R974" s="32">
        <v>967.0</v>
      </c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23" t="str">
        <f t="shared" si="4"/>
        <v/>
      </c>
      <c r="B975" s="24"/>
      <c r="C975" s="33"/>
      <c r="D975" s="39"/>
      <c r="E975" s="33"/>
      <c r="F975" s="40"/>
      <c r="G975" s="34" t="str">
        <f t="shared" si="5"/>
        <v/>
      </c>
      <c r="H975" s="28">
        <v>968.0</v>
      </c>
      <c r="I975" s="4" t="str">
        <f t="shared" si="2"/>
        <v/>
      </c>
      <c r="J975" s="5" t="str">
        <f>IF(F975="","",F975+editar!$C$9)</f>
        <v/>
      </c>
      <c r="K975" s="4" t="str">
        <f>IF(J975="","",VLOOKUP(MONTH(J975),editar!$F$2:$G$13,2,0))</f>
        <v/>
      </c>
      <c r="L975" s="4" t="str">
        <f t="shared" si="3"/>
        <v/>
      </c>
      <c r="M975" s="4"/>
      <c r="N975" s="37"/>
      <c r="O975" s="38"/>
      <c r="P975" s="38"/>
      <c r="Q975" s="38"/>
      <c r="R975" s="32">
        <v>968.0</v>
      </c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23" t="str">
        <f t="shared" si="4"/>
        <v/>
      </c>
      <c r="B976" s="24"/>
      <c r="C976" s="33"/>
      <c r="D976" s="39"/>
      <c r="E976" s="33"/>
      <c r="F976" s="40"/>
      <c r="G976" s="34" t="str">
        <f t="shared" si="5"/>
        <v/>
      </c>
      <c r="H976" s="28">
        <v>969.0</v>
      </c>
      <c r="I976" s="4" t="str">
        <f t="shared" si="2"/>
        <v/>
      </c>
      <c r="J976" s="5" t="str">
        <f>IF(F976="","",F976+editar!$C$9)</f>
        <v/>
      </c>
      <c r="K976" s="4" t="str">
        <f>IF(J976="","",VLOOKUP(MONTH(J976),editar!$F$2:$G$13,2,0))</f>
        <v/>
      </c>
      <c r="L976" s="4" t="str">
        <f t="shared" si="3"/>
        <v/>
      </c>
      <c r="M976" s="4"/>
      <c r="N976" s="37"/>
      <c r="O976" s="38"/>
      <c r="P976" s="38"/>
      <c r="Q976" s="38"/>
      <c r="R976" s="32">
        <v>969.0</v>
      </c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23" t="str">
        <f t="shared" si="4"/>
        <v/>
      </c>
      <c r="B977" s="24"/>
      <c r="C977" s="33"/>
      <c r="D977" s="39"/>
      <c r="E977" s="33"/>
      <c r="F977" s="40"/>
      <c r="G977" s="34" t="str">
        <f t="shared" si="5"/>
        <v/>
      </c>
      <c r="H977" s="28">
        <v>970.0</v>
      </c>
      <c r="I977" s="4" t="str">
        <f t="shared" si="2"/>
        <v/>
      </c>
      <c r="J977" s="5" t="str">
        <f>IF(F977="","",F977+editar!$C$9)</f>
        <v/>
      </c>
      <c r="K977" s="4" t="str">
        <f>IF(J977="","",VLOOKUP(MONTH(J977),editar!$F$2:$G$13,2,0))</f>
        <v/>
      </c>
      <c r="L977" s="4" t="str">
        <f t="shared" si="3"/>
        <v/>
      </c>
      <c r="M977" s="4"/>
      <c r="N977" s="37"/>
      <c r="O977" s="38"/>
      <c r="P977" s="38"/>
      <c r="Q977" s="38"/>
      <c r="R977" s="32">
        <v>970.0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23" t="str">
        <f t="shared" si="4"/>
        <v/>
      </c>
      <c r="B978" s="24"/>
      <c r="C978" s="33"/>
      <c r="D978" s="39"/>
      <c r="E978" s="33"/>
      <c r="F978" s="40"/>
      <c r="G978" s="34" t="str">
        <f t="shared" si="5"/>
        <v/>
      </c>
      <c r="H978" s="28">
        <v>971.0</v>
      </c>
      <c r="I978" s="4" t="str">
        <f t="shared" si="2"/>
        <v/>
      </c>
      <c r="J978" s="5" t="str">
        <f>IF(F978="","",F978+editar!$C$9)</f>
        <v/>
      </c>
      <c r="K978" s="4" t="str">
        <f>IF(J978="","",VLOOKUP(MONTH(J978),editar!$F$2:$G$13,2,0))</f>
        <v/>
      </c>
      <c r="L978" s="4" t="str">
        <f t="shared" si="3"/>
        <v/>
      </c>
      <c r="M978" s="4"/>
      <c r="N978" s="37"/>
      <c r="O978" s="38"/>
      <c r="P978" s="38"/>
      <c r="Q978" s="38"/>
      <c r="R978" s="32">
        <v>971.0</v>
      </c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23" t="str">
        <f t="shared" si="4"/>
        <v/>
      </c>
      <c r="B979" s="24"/>
      <c r="C979" s="33"/>
      <c r="D979" s="39"/>
      <c r="E979" s="33"/>
      <c r="F979" s="40"/>
      <c r="G979" s="34" t="str">
        <f t="shared" si="5"/>
        <v/>
      </c>
      <c r="H979" s="28">
        <v>972.0</v>
      </c>
      <c r="I979" s="4" t="str">
        <f t="shared" si="2"/>
        <v/>
      </c>
      <c r="J979" s="5" t="str">
        <f>IF(F979="","",F979+editar!$C$9)</f>
        <v/>
      </c>
      <c r="K979" s="4" t="str">
        <f>IF(J979="","",VLOOKUP(MONTH(J979),editar!$F$2:$G$13,2,0))</f>
        <v/>
      </c>
      <c r="L979" s="4" t="str">
        <f t="shared" si="3"/>
        <v/>
      </c>
      <c r="M979" s="4"/>
      <c r="N979" s="37"/>
      <c r="O979" s="38"/>
      <c r="P979" s="38"/>
      <c r="Q979" s="38"/>
      <c r="R979" s="32">
        <v>972.0</v>
      </c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23" t="str">
        <f t="shared" si="4"/>
        <v/>
      </c>
      <c r="B980" s="24"/>
      <c r="C980" s="33"/>
      <c r="D980" s="39"/>
      <c r="E980" s="33"/>
      <c r="F980" s="40"/>
      <c r="G980" s="34" t="str">
        <f t="shared" si="5"/>
        <v/>
      </c>
      <c r="H980" s="28">
        <v>973.0</v>
      </c>
      <c r="I980" s="4" t="str">
        <f t="shared" si="2"/>
        <v/>
      </c>
      <c r="J980" s="5" t="str">
        <f>IF(F980="","",F980+editar!$C$9)</f>
        <v/>
      </c>
      <c r="K980" s="4" t="str">
        <f>IF(J980="","",VLOOKUP(MONTH(J980),editar!$F$2:$G$13,2,0))</f>
        <v/>
      </c>
      <c r="L980" s="4" t="str">
        <f t="shared" si="3"/>
        <v/>
      </c>
      <c r="M980" s="4"/>
      <c r="N980" s="37"/>
      <c r="O980" s="38"/>
      <c r="P980" s="38"/>
      <c r="Q980" s="38"/>
      <c r="R980" s="32">
        <v>973.0</v>
      </c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23" t="str">
        <f t="shared" si="4"/>
        <v/>
      </c>
      <c r="B981" s="24"/>
      <c r="C981" s="33"/>
      <c r="D981" s="39"/>
      <c r="E981" s="33"/>
      <c r="F981" s="40"/>
      <c r="G981" s="34" t="str">
        <f t="shared" si="5"/>
        <v/>
      </c>
      <c r="H981" s="28">
        <v>974.0</v>
      </c>
      <c r="I981" s="4" t="str">
        <f t="shared" si="2"/>
        <v/>
      </c>
      <c r="J981" s="5" t="str">
        <f>IF(F981="","",F981+editar!$C$9)</f>
        <v/>
      </c>
      <c r="K981" s="4" t="str">
        <f>IF(J981="","",VLOOKUP(MONTH(J981),editar!$F$2:$G$13,2,0))</f>
        <v/>
      </c>
      <c r="L981" s="4" t="str">
        <f t="shared" si="3"/>
        <v/>
      </c>
      <c r="M981" s="4"/>
      <c r="N981" s="37"/>
      <c r="O981" s="38"/>
      <c r="P981" s="38"/>
      <c r="Q981" s="38"/>
      <c r="R981" s="32">
        <v>974.0</v>
      </c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23" t="str">
        <f t="shared" si="4"/>
        <v/>
      </c>
      <c r="B982" s="24"/>
      <c r="C982" s="33"/>
      <c r="D982" s="39"/>
      <c r="E982" s="33"/>
      <c r="F982" s="40"/>
      <c r="G982" s="34" t="str">
        <f t="shared" si="5"/>
        <v/>
      </c>
      <c r="H982" s="28">
        <v>975.0</v>
      </c>
      <c r="I982" s="4" t="str">
        <f t="shared" si="2"/>
        <v/>
      </c>
      <c r="J982" s="5" t="str">
        <f>IF(F982="","",F982+editar!$C$9)</f>
        <v/>
      </c>
      <c r="K982" s="4" t="str">
        <f>IF(J982="","",VLOOKUP(MONTH(J982),editar!$F$2:$G$13,2,0))</f>
        <v/>
      </c>
      <c r="L982" s="4" t="str">
        <f t="shared" si="3"/>
        <v/>
      </c>
      <c r="M982" s="4"/>
      <c r="N982" s="37"/>
      <c r="O982" s="38"/>
      <c r="P982" s="38"/>
      <c r="Q982" s="38"/>
      <c r="R982" s="32">
        <v>975.0</v>
      </c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23" t="str">
        <f t="shared" si="4"/>
        <v/>
      </c>
      <c r="B983" s="24"/>
      <c r="C983" s="33"/>
      <c r="D983" s="39"/>
      <c r="E983" s="33"/>
      <c r="F983" s="40"/>
      <c r="G983" s="34" t="str">
        <f t="shared" si="5"/>
        <v/>
      </c>
      <c r="H983" s="28">
        <v>976.0</v>
      </c>
      <c r="I983" s="4" t="str">
        <f t="shared" si="2"/>
        <v/>
      </c>
      <c r="J983" s="5" t="str">
        <f>IF(F983="","",F983+editar!$C$9)</f>
        <v/>
      </c>
      <c r="K983" s="4" t="str">
        <f>IF(J983="","",VLOOKUP(MONTH(J983),editar!$F$2:$G$13,2,0))</f>
        <v/>
      </c>
      <c r="L983" s="4" t="str">
        <f t="shared" si="3"/>
        <v/>
      </c>
      <c r="M983" s="4"/>
      <c r="N983" s="37"/>
      <c r="O983" s="38"/>
      <c r="P983" s="38"/>
      <c r="Q983" s="38"/>
      <c r="R983" s="32">
        <v>976.0</v>
      </c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23" t="str">
        <f t="shared" si="4"/>
        <v/>
      </c>
      <c r="B984" s="24"/>
      <c r="C984" s="33"/>
      <c r="D984" s="39"/>
      <c r="E984" s="33"/>
      <c r="F984" s="40"/>
      <c r="G984" s="34" t="str">
        <f t="shared" si="5"/>
        <v/>
      </c>
      <c r="H984" s="28">
        <v>977.0</v>
      </c>
      <c r="I984" s="4" t="str">
        <f t="shared" si="2"/>
        <v/>
      </c>
      <c r="J984" s="5" t="str">
        <f>IF(F984="","",F984+editar!$C$9)</f>
        <v/>
      </c>
      <c r="K984" s="4" t="str">
        <f>IF(J984="","",VLOOKUP(MONTH(J984),editar!$F$2:$G$13,2,0))</f>
        <v/>
      </c>
      <c r="L984" s="4" t="str">
        <f t="shared" si="3"/>
        <v/>
      </c>
      <c r="M984" s="4"/>
      <c r="N984" s="37"/>
      <c r="O984" s="38"/>
      <c r="P984" s="38"/>
      <c r="Q984" s="38"/>
      <c r="R984" s="32">
        <v>977.0</v>
      </c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23" t="str">
        <f t="shared" si="4"/>
        <v/>
      </c>
      <c r="B985" s="24"/>
      <c r="C985" s="33"/>
      <c r="D985" s="39"/>
      <c r="E985" s="33"/>
      <c r="F985" s="40"/>
      <c r="G985" s="34" t="str">
        <f t="shared" si="5"/>
        <v/>
      </c>
      <c r="H985" s="28">
        <v>978.0</v>
      </c>
      <c r="I985" s="4" t="str">
        <f t="shared" si="2"/>
        <v/>
      </c>
      <c r="J985" s="5" t="str">
        <f>IF(F985="","",F985+editar!$C$9)</f>
        <v/>
      </c>
      <c r="K985" s="4" t="str">
        <f>IF(J985="","",VLOOKUP(MONTH(J985),editar!$F$2:$G$13,2,0))</f>
        <v/>
      </c>
      <c r="L985" s="4" t="str">
        <f t="shared" si="3"/>
        <v/>
      </c>
      <c r="M985" s="4"/>
      <c r="N985" s="37"/>
      <c r="O985" s="38"/>
      <c r="P985" s="38"/>
      <c r="Q985" s="38"/>
      <c r="R985" s="32">
        <v>978.0</v>
      </c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23" t="str">
        <f t="shared" si="4"/>
        <v/>
      </c>
      <c r="B986" s="24"/>
      <c r="C986" s="33"/>
      <c r="D986" s="39"/>
      <c r="E986" s="33"/>
      <c r="F986" s="40"/>
      <c r="G986" s="34" t="str">
        <f t="shared" si="5"/>
        <v/>
      </c>
      <c r="H986" s="28">
        <v>979.0</v>
      </c>
      <c r="I986" s="4" t="str">
        <f t="shared" si="2"/>
        <v/>
      </c>
      <c r="J986" s="5" t="str">
        <f>IF(F986="","",F986+editar!$C$9)</f>
        <v/>
      </c>
      <c r="K986" s="4" t="str">
        <f>IF(J986="","",VLOOKUP(MONTH(J986),editar!$F$2:$G$13,2,0))</f>
        <v/>
      </c>
      <c r="L986" s="4" t="str">
        <f t="shared" si="3"/>
        <v/>
      </c>
      <c r="M986" s="4"/>
      <c r="N986" s="37"/>
      <c r="O986" s="38"/>
      <c r="P986" s="38"/>
      <c r="Q986" s="38"/>
      <c r="R986" s="32">
        <v>979.0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23" t="str">
        <f t="shared" si="4"/>
        <v/>
      </c>
      <c r="B987" s="24"/>
      <c r="C987" s="33"/>
      <c r="D987" s="39"/>
      <c r="E987" s="33"/>
      <c r="F987" s="40"/>
      <c r="G987" s="34" t="str">
        <f t="shared" si="5"/>
        <v/>
      </c>
      <c r="H987" s="28">
        <v>980.0</v>
      </c>
      <c r="I987" s="4" t="str">
        <f t="shared" si="2"/>
        <v/>
      </c>
      <c r="J987" s="5" t="str">
        <f>IF(F987="","",F987+editar!$C$9)</f>
        <v/>
      </c>
      <c r="K987" s="4" t="str">
        <f>IF(J987="","",VLOOKUP(MONTH(J987),editar!$F$2:$G$13,2,0))</f>
        <v/>
      </c>
      <c r="L987" s="4" t="str">
        <f t="shared" si="3"/>
        <v/>
      </c>
      <c r="M987" s="4"/>
      <c r="N987" s="37"/>
      <c r="O987" s="38"/>
      <c r="P987" s="38"/>
      <c r="Q987" s="38"/>
      <c r="R987" s="32">
        <v>980.0</v>
      </c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23" t="str">
        <f t="shared" si="4"/>
        <v/>
      </c>
      <c r="B988" s="24"/>
      <c r="C988" s="33"/>
      <c r="D988" s="39"/>
      <c r="E988" s="33"/>
      <c r="F988" s="40"/>
      <c r="G988" s="34" t="str">
        <f t="shared" si="5"/>
        <v/>
      </c>
      <c r="H988" s="28">
        <v>981.0</v>
      </c>
      <c r="I988" s="4" t="str">
        <f t="shared" si="2"/>
        <v/>
      </c>
      <c r="J988" s="5" t="str">
        <f>IF(F988="","",F988+editar!$C$9)</f>
        <v/>
      </c>
      <c r="K988" s="4" t="str">
        <f>IF(J988="","",VLOOKUP(MONTH(J988),editar!$F$2:$G$13,2,0))</f>
        <v/>
      </c>
      <c r="L988" s="4" t="str">
        <f t="shared" si="3"/>
        <v/>
      </c>
      <c r="M988" s="4"/>
      <c r="N988" s="37"/>
      <c r="O988" s="38"/>
      <c r="P988" s="38"/>
      <c r="Q988" s="38"/>
      <c r="R988" s="32">
        <v>981.0</v>
      </c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23" t="str">
        <f t="shared" si="4"/>
        <v/>
      </c>
      <c r="B989" s="24"/>
      <c r="C989" s="33"/>
      <c r="D989" s="39"/>
      <c r="E989" s="33"/>
      <c r="F989" s="40"/>
      <c r="G989" s="34" t="str">
        <f t="shared" si="5"/>
        <v/>
      </c>
      <c r="H989" s="28">
        <v>982.0</v>
      </c>
      <c r="I989" s="4" t="str">
        <f t="shared" si="2"/>
        <v/>
      </c>
      <c r="J989" s="5" t="str">
        <f>IF(F989="","",F989+editar!$C$9)</f>
        <v/>
      </c>
      <c r="K989" s="4" t="str">
        <f>IF(J989="","",VLOOKUP(MONTH(J989),editar!$F$2:$G$13,2,0))</f>
        <v/>
      </c>
      <c r="L989" s="4" t="str">
        <f t="shared" si="3"/>
        <v/>
      </c>
      <c r="M989" s="4"/>
      <c r="N989" s="37"/>
      <c r="O989" s="38"/>
      <c r="P989" s="38"/>
      <c r="Q989" s="38"/>
      <c r="R989" s="32">
        <v>982.0</v>
      </c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23" t="str">
        <f t="shared" si="4"/>
        <v/>
      </c>
      <c r="B990" s="24"/>
      <c r="C990" s="33"/>
      <c r="D990" s="39"/>
      <c r="E990" s="33"/>
      <c r="F990" s="40"/>
      <c r="G990" s="34" t="str">
        <f t="shared" si="5"/>
        <v/>
      </c>
      <c r="H990" s="28">
        <v>983.0</v>
      </c>
      <c r="I990" s="4" t="str">
        <f t="shared" si="2"/>
        <v/>
      </c>
      <c r="J990" s="5" t="str">
        <f>IF(F990="","",F990+editar!$C$9)</f>
        <v/>
      </c>
      <c r="K990" s="4" t="str">
        <f>IF(J990="","",VLOOKUP(MONTH(J990),editar!$F$2:$G$13,2,0))</f>
        <v/>
      </c>
      <c r="L990" s="4" t="str">
        <f t="shared" si="3"/>
        <v/>
      </c>
      <c r="M990" s="4"/>
      <c r="N990" s="37"/>
      <c r="O990" s="38"/>
      <c r="P990" s="38"/>
      <c r="Q990" s="38"/>
      <c r="R990" s="32">
        <v>983.0</v>
      </c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23" t="str">
        <f t="shared" si="4"/>
        <v/>
      </c>
      <c r="B991" s="24"/>
      <c r="C991" s="33"/>
      <c r="D991" s="39"/>
      <c r="E991" s="33"/>
      <c r="F991" s="40"/>
      <c r="G991" s="34" t="str">
        <f t="shared" si="5"/>
        <v/>
      </c>
      <c r="H991" s="28">
        <v>984.0</v>
      </c>
      <c r="I991" s="4" t="str">
        <f t="shared" si="2"/>
        <v/>
      </c>
      <c r="J991" s="5" t="str">
        <f>IF(F991="","",F991+editar!$C$9)</f>
        <v/>
      </c>
      <c r="K991" s="4" t="str">
        <f>IF(J991="","",VLOOKUP(MONTH(J991),editar!$F$2:$G$13,2,0))</f>
        <v/>
      </c>
      <c r="L991" s="4" t="str">
        <f t="shared" si="3"/>
        <v/>
      </c>
      <c r="M991" s="4"/>
      <c r="N991" s="37"/>
      <c r="O991" s="38"/>
      <c r="P991" s="38"/>
      <c r="Q991" s="38"/>
      <c r="R991" s="32">
        <v>984.0</v>
      </c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23" t="str">
        <f t="shared" si="4"/>
        <v/>
      </c>
      <c r="B992" s="24"/>
      <c r="C992" s="33"/>
      <c r="D992" s="39"/>
      <c r="E992" s="33"/>
      <c r="F992" s="40"/>
      <c r="G992" s="34" t="str">
        <f t="shared" si="5"/>
        <v/>
      </c>
      <c r="H992" s="28">
        <v>985.0</v>
      </c>
      <c r="I992" s="4" t="str">
        <f t="shared" si="2"/>
        <v/>
      </c>
      <c r="J992" s="5" t="str">
        <f>IF(F992="","",F992+editar!$C$9)</f>
        <v/>
      </c>
      <c r="K992" s="4" t="str">
        <f>IF(J992="","",VLOOKUP(MONTH(J992),editar!$F$2:$G$13,2,0))</f>
        <v/>
      </c>
      <c r="L992" s="4" t="str">
        <f t="shared" si="3"/>
        <v/>
      </c>
      <c r="M992" s="4"/>
      <c r="N992" s="37"/>
      <c r="O992" s="38"/>
      <c r="P992" s="38"/>
      <c r="Q992" s="38"/>
      <c r="R992" s="32">
        <v>985.0</v>
      </c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23" t="str">
        <f t="shared" si="4"/>
        <v/>
      </c>
      <c r="B993" s="24"/>
      <c r="C993" s="33"/>
      <c r="D993" s="39"/>
      <c r="E993" s="33"/>
      <c r="F993" s="40"/>
      <c r="G993" s="34" t="str">
        <f t="shared" si="5"/>
        <v/>
      </c>
      <c r="H993" s="28">
        <v>986.0</v>
      </c>
      <c r="I993" s="4" t="str">
        <f t="shared" si="2"/>
        <v/>
      </c>
      <c r="J993" s="5" t="str">
        <f>IF(F993="","",F993+editar!$C$9)</f>
        <v/>
      </c>
      <c r="K993" s="4" t="str">
        <f>IF(J993="","",VLOOKUP(MONTH(J993),editar!$F$2:$G$13,2,0))</f>
        <v/>
      </c>
      <c r="L993" s="4" t="str">
        <f t="shared" si="3"/>
        <v/>
      </c>
      <c r="M993" s="4"/>
      <c r="N993" s="37"/>
      <c r="O993" s="38"/>
      <c r="P993" s="38"/>
      <c r="Q993" s="38"/>
      <c r="R993" s="32">
        <v>986.0</v>
      </c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23" t="str">
        <f t="shared" si="4"/>
        <v/>
      </c>
      <c r="B994" s="24"/>
      <c r="C994" s="33"/>
      <c r="D994" s="39"/>
      <c r="E994" s="33"/>
      <c r="F994" s="40"/>
      <c r="G994" s="34" t="str">
        <f t="shared" si="5"/>
        <v/>
      </c>
      <c r="H994" s="28">
        <v>987.0</v>
      </c>
      <c r="I994" s="4" t="str">
        <f t="shared" si="2"/>
        <v/>
      </c>
      <c r="J994" s="5" t="str">
        <f>IF(F994="","",F994+editar!$C$9)</f>
        <v/>
      </c>
      <c r="K994" s="4" t="str">
        <f>IF(J994="","",VLOOKUP(MONTH(J994),editar!$F$2:$G$13,2,0))</f>
        <v/>
      </c>
      <c r="L994" s="4" t="str">
        <f t="shared" si="3"/>
        <v/>
      </c>
      <c r="M994" s="4"/>
      <c r="N994" s="37"/>
      <c r="O994" s="38"/>
      <c r="P994" s="38"/>
      <c r="Q994" s="38"/>
      <c r="R994" s="32">
        <v>987.0</v>
      </c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23" t="str">
        <f t="shared" si="4"/>
        <v/>
      </c>
      <c r="B995" s="24"/>
      <c r="C995" s="33"/>
      <c r="D995" s="39"/>
      <c r="E995" s="33"/>
      <c r="F995" s="40"/>
      <c r="G995" s="34" t="str">
        <f t="shared" si="5"/>
        <v/>
      </c>
      <c r="H995" s="28">
        <v>988.0</v>
      </c>
      <c r="I995" s="4" t="str">
        <f t="shared" si="2"/>
        <v/>
      </c>
      <c r="J995" s="5" t="str">
        <f>IF(F995="","",F995+editar!$C$9)</f>
        <v/>
      </c>
      <c r="K995" s="4" t="str">
        <f>IF(J995="","",VLOOKUP(MONTH(J995),editar!$F$2:$G$13,2,0))</f>
        <v/>
      </c>
      <c r="L995" s="4" t="str">
        <f t="shared" si="3"/>
        <v/>
      </c>
      <c r="M995" s="4"/>
      <c r="N995" s="37"/>
      <c r="O995" s="38"/>
      <c r="P995" s="38"/>
      <c r="Q995" s="38"/>
      <c r="R995" s="32">
        <v>988.0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23" t="str">
        <f t="shared" si="4"/>
        <v/>
      </c>
      <c r="B996" s="24"/>
      <c r="C996" s="33"/>
      <c r="D996" s="39"/>
      <c r="E996" s="33"/>
      <c r="F996" s="40"/>
      <c r="G996" s="34" t="str">
        <f t="shared" si="5"/>
        <v/>
      </c>
      <c r="H996" s="28">
        <v>989.0</v>
      </c>
      <c r="I996" s="4" t="str">
        <f t="shared" si="2"/>
        <v/>
      </c>
      <c r="J996" s="5" t="str">
        <f>IF(F996="","",F996+editar!$C$9)</f>
        <v/>
      </c>
      <c r="K996" s="4" t="str">
        <f>IF(J996="","",VLOOKUP(MONTH(J996),editar!$F$2:$G$13,2,0))</f>
        <v/>
      </c>
      <c r="L996" s="4" t="str">
        <f t="shared" si="3"/>
        <v/>
      </c>
      <c r="M996" s="4"/>
      <c r="N996" s="37"/>
      <c r="O996" s="38"/>
      <c r="P996" s="38"/>
      <c r="Q996" s="38"/>
      <c r="R996" s="32">
        <v>989.0</v>
      </c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23" t="str">
        <f t="shared" si="4"/>
        <v/>
      </c>
      <c r="B997" s="24"/>
      <c r="C997" s="33"/>
      <c r="D997" s="39"/>
      <c r="E997" s="33"/>
      <c r="F997" s="40"/>
      <c r="G997" s="34" t="str">
        <f t="shared" si="5"/>
        <v/>
      </c>
      <c r="H997" s="28">
        <v>990.0</v>
      </c>
      <c r="I997" s="4" t="str">
        <f t="shared" si="2"/>
        <v/>
      </c>
      <c r="J997" s="5" t="str">
        <f>IF(F997="","",F997+editar!$C$9)</f>
        <v/>
      </c>
      <c r="K997" s="4" t="str">
        <f>IF(J997="","",VLOOKUP(MONTH(J997),editar!$F$2:$G$13,2,0))</f>
        <v/>
      </c>
      <c r="L997" s="4" t="str">
        <f t="shared" si="3"/>
        <v/>
      </c>
      <c r="M997" s="4"/>
      <c r="N997" s="37"/>
      <c r="O997" s="38"/>
      <c r="P997" s="38"/>
      <c r="Q997" s="38"/>
      <c r="R997" s="32">
        <v>990.0</v>
      </c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23" t="str">
        <f t="shared" si="4"/>
        <v/>
      </c>
      <c r="B998" s="24"/>
      <c r="C998" s="33"/>
      <c r="D998" s="39"/>
      <c r="E998" s="33"/>
      <c r="F998" s="40"/>
      <c r="G998" s="34" t="str">
        <f t="shared" si="5"/>
        <v/>
      </c>
      <c r="H998" s="28">
        <v>991.0</v>
      </c>
      <c r="I998" s="4" t="str">
        <f t="shared" si="2"/>
        <v/>
      </c>
      <c r="J998" s="5" t="str">
        <f>IF(F998="","",F998+editar!$C$9)</f>
        <v/>
      </c>
      <c r="K998" s="4" t="str">
        <f>IF(J998="","",VLOOKUP(MONTH(J998),editar!$F$2:$G$13,2,0))</f>
        <v/>
      </c>
      <c r="L998" s="4" t="str">
        <f t="shared" si="3"/>
        <v/>
      </c>
      <c r="M998" s="4"/>
      <c r="N998" s="37"/>
      <c r="O998" s="38"/>
      <c r="P998" s="38"/>
      <c r="Q998" s="38"/>
      <c r="R998" s="32">
        <v>991.0</v>
      </c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23" t="str">
        <f t="shared" si="4"/>
        <v/>
      </c>
      <c r="B999" s="41"/>
      <c r="C999" s="42"/>
      <c r="D999" s="41"/>
      <c r="E999" s="42"/>
      <c r="F999" s="43"/>
      <c r="G999" s="44" t="str">
        <f t="shared" si="5"/>
        <v/>
      </c>
      <c r="H999" s="28">
        <v>992.0</v>
      </c>
      <c r="I999" s="4" t="str">
        <f t="shared" si="2"/>
        <v/>
      </c>
      <c r="J999" s="5" t="str">
        <f>IF(F999="","",F999+editar!$C$9)</f>
        <v/>
      </c>
      <c r="K999" s="4" t="str">
        <f>IF(J999="","",VLOOKUP(MONTH(J999),editar!$F$2:$G$13,2,0))</f>
        <v/>
      </c>
      <c r="L999" s="4" t="str">
        <f t="shared" si="3"/>
        <v/>
      </c>
      <c r="M999" s="4"/>
      <c r="N999" s="45"/>
      <c r="O999" s="46"/>
      <c r="P999" s="46"/>
      <c r="Q999" s="46"/>
      <c r="R999" s="32">
        <v>992.0</v>
      </c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G1000" s="47"/>
      <c r="H1000" s="48"/>
      <c r="I1000" s="49"/>
      <c r="J1000" s="50"/>
      <c r="K1000" s="51"/>
      <c r="L1000" s="49"/>
      <c r="M1000" s="49"/>
      <c r="N1000" s="52"/>
      <c r="O1000" s="53"/>
      <c r="P1000" s="53"/>
      <c r="Q1000" s="53"/>
    </row>
    <row r="1001" ht="15.75" customHeight="1">
      <c r="G1001" s="54"/>
      <c r="H1001" s="48"/>
      <c r="I1001" s="49"/>
      <c r="J1001" s="50"/>
      <c r="K1001" s="51"/>
      <c r="L1001" s="49"/>
      <c r="M1001" s="49"/>
      <c r="N1001" s="52"/>
      <c r="O1001" s="53"/>
      <c r="P1001" s="53"/>
      <c r="Q1001" s="53"/>
    </row>
    <row r="1002" ht="15.75" customHeight="1">
      <c r="G1002" s="54"/>
      <c r="H1002" s="48"/>
      <c r="I1002" s="49"/>
      <c r="J1002" s="50"/>
      <c r="K1002" s="51"/>
      <c r="L1002" s="49"/>
      <c r="M1002" s="49"/>
      <c r="N1002" s="52"/>
      <c r="O1002" s="53"/>
      <c r="P1002" s="53"/>
      <c r="Q1002" s="53"/>
    </row>
    <row r="1003" ht="15.75" customHeight="1">
      <c r="G1003" s="54"/>
      <c r="H1003" s="48"/>
      <c r="I1003" s="49"/>
      <c r="J1003" s="50"/>
      <c r="K1003" s="51"/>
      <c r="L1003" s="49"/>
      <c r="M1003" s="49"/>
      <c r="N1003" s="52"/>
      <c r="O1003" s="53"/>
      <c r="P1003" s="53"/>
      <c r="Q1003" s="53"/>
    </row>
    <row r="1004" ht="15.75" customHeight="1">
      <c r="G1004" s="54"/>
      <c r="H1004" s="48"/>
      <c r="I1004" s="49"/>
      <c r="J1004" s="50"/>
      <c r="K1004" s="51"/>
      <c r="L1004" s="49"/>
      <c r="M1004" s="49"/>
      <c r="N1004" s="52"/>
      <c r="O1004" s="53"/>
      <c r="P1004" s="53"/>
      <c r="Q1004" s="53"/>
    </row>
    <row r="1005" ht="15.75" customHeight="1">
      <c r="G1005" s="54"/>
      <c r="H1005" s="48"/>
      <c r="I1005" s="49"/>
      <c r="J1005" s="50"/>
      <c r="K1005" s="51"/>
      <c r="L1005" s="49"/>
      <c r="M1005" s="49"/>
      <c r="N1005" s="52"/>
      <c r="O1005" s="53"/>
      <c r="P1005" s="53"/>
      <c r="Q1005" s="53"/>
    </row>
    <row r="1006" ht="15.75" customHeight="1">
      <c r="G1006" s="54"/>
      <c r="H1006" s="48"/>
      <c r="I1006" s="49"/>
      <c r="J1006" s="50"/>
      <c r="K1006" s="51"/>
      <c r="L1006" s="49"/>
      <c r="M1006" s="49"/>
      <c r="N1006" s="52"/>
      <c r="O1006" s="53"/>
      <c r="P1006" s="53"/>
      <c r="Q1006" s="53"/>
    </row>
    <row r="1007" ht="15.75" customHeight="1">
      <c r="G1007" s="54"/>
      <c r="H1007" s="48"/>
      <c r="I1007" s="49"/>
      <c r="J1007" s="50"/>
      <c r="K1007" s="51"/>
      <c r="L1007" s="49"/>
      <c r="M1007" s="49"/>
      <c r="N1007" s="52"/>
      <c r="O1007" s="53"/>
      <c r="P1007" s="53"/>
      <c r="Q1007" s="53"/>
    </row>
    <row r="1008" ht="15.75" customHeight="1">
      <c r="G1008" s="54"/>
      <c r="H1008" s="48"/>
      <c r="I1008" s="49"/>
      <c r="J1008" s="50"/>
      <c r="K1008" s="51"/>
      <c r="L1008" s="49"/>
      <c r="M1008" s="49"/>
      <c r="N1008" s="52"/>
      <c r="O1008" s="53"/>
      <c r="P1008" s="53"/>
      <c r="Q1008" s="53"/>
    </row>
    <row r="1009" ht="15.75" customHeight="1">
      <c r="G1009" s="54"/>
      <c r="H1009" s="48"/>
      <c r="I1009" s="49"/>
      <c r="J1009" s="50"/>
      <c r="K1009" s="51"/>
      <c r="L1009" s="49"/>
      <c r="M1009" s="49"/>
      <c r="N1009" s="52"/>
      <c r="O1009" s="53"/>
      <c r="P1009" s="53"/>
      <c r="Q1009" s="53"/>
    </row>
    <row r="1010" ht="15.75" customHeight="1">
      <c r="G1010" s="54"/>
      <c r="H1010" s="48"/>
      <c r="I1010" s="49"/>
      <c r="J1010" s="50"/>
      <c r="K1010" s="51"/>
      <c r="L1010" s="49"/>
      <c r="M1010" s="49"/>
      <c r="N1010" s="52"/>
      <c r="O1010" s="53"/>
      <c r="P1010" s="53"/>
      <c r="Q1010" s="53"/>
    </row>
    <row r="1011" ht="15.75" customHeight="1">
      <c r="G1011" s="54"/>
      <c r="H1011" s="48"/>
      <c r="I1011" s="49"/>
      <c r="J1011" s="50"/>
      <c r="K1011" s="51"/>
      <c r="L1011" s="49"/>
      <c r="M1011" s="49"/>
      <c r="N1011" s="52"/>
      <c r="O1011" s="53"/>
      <c r="P1011" s="53"/>
      <c r="Q1011" s="53"/>
    </row>
    <row r="1012" ht="15.75" customHeight="1">
      <c r="G1012" s="54"/>
      <c r="H1012" s="48"/>
      <c r="I1012" s="49"/>
      <c r="J1012" s="50"/>
      <c r="K1012" s="51"/>
      <c r="L1012" s="49"/>
      <c r="M1012" s="49"/>
      <c r="N1012" s="52"/>
      <c r="O1012" s="53"/>
      <c r="P1012" s="53"/>
      <c r="Q1012" s="53"/>
    </row>
    <row r="1013" ht="15.75" customHeight="1">
      <c r="G1013" s="54"/>
      <c r="H1013" s="48"/>
      <c r="I1013" s="49"/>
      <c r="J1013" s="50"/>
      <c r="K1013" s="51"/>
      <c r="L1013" s="49"/>
      <c r="M1013" s="49"/>
      <c r="N1013" s="52"/>
      <c r="O1013" s="53"/>
      <c r="P1013" s="53"/>
      <c r="Q1013" s="53"/>
    </row>
    <row r="1014" ht="15.75" customHeight="1">
      <c r="G1014" s="54"/>
      <c r="H1014" s="48"/>
      <c r="I1014" s="49"/>
      <c r="J1014" s="50"/>
      <c r="K1014" s="51"/>
      <c r="L1014" s="49"/>
      <c r="M1014" s="49"/>
      <c r="N1014" s="52"/>
      <c r="O1014" s="53"/>
      <c r="P1014" s="53"/>
      <c r="Q1014" s="53"/>
    </row>
    <row r="1015" ht="15.75" customHeight="1">
      <c r="G1015" s="54"/>
      <c r="H1015" s="48"/>
      <c r="I1015" s="49"/>
      <c r="J1015" s="50"/>
      <c r="K1015" s="51"/>
      <c r="L1015" s="49"/>
      <c r="M1015" s="49"/>
      <c r="N1015" s="52"/>
      <c r="O1015" s="53"/>
      <c r="P1015" s="53"/>
      <c r="Q1015" s="53"/>
    </row>
    <row r="1016" ht="15.75" customHeight="1">
      <c r="G1016" s="54"/>
      <c r="H1016" s="48"/>
      <c r="I1016" s="49"/>
      <c r="J1016" s="50"/>
      <c r="K1016" s="51"/>
      <c r="L1016" s="49"/>
      <c r="M1016" s="49"/>
      <c r="N1016" s="52"/>
      <c r="O1016" s="53"/>
      <c r="P1016" s="53"/>
      <c r="Q1016" s="53"/>
    </row>
    <row r="1017" ht="15.75" customHeight="1">
      <c r="G1017" s="54"/>
      <c r="H1017" s="48"/>
      <c r="I1017" s="49"/>
      <c r="J1017" s="50"/>
      <c r="K1017" s="51"/>
      <c r="L1017" s="49"/>
      <c r="M1017" s="49"/>
      <c r="N1017" s="52"/>
      <c r="O1017" s="53"/>
      <c r="P1017" s="53"/>
      <c r="Q1017" s="53"/>
    </row>
    <row r="1018" ht="15.75" customHeight="1">
      <c r="G1018" s="54"/>
      <c r="H1018" s="48"/>
      <c r="I1018" s="49"/>
      <c r="J1018" s="50"/>
      <c r="K1018" s="51"/>
      <c r="L1018" s="49"/>
      <c r="M1018" s="49"/>
      <c r="N1018" s="52"/>
      <c r="O1018" s="53"/>
      <c r="P1018" s="53"/>
      <c r="Q1018" s="53"/>
    </row>
    <row r="1019" ht="15.75" customHeight="1">
      <c r="G1019" s="54"/>
      <c r="H1019" s="48"/>
      <c r="I1019" s="49"/>
      <c r="J1019" s="50"/>
      <c r="K1019" s="51"/>
      <c r="L1019" s="49"/>
      <c r="M1019" s="49"/>
      <c r="N1019" s="52"/>
      <c r="O1019" s="53"/>
      <c r="P1019" s="53"/>
      <c r="Q1019" s="53"/>
    </row>
    <row r="1020" ht="15.75" customHeight="1">
      <c r="G1020" s="54"/>
      <c r="H1020" s="48"/>
      <c r="I1020" s="49"/>
      <c r="J1020" s="50"/>
      <c r="K1020" s="51"/>
      <c r="L1020" s="49"/>
      <c r="M1020" s="49"/>
      <c r="N1020" s="52"/>
      <c r="O1020" s="53"/>
      <c r="P1020" s="53"/>
      <c r="Q1020" s="53"/>
    </row>
    <row r="1021" ht="15.75" customHeight="1">
      <c r="G1021" s="54"/>
      <c r="H1021" s="48"/>
      <c r="I1021" s="49"/>
      <c r="J1021" s="50"/>
      <c r="K1021" s="51"/>
      <c r="L1021" s="49"/>
      <c r="M1021" s="49"/>
      <c r="N1021" s="52"/>
      <c r="O1021" s="53"/>
      <c r="P1021" s="53"/>
      <c r="Q1021" s="53"/>
    </row>
    <row r="1022" ht="15.75" customHeight="1">
      <c r="G1022" s="54"/>
      <c r="H1022" s="48"/>
      <c r="I1022" s="49"/>
      <c r="J1022" s="50"/>
      <c r="K1022" s="51"/>
      <c r="L1022" s="49"/>
      <c r="M1022" s="49"/>
      <c r="N1022" s="52"/>
      <c r="O1022" s="53"/>
      <c r="P1022" s="53"/>
      <c r="Q1022" s="53"/>
    </row>
    <row r="1023" ht="15.75" customHeight="1">
      <c r="G1023" s="54"/>
      <c r="H1023" s="48"/>
      <c r="I1023" s="49"/>
      <c r="J1023" s="50"/>
      <c r="K1023" s="51"/>
      <c r="L1023" s="49"/>
      <c r="M1023" s="49"/>
      <c r="N1023" s="52"/>
      <c r="O1023" s="53"/>
      <c r="P1023" s="53"/>
      <c r="Q1023" s="53"/>
    </row>
    <row r="1024" ht="15.75" customHeight="1">
      <c r="G1024" s="54"/>
      <c r="H1024" s="48"/>
      <c r="I1024" s="49"/>
      <c r="J1024" s="50"/>
      <c r="K1024" s="51"/>
      <c r="L1024" s="49"/>
      <c r="M1024" s="49"/>
      <c r="N1024" s="52"/>
      <c r="O1024" s="53"/>
      <c r="P1024" s="53"/>
      <c r="Q1024" s="53"/>
    </row>
    <row r="1025" ht="15.75" customHeight="1">
      <c r="G1025" s="54"/>
      <c r="H1025" s="48"/>
      <c r="I1025" s="49"/>
      <c r="J1025" s="50"/>
      <c r="K1025" s="51"/>
      <c r="L1025" s="49"/>
      <c r="M1025" s="49"/>
      <c r="N1025" s="52"/>
      <c r="O1025" s="53"/>
      <c r="P1025" s="53"/>
      <c r="Q1025" s="53"/>
    </row>
    <row r="1026" ht="15.75" customHeight="1">
      <c r="G1026" s="54"/>
      <c r="H1026" s="48"/>
      <c r="I1026" s="49"/>
      <c r="J1026" s="50"/>
      <c r="K1026" s="51"/>
      <c r="L1026" s="49"/>
      <c r="M1026" s="49"/>
      <c r="N1026" s="52"/>
      <c r="O1026" s="53"/>
      <c r="P1026" s="53"/>
      <c r="Q1026" s="53"/>
    </row>
    <row r="1027" ht="15.75" customHeight="1">
      <c r="G1027" s="54"/>
      <c r="H1027" s="48"/>
      <c r="I1027" s="49"/>
      <c r="J1027" s="50"/>
      <c r="K1027" s="51"/>
      <c r="L1027" s="49"/>
      <c r="M1027" s="49"/>
      <c r="N1027" s="52"/>
      <c r="O1027" s="53"/>
      <c r="P1027" s="53"/>
      <c r="Q1027" s="53"/>
    </row>
    <row r="1028" ht="15.75" customHeight="1">
      <c r="G1028" s="54"/>
      <c r="H1028" s="48"/>
      <c r="I1028" s="49"/>
      <c r="J1028" s="50"/>
      <c r="K1028" s="51"/>
      <c r="L1028" s="49"/>
      <c r="M1028" s="49"/>
      <c r="N1028" s="52"/>
      <c r="O1028" s="53"/>
      <c r="P1028" s="53"/>
      <c r="Q1028" s="53"/>
    </row>
    <row r="1029" ht="15.75" customHeight="1">
      <c r="G1029" s="54"/>
      <c r="H1029" s="48"/>
      <c r="I1029" s="49"/>
      <c r="J1029" s="50"/>
      <c r="K1029" s="51"/>
      <c r="L1029" s="49"/>
      <c r="M1029" s="49"/>
      <c r="N1029" s="52"/>
      <c r="O1029" s="53"/>
      <c r="P1029" s="53"/>
      <c r="Q1029" s="53"/>
    </row>
    <row r="1030" ht="15.75" customHeight="1">
      <c r="G1030" s="54"/>
      <c r="H1030" s="48"/>
      <c r="I1030" s="49"/>
      <c r="J1030" s="50"/>
      <c r="K1030" s="51"/>
      <c r="L1030" s="49"/>
      <c r="M1030" s="49"/>
      <c r="N1030" s="52"/>
      <c r="O1030" s="53"/>
      <c r="P1030" s="53"/>
      <c r="Q1030" s="53"/>
    </row>
    <row r="1031" ht="15.75" customHeight="1">
      <c r="G1031" s="54"/>
      <c r="H1031" s="48"/>
      <c r="I1031" s="49"/>
      <c r="J1031" s="50"/>
      <c r="K1031" s="51"/>
      <c r="L1031" s="49"/>
      <c r="M1031" s="49"/>
      <c r="N1031" s="52"/>
      <c r="O1031" s="53"/>
      <c r="P1031" s="53"/>
      <c r="Q1031" s="53"/>
    </row>
    <row r="1032" ht="15.75" customHeight="1">
      <c r="G1032" s="54"/>
      <c r="H1032" s="48"/>
      <c r="I1032" s="49"/>
      <c r="J1032" s="50"/>
      <c r="K1032" s="51"/>
      <c r="L1032" s="49"/>
      <c r="M1032" s="49"/>
      <c r="N1032" s="52"/>
      <c r="O1032" s="53"/>
      <c r="P1032" s="53"/>
      <c r="Q1032" s="53"/>
    </row>
    <row r="1033" ht="15.75" customHeight="1">
      <c r="G1033" s="54"/>
      <c r="H1033" s="48"/>
      <c r="I1033" s="49"/>
      <c r="J1033" s="50"/>
      <c r="K1033" s="51"/>
      <c r="L1033" s="49"/>
      <c r="M1033" s="49"/>
      <c r="N1033" s="52"/>
      <c r="O1033" s="53"/>
      <c r="P1033" s="53"/>
      <c r="Q1033" s="53"/>
    </row>
    <row r="1034" ht="15.75" customHeight="1">
      <c r="G1034" s="54"/>
      <c r="H1034" s="48"/>
      <c r="I1034" s="49"/>
      <c r="J1034" s="50"/>
      <c r="K1034" s="51"/>
      <c r="L1034" s="49"/>
      <c r="M1034" s="49"/>
      <c r="N1034" s="52"/>
      <c r="O1034" s="53"/>
      <c r="P1034" s="53"/>
      <c r="Q1034" s="53"/>
    </row>
    <row r="1035" ht="15.75" customHeight="1">
      <c r="G1035" s="54"/>
      <c r="H1035" s="48"/>
      <c r="I1035" s="49"/>
      <c r="J1035" s="50"/>
      <c r="K1035" s="51"/>
      <c r="L1035" s="49"/>
      <c r="M1035" s="49"/>
      <c r="N1035" s="52"/>
      <c r="O1035" s="53"/>
      <c r="P1035" s="53"/>
      <c r="Q1035" s="53"/>
    </row>
    <row r="1036" ht="15.75" customHeight="1">
      <c r="G1036" s="54"/>
      <c r="H1036" s="48"/>
      <c r="I1036" s="49"/>
      <c r="J1036" s="50"/>
      <c r="K1036" s="51"/>
      <c r="L1036" s="49"/>
      <c r="M1036" s="49"/>
      <c r="N1036" s="52"/>
      <c r="O1036" s="53"/>
      <c r="P1036" s="53"/>
      <c r="Q1036" s="53"/>
    </row>
    <row r="1037" ht="15.75" customHeight="1">
      <c r="G1037" s="54"/>
      <c r="H1037" s="48"/>
      <c r="I1037" s="49"/>
      <c r="J1037" s="50"/>
      <c r="K1037" s="51"/>
      <c r="L1037" s="49"/>
      <c r="M1037" s="49"/>
      <c r="N1037" s="52"/>
      <c r="O1037" s="53"/>
      <c r="P1037" s="53"/>
      <c r="Q1037" s="53"/>
    </row>
    <row r="1038" ht="15.75" customHeight="1">
      <c r="G1038" s="54"/>
      <c r="H1038" s="48"/>
      <c r="I1038" s="49"/>
      <c r="J1038" s="50"/>
      <c r="K1038" s="51"/>
      <c r="L1038" s="49"/>
      <c r="M1038" s="49"/>
      <c r="N1038" s="52"/>
      <c r="O1038" s="53"/>
      <c r="P1038" s="53"/>
      <c r="Q1038" s="53"/>
    </row>
    <row r="1039" ht="15.75" customHeight="1">
      <c r="G1039" s="54"/>
      <c r="H1039" s="48"/>
      <c r="I1039" s="49"/>
      <c r="J1039" s="50"/>
      <c r="K1039" s="51"/>
      <c r="L1039" s="49"/>
      <c r="M1039" s="49"/>
      <c r="N1039" s="52"/>
      <c r="O1039" s="53"/>
      <c r="P1039" s="53"/>
      <c r="Q1039" s="53"/>
    </row>
    <row r="1040" ht="15.75" customHeight="1">
      <c r="G1040" s="54"/>
      <c r="H1040" s="48"/>
      <c r="I1040" s="49"/>
      <c r="J1040" s="50"/>
      <c r="K1040" s="51"/>
      <c r="L1040" s="49"/>
      <c r="M1040" s="49"/>
      <c r="N1040" s="52"/>
      <c r="O1040" s="53"/>
      <c r="P1040" s="53"/>
      <c r="Q1040" s="53"/>
    </row>
    <row r="1041" ht="15.75" customHeight="1">
      <c r="G1041" s="54"/>
      <c r="H1041" s="48"/>
      <c r="I1041" s="49"/>
      <c r="J1041" s="50"/>
      <c r="K1041" s="51"/>
      <c r="L1041" s="49"/>
      <c r="M1041" s="49"/>
      <c r="N1041" s="52"/>
      <c r="O1041" s="53"/>
      <c r="P1041" s="53"/>
      <c r="Q1041" s="53"/>
    </row>
    <row r="1042" ht="15.75" customHeight="1">
      <c r="G1042" s="54"/>
      <c r="H1042" s="48"/>
      <c r="I1042" s="49"/>
      <c r="J1042" s="50"/>
      <c r="K1042" s="51"/>
      <c r="L1042" s="49"/>
      <c r="M1042" s="49"/>
      <c r="N1042" s="52"/>
      <c r="O1042" s="53"/>
      <c r="P1042" s="53"/>
      <c r="Q1042" s="53"/>
    </row>
    <row r="1043" ht="15.75" customHeight="1">
      <c r="G1043" s="54"/>
      <c r="H1043" s="48"/>
      <c r="I1043" s="49"/>
      <c r="J1043" s="50"/>
      <c r="K1043" s="51"/>
      <c r="L1043" s="49"/>
      <c r="M1043" s="49"/>
      <c r="N1043" s="52"/>
      <c r="O1043" s="53"/>
      <c r="P1043" s="53"/>
      <c r="Q1043" s="53"/>
    </row>
    <row r="1044" ht="15.75" customHeight="1">
      <c r="G1044" s="54"/>
      <c r="H1044" s="48"/>
      <c r="I1044" s="49"/>
      <c r="J1044" s="50"/>
      <c r="K1044" s="51"/>
      <c r="L1044" s="49"/>
      <c r="M1044" s="49"/>
      <c r="N1044" s="52"/>
      <c r="O1044" s="53"/>
      <c r="P1044" s="53"/>
      <c r="Q1044" s="53"/>
    </row>
    <row r="1045" ht="15.75" customHeight="1">
      <c r="G1045" s="54"/>
      <c r="H1045" s="48"/>
      <c r="I1045" s="49"/>
      <c r="J1045" s="50"/>
      <c r="K1045" s="51"/>
      <c r="L1045" s="49"/>
      <c r="M1045" s="49"/>
      <c r="N1045" s="52"/>
      <c r="O1045" s="53"/>
      <c r="P1045" s="53"/>
      <c r="Q1045" s="53"/>
    </row>
    <row r="1046" ht="15.75" customHeight="1">
      <c r="G1046" s="54"/>
      <c r="H1046" s="48"/>
      <c r="I1046" s="49"/>
      <c r="J1046" s="50"/>
      <c r="K1046" s="51"/>
      <c r="L1046" s="49"/>
      <c r="M1046" s="49"/>
      <c r="N1046" s="52"/>
      <c r="O1046" s="53"/>
      <c r="P1046" s="53"/>
      <c r="Q1046" s="53"/>
    </row>
    <row r="1047" ht="15.75" customHeight="1">
      <c r="G1047" s="54"/>
      <c r="H1047" s="48"/>
      <c r="I1047" s="49"/>
      <c r="J1047" s="50"/>
      <c r="K1047" s="51"/>
      <c r="L1047" s="49"/>
      <c r="M1047" s="49"/>
      <c r="N1047" s="52"/>
      <c r="O1047" s="53"/>
      <c r="P1047" s="53"/>
      <c r="Q1047" s="53"/>
    </row>
    <row r="1048" ht="15.75" customHeight="1">
      <c r="G1048" s="54"/>
      <c r="H1048" s="48"/>
      <c r="I1048" s="49"/>
      <c r="J1048" s="50"/>
      <c r="K1048" s="51"/>
      <c r="L1048" s="49"/>
      <c r="M1048" s="49"/>
      <c r="N1048" s="52"/>
      <c r="O1048" s="53"/>
      <c r="P1048" s="53"/>
      <c r="Q1048" s="53"/>
    </row>
    <row r="1049" ht="15.75" customHeight="1">
      <c r="G1049" s="54"/>
      <c r="H1049" s="48"/>
      <c r="I1049" s="49"/>
      <c r="J1049" s="50"/>
      <c r="K1049" s="51"/>
      <c r="L1049" s="49"/>
      <c r="M1049" s="49"/>
      <c r="N1049" s="52"/>
      <c r="O1049" s="53"/>
      <c r="P1049" s="53"/>
      <c r="Q1049" s="53"/>
    </row>
    <row r="1050" ht="15.75" customHeight="1">
      <c r="G1050" s="54"/>
      <c r="H1050" s="48"/>
      <c r="I1050" s="49"/>
      <c r="J1050" s="50"/>
      <c r="K1050" s="51"/>
      <c r="L1050" s="49"/>
      <c r="M1050" s="49"/>
      <c r="N1050" s="52"/>
      <c r="O1050" s="53"/>
      <c r="P1050" s="53"/>
      <c r="Q1050" s="53"/>
    </row>
    <row r="1051" ht="15.75" customHeight="1">
      <c r="G1051" s="54"/>
      <c r="H1051" s="48"/>
      <c r="I1051" s="49"/>
      <c r="J1051" s="50"/>
      <c r="K1051" s="51"/>
      <c r="L1051" s="49"/>
      <c r="M1051" s="49"/>
      <c r="N1051" s="52"/>
      <c r="O1051" s="53"/>
      <c r="P1051" s="53"/>
      <c r="Q1051" s="53"/>
    </row>
    <row r="1052" ht="15.75" customHeight="1">
      <c r="G1052" s="54"/>
      <c r="H1052" s="48"/>
      <c r="I1052" s="49"/>
      <c r="J1052" s="50"/>
      <c r="K1052" s="51"/>
      <c r="L1052" s="49"/>
      <c r="M1052" s="49"/>
      <c r="N1052" s="52"/>
      <c r="O1052" s="53"/>
      <c r="P1052" s="53"/>
      <c r="Q1052" s="53"/>
    </row>
    <row r="1053" ht="15.75" customHeight="1">
      <c r="G1053" s="54"/>
      <c r="H1053" s="48"/>
      <c r="I1053" s="49"/>
      <c r="J1053" s="50"/>
      <c r="K1053" s="51"/>
      <c r="L1053" s="49"/>
      <c r="M1053" s="49"/>
      <c r="N1053" s="52"/>
      <c r="O1053" s="53"/>
      <c r="P1053" s="53"/>
      <c r="Q1053" s="53"/>
    </row>
    <row r="1054" ht="15.75" customHeight="1">
      <c r="G1054" s="54"/>
      <c r="H1054" s="48"/>
      <c r="I1054" s="49"/>
      <c r="J1054" s="50"/>
      <c r="K1054" s="51"/>
      <c r="L1054" s="49"/>
      <c r="M1054" s="49"/>
      <c r="N1054" s="52"/>
      <c r="O1054" s="53"/>
      <c r="P1054" s="53"/>
      <c r="Q1054" s="53"/>
    </row>
    <row r="1055" ht="15.75" customHeight="1">
      <c r="G1055" s="54"/>
      <c r="H1055" s="48"/>
      <c r="I1055" s="49"/>
      <c r="J1055" s="50"/>
      <c r="K1055" s="51"/>
      <c r="L1055" s="49"/>
      <c r="M1055" s="49"/>
      <c r="N1055" s="52"/>
      <c r="O1055" s="53"/>
      <c r="P1055" s="53"/>
      <c r="Q1055" s="53"/>
    </row>
    <row r="1056" ht="15.75" customHeight="1">
      <c r="G1056" s="54"/>
      <c r="H1056" s="48"/>
      <c r="I1056" s="49"/>
      <c r="J1056" s="50"/>
      <c r="K1056" s="51"/>
      <c r="L1056" s="49"/>
      <c r="M1056" s="49"/>
      <c r="N1056" s="52"/>
      <c r="O1056" s="53"/>
      <c r="P1056" s="53"/>
      <c r="Q1056" s="53"/>
    </row>
    <row r="1057" ht="15.75" customHeight="1">
      <c r="G1057" s="54"/>
      <c r="H1057" s="48"/>
      <c r="I1057" s="49"/>
      <c r="J1057" s="50"/>
      <c r="K1057" s="51"/>
      <c r="L1057" s="49"/>
      <c r="M1057" s="49"/>
      <c r="N1057" s="52"/>
      <c r="O1057" s="53"/>
      <c r="P1057" s="53"/>
      <c r="Q1057" s="53"/>
    </row>
    <row r="1058" ht="15.75" customHeight="1">
      <c r="G1058" s="54"/>
      <c r="H1058" s="48"/>
      <c r="I1058" s="49"/>
      <c r="J1058" s="50"/>
      <c r="K1058" s="51"/>
      <c r="L1058" s="49"/>
      <c r="M1058" s="49"/>
      <c r="N1058" s="52"/>
      <c r="O1058" s="53"/>
      <c r="P1058" s="53"/>
      <c r="Q1058" s="53"/>
    </row>
    <row r="1059" ht="15.75" customHeight="1">
      <c r="G1059" s="54"/>
      <c r="H1059" s="48"/>
      <c r="I1059" s="49"/>
      <c r="J1059" s="50"/>
      <c r="K1059" s="51"/>
      <c r="L1059" s="49"/>
      <c r="M1059" s="49"/>
      <c r="N1059" s="52"/>
      <c r="O1059" s="53"/>
      <c r="P1059" s="53"/>
      <c r="Q1059" s="53"/>
    </row>
    <row r="1060" ht="15.75" customHeight="1">
      <c r="G1060" s="54"/>
      <c r="H1060" s="48"/>
      <c r="I1060" s="49"/>
      <c r="J1060" s="50"/>
      <c r="K1060" s="51"/>
      <c r="L1060" s="49"/>
      <c r="M1060" s="49"/>
      <c r="N1060" s="52"/>
      <c r="O1060" s="53"/>
      <c r="P1060" s="53"/>
      <c r="Q1060" s="53"/>
    </row>
    <row r="1061" ht="15.75" customHeight="1">
      <c r="G1061" s="54"/>
      <c r="H1061" s="48"/>
      <c r="I1061" s="49"/>
      <c r="J1061" s="50"/>
      <c r="K1061" s="51"/>
      <c r="L1061" s="49"/>
      <c r="M1061" s="49"/>
      <c r="N1061" s="52"/>
      <c r="O1061" s="53"/>
      <c r="P1061" s="53"/>
      <c r="Q1061" s="53"/>
    </row>
    <row r="1062" ht="15.75" customHeight="1">
      <c r="G1062" s="54"/>
      <c r="H1062" s="48"/>
      <c r="I1062" s="49"/>
      <c r="J1062" s="50"/>
      <c r="K1062" s="51"/>
      <c r="L1062" s="49"/>
      <c r="M1062" s="49"/>
      <c r="N1062" s="52"/>
      <c r="O1062" s="53"/>
      <c r="P1062" s="53"/>
      <c r="Q1062" s="53"/>
    </row>
    <row r="1063" ht="15.75" customHeight="1">
      <c r="G1063" s="54"/>
      <c r="H1063" s="48"/>
      <c r="I1063" s="49"/>
      <c r="J1063" s="50"/>
      <c r="K1063" s="51"/>
      <c r="L1063" s="49"/>
      <c r="M1063" s="49"/>
      <c r="N1063" s="52"/>
      <c r="O1063" s="53"/>
      <c r="P1063" s="53"/>
      <c r="Q1063" s="53"/>
    </row>
    <row r="1064" ht="15.75" customHeight="1">
      <c r="G1064" s="54"/>
      <c r="H1064" s="48"/>
      <c r="I1064" s="49"/>
      <c r="J1064" s="50"/>
      <c r="K1064" s="51"/>
      <c r="L1064" s="49"/>
      <c r="M1064" s="49"/>
      <c r="N1064" s="52"/>
      <c r="O1064" s="53"/>
      <c r="P1064" s="53"/>
      <c r="Q1064" s="53"/>
    </row>
    <row r="1065" ht="15.75" customHeight="1">
      <c r="G1065" s="54"/>
      <c r="H1065" s="48"/>
      <c r="I1065" s="49"/>
      <c r="J1065" s="50"/>
      <c r="K1065" s="51"/>
      <c r="L1065" s="49"/>
      <c r="M1065" s="49"/>
      <c r="N1065" s="52"/>
      <c r="O1065" s="53"/>
      <c r="P1065" s="53"/>
      <c r="Q1065" s="53"/>
    </row>
    <row r="1066" ht="15.75" customHeight="1">
      <c r="G1066" s="54"/>
      <c r="H1066" s="48"/>
      <c r="I1066" s="49"/>
      <c r="J1066" s="50"/>
      <c r="K1066" s="51"/>
      <c r="L1066" s="49"/>
      <c r="M1066" s="49"/>
      <c r="N1066" s="52"/>
      <c r="O1066" s="53"/>
      <c r="P1066" s="53"/>
      <c r="Q1066" s="53"/>
    </row>
    <row r="1067" ht="15.75" customHeight="1">
      <c r="G1067" s="54"/>
      <c r="H1067" s="48"/>
      <c r="I1067" s="49"/>
      <c r="J1067" s="50"/>
      <c r="K1067" s="51"/>
      <c r="L1067" s="49"/>
      <c r="M1067" s="49"/>
      <c r="N1067" s="52"/>
      <c r="O1067" s="53"/>
      <c r="P1067" s="53"/>
      <c r="Q1067" s="53"/>
    </row>
    <row r="1068" ht="15.75" customHeight="1">
      <c r="G1068" s="54"/>
      <c r="H1068" s="48"/>
      <c r="I1068" s="49"/>
      <c r="J1068" s="50"/>
      <c r="K1068" s="51"/>
      <c r="L1068" s="49"/>
      <c r="M1068" s="49"/>
      <c r="N1068" s="52"/>
      <c r="O1068" s="53"/>
      <c r="P1068" s="53"/>
      <c r="Q1068" s="53"/>
    </row>
    <row r="1069" ht="15.75" customHeight="1">
      <c r="G1069" s="54"/>
      <c r="H1069" s="48"/>
      <c r="I1069" s="49"/>
      <c r="J1069" s="50"/>
      <c r="K1069" s="51"/>
      <c r="L1069" s="49"/>
      <c r="M1069" s="49"/>
      <c r="N1069" s="52"/>
      <c r="O1069" s="53"/>
      <c r="P1069" s="53"/>
      <c r="Q1069" s="53"/>
    </row>
    <row r="1070" ht="15.75" customHeight="1">
      <c r="G1070" s="54"/>
      <c r="H1070" s="48"/>
      <c r="I1070" s="49"/>
      <c r="J1070" s="50"/>
      <c r="K1070" s="51"/>
      <c r="L1070" s="49"/>
      <c r="M1070" s="49"/>
      <c r="N1070" s="52"/>
      <c r="O1070" s="53"/>
      <c r="P1070" s="53"/>
      <c r="Q1070" s="53"/>
    </row>
    <row r="1071" ht="15.75" customHeight="1">
      <c r="G1071" s="54"/>
      <c r="H1071" s="48"/>
      <c r="I1071" s="49"/>
      <c r="J1071" s="50"/>
      <c r="K1071" s="51"/>
      <c r="L1071" s="49"/>
      <c r="M1071" s="49"/>
      <c r="N1071" s="52"/>
      <c r="O1071" s="53"/>
      <c r="P1071" s="53"/>
      <c r="Q1071" s="53"/>
    </row>
    <row r="1072" ht="15.75" customHeight="1">
      <c r="G1072" s="54"/>
      <c r="H1072" s="48"/>
      <c r="I1072" s="49"/>
      <c r="J1072" s="50"/>
      <c r="K1072" s="51"/>
      <c r="L1072" s="49"/>
      <c r="M1072" s="49"/>
      <c r="N1072" s="52"/>
      <c r="O1072" s="53"/>
      <c r="P1072" s="53"/>
      <c r="Q1072" s="53"/>
    </row>
    <row r="1073" ht="15.75" customHeight="1">
      <c r="G1073" s="54"/>
      <c r="H1073" s="48"/>
      <c r="I1073" s="49"/>
      <c r="J1073" s="50"/>
      <c r="K1073" s="51"/>
      <c r="L1073" s="49"/>
      <c r="M1073" s="49"/>
      <c r="N1073" s="52"/>
      <c r="O1073" s="53"/>
      <c r="P1073" s="53"/>
      <c r="Q1073" s="53"/>
    </row>
    <row r="1074" ht="15.75" customHeight="1">
      <c r="G1074" s="54"/>
      <c r="H1074" s="48"/>
      <c r="I1074" s="49"/>
      <c r="J1074" s="50"/>
      <c r="K1074" s="51"/>
      <c r="L1074" s="49"/>
      <c r="M1074" s="49"/>
      <c r="N1074" s="52"/>
      <c r="O1074" s="53"/>
      <c r="P1074" s="53"/>
      <c r="Q1074" s="53"/>
    </row>
    <row r="1075" ht="15.75" customHeight="1">
      <c r="G1075" s="54"/>
      <c r="H1075" s="48"/>
      <c r="I1075" s="49"/>
      <c r="J1075" s="50"/>
      <c r="K1075" s="51"/>
      <c r="L1075" s="49"/>
      <c r="M1075" s="49"/>
      <c r="N1075" s="52"/>
      <c r="O1075" s="53"/>
      <c r="P1075" s="53"/>
      <c r="Q1075" s="53"/>
    </row>
    <row r="1076" ht="15.75" customHeight="1">
      <c r="G1076" s="54"/>
      <c r="H1076" s="48"/>
      <c r="I1076" s="49"/>
      <c r="J1076" s="50"/>
      <c r="K1076" s="51"/>
      <c r="L1076" s="49"/>
      <c r="M1076" s="49"/>
      <c r="N1076" s="52"/>
      <c r="O1076" s="53"/>
      <c r="P1076" s="53"/>
      <c r="Q1076" s="53"/>
    </row>
    <row r="1077" ht="15.75" customHeight="1">
      <c r="G1077" s="54"/>
      <c r="H1077" s="48"/>
      <c r="I1077" s="49"/>
      <c r="J1077" s="50"/>
      <c r="K1077" s="51"/>
      <c r="L1077" s="49"/>
      <c r="M1077" s="49"/>
      <c r="N1077" s="52"/>
      <c r="O1077" s="53"/>
      <c r="P1077" s="53"/>
      <c r="Q1077" s="53"/>
    </row>
    <row r="1078" ht="15.75" customHeight="1">
      <c r="G1078" s="54"/>
      <c r="H1078" s="48"/>
      <c r="I1078" s="49"/>
      <c r="J1078" s="50"/>
      <c r="K1078" s="51"/>
      <c r="L1078" s="49"/>
      <c r="M1078" s="49"/>
      <c r="N1078" s="52"/>
      <c r="O1078" s="53"/>
      <c r="P1078" s="53"/>
      <c r="Q1078" s="53"/>
    </row>
    <row r="1079" ht="15.75" customHeight="1">
      <c r="G1079" s="54"/>
      <c r="H1079" s="48"/>
      <c r="I1079" s="49"/>
      <c r="J1079" s="50"/>
      <c r="K1079" s="51"/>
      <c r="L1079" s="49"/>
      <c r="M1079" s="49"/>
      <c r="N1079" s="52"/>
      <c r="O1079" s="53"/>
      <c r="P1079" s="53"/>
      <c r="Q1079" s="53"/>
    </row>
    <row r="1080" ht="15.75" customHeight="1">
      <c r="G1080" s="54"/>
      <c r="H1080" s="48"/>
      <c r="I1080" s="49"/>
      <c r="J1080" s="50"/>
      <c r="K1080" s="51"/>
      <c r="L1080" s="49"/>
      <c r="M1080" s="49"/>
      <c r="N1080" s="52"/>
      <c r="O1080" s="53"/>
      <c r="P1080" s="53"/>
      <c r="Q1080" s="53"/>
    </row>
    <row r="1081" ht="15.75" customHeight="1">
      <c r="G1081" s="54"/>
      <c r="H1081" s="48"/>
      <c r="I1081" s="49"/>
      <c r="J1081" s="50"/>
      <c r="K1081" s="51"/>
      <c r="L1081" s="49"/>
      <c r="M1081" s="49"/>
      <c r="N1081" s="52"/>
      <c r="O1081" s="53"/>
      <c r="P1081" s="53"/>
      <c r="Q1081" s="53"/>
    </row>
    <row r="1082" ht="15.75" customHeight="1">
      <c r="G1082" s="54"/>
      <c r="H1082" s="48"/>
      <c r="I1082" s="49"/>
      <c r="J1082" s="50"/>
      <c r="K1082" s="51"/>
      <c r="L1082" s="49"/>
      <c r="M1082" s="49"/>
      <c r="N1082" s="52"/>
      <c r="O1082" s="53"/>
      <c r="P1082" s="53"/>
      <c r="Q1082" s="53"/>
    </row>
    <row r="1083" ht="15.75" customHeight="1">
      <c r="G1083" s="54"/>
      <c r="H1083" s="48"/>
      <c r="I1083" s="49"/>
      <c r="J1083" s="50"/>
      <c r="K1083" s="51"/>
      <c r="L1083" s="49"/>
      <c r="M1083" s="49"/>
      <c r="N1083" s="52"/>
      <c r="O1083" s="53"/>
      <c r="P1083" s="53"/>
      <c r="Q1083" s="53"/>
    </row>
    <row r="1084" ht="15.75" customHeight="1">
      <c r="G1084" s="54"/>
      <c r="H1084" s="48"/>
      <c r="I1084" s="49"/>
      <c r="J1084" s="50"/>
      <c r="K1084" s="51"/>
      <c r="L1084" s="49"/>
      <c r="M1084" s="49"/>
      <c r="N1084" s="52"/>
      <c r="O1084" s="53"/>
      <c r="P1084" s="53"/>
      <c r="Q1084" s="53"/>
    </row>
    <row r="1085" ht="15.75" customHeight="1">
      <c r="G1085" s="54"/>
      <c r="H1085" s="48"/>
      <c r="I1085" s="49"/>
      <c r="J1085" s="50"/>
      <c r="K1085" s="51"/>
      <c r="L1085" s="49"/>
      <c r="M1085" s="49"/>
      <c r="N1085" s="52"/>
      <c r="O1085" s="53"/>
      <c r="P1085" s="53"/>
      <c r="Q1085" s="53"/>
    </row>
    <row r="1086" ht="15.75" customHeight="1">
      <c r="G1086" s="54"/>
      <c r="H1086" s="48"/>
      <c r="I1086" s="49"/>
      <c r="J1086" s="50"/>
      <c r="K1086" s="51"/>
      <c r="L1086" s="49"/>
      <c r="M1086" s="49"/>
      <c r="N1086" s="52"/>
      <c r="O1086" s="53"/>
      <c r="P1086" s="53"/>
      <c r="Q1086" s="53"/>
    </row>
    <row r="1087" ht="15.75" customHeight="1">
      <c r="G1087" s="54"/>
      <c r="H1087" s="48"/>
      <c r="I1087" s="49"/>
      <c r="J1087" s="50"/>
      <c r="K1087" s="51"/>
      <c r="L1087" s="49"/>
      <c r="M1087" s="49"/>
      <c r="N1087" s="52"/>
      <c r="O1087" s="53"/>
      <c r="P1087" s="53"/>
      <c r="Q1087" s="53"/>
    </row>
    <row r="1088" ht="15.75" customHeight="1">
      <c r="G1088" s="54"/>
      <c r="H1088" s="48"/>
      <c r="I1088" s="49"/>
      <c r="J1088" s="50"/>
      <c r="K1088" s="51"/>
      <c r="L1088" s="49"/>
      <c r="M1088" s="49"/>
      <c r="N1088" s="52"/>
      <c r="O1088" s="53"/>
      <c r="P1088" s="53"/>
      <c r="Q1088" s="53"/>
    </row>
    <row r="1089" ht="15.75" customHeight="1">
      <c r="G1089" s="54"/>
      <c r="H1089" s="48"/>
      <c r="I1089" s="49"/>
      <c r="J1089" s="50"/>
      <c r="K1089" s="51"/>
      <c r="L1089" s="49"/>
      <c r="M1089" s="49"/>
      <c r="N1089" s="52"/>
      <c r="O1089" s="53"/>
      <c r="P1089" s="53"/>
      <c r="Q1089" s="53"/>
    </row>
    <row r="1090" ht="15.75" customHeight="1">
      <c r="G1090" s="54"/>
      <c r="H1090" s="48"/>
      <c r="I1090" s="49"/>
      <c r="J1090" s="50"/>
      <c r="K1090" s="51"/>
      <c r="L1090" s="49"/>
      <c r="M1090" s="49"/>
      <c r="N1090" s="52"/>
      <c r="O1090" s="53"/>
      <c r="P1090" s="53"/>
      <c r="Q1090" s="53"/>
    </row>
    <row r="1091" ht="15.75" customHeight="1">
      <c r="G1091" s="54"/>
      <c r="H1091" s="48"/>
      <c r="I1091" s="49"/>
      <c r="J1091" s="50"/>
      <c r="K1091" s="51"/>
      <c r="L1091" s="49"/>
      <c r="M1091" s="49"/>
      <c r="N1091" s="52"/>
      <c r="O1091" s="53"/>
      <c r="P1091" s="53"/>
      <c r="Q1091" s="53"/>
    </row>
    <row r="1092" ht="15.75" customHeight="1">
      <c r="G1092" s="54"/>
      <c r="H1092" s="48"/>
      <c r="I1092" s="49"/>
      <c r="J1092" s="50"/>
      <c r="K1092" s="51"/>
      <c r="L1092" s="49"/>
      <c r="M1092" s="49"/>
      <c r="N1092" s="52"/>
      <c r="O1092" s="53"/>
      <c r="P1092" s="53"/>
      <c r="Q1092" s="53"/>
    </row>
    <row r="1093" ht="15.75" customHeight="1">
      <c r="G1093" s="54"/>
      <c r="H1093" s="48"/>
      <c r="I1093" s="49"/>
      <c r="J1093" s="50"/>
      <c r="K1093" s="51"/>
      <c r="L1093" s="49"/>
      <c r="M1093" s="49"/>
      <c r="N1093" s="52"/>
      <c r="O1093" s="53"/>
      <c r="P1093" s="53"/>
      <c r="Q1093" s="53"/>
    </row>
    <row r="1094" ht="15.75" customHeight="1">
      <c r="G1094" s="54"/>
      <c r="H1094" s="48"/>
      <c r="I1094" s="49"/>
      <c r="J1094" s="50"/>
      <c r="K1094" s="51"/>
      <c r="L1094" s="49"/>
      <c r="M1094" s="49"/>
      <c r="N1094" s="52"/>
      <c r="O1094" s="53"/>
      <c r="P1094" s="53"/>
      <c r="Q1094" s="53"/>
    </row>
    <row r="1095" ht="15.75" customHeight="1">
      <c r="G1095" s="54"/>
      <c r="H1095" s="48"/>
      <c r="I1095" s="49"/>
      <c r="J1095" s="50"/>
      <c r="K1095" s="51"/>
      <c r="L1095" s="49"/>
      <c r="M1095" s="49"/>
      <c r="N1095" s="52"/>
      <c r="O1095" s="53"/>
      <c r="P1095" s="53"/>
      <c r="Q1095" s="53"/>
    </row>
    <row r="1096" ht="15.75" customHeight="1">
      <c r="G1096" s="54"/>
      <c r="H1096" s="48"/>
      <c r="I1096" s="49"/>
      <c r="J1096" s="50"/>
      <c r="K1096" s="51"/>
      <c r="L1096" s="49"/>
      <c r="M1096" s="49"/>
      <c r="N1096" s="52"/>
      <c r="O1096" s="53"/>
      <c r="P1096" s="53"/>
      <c r="Q1096" s="53"/>
    </row>
    <row r="1097" ht="15.75" customHeight="1">
      <c r="G1097" s="54"/>
      <c r="H1097" s="48"/>
      <c r="I1097" s="49"/>
      <c r="J1097" s="50"/>
      <c r="K1097" s="51"/>
      <c r="L1097" s="49"/>
      <c r="M1097" s="49"/>
      <c r="N1097" s="52"/>
      <c r="O1097" s="53"/>
      <c r="P1097" s="53"/>
      <c r="Q1097" s="53"/>
    </row>
    <row r="1098" ht="15.75" customHeight="1">
      <c r="G1098" s="54"/>
      <c r="H1098" s="48"/>
      <c r="I1098" s="49"/>
      <c r="J1098" s="50"/>
      <c r="K1098" s="51"/>
      <c r="L1098" s="49"/>
      <c r="M1098" s="49"/>
      <c r="N1098" s="52"/>
      <c r="O1098" s="53"/>
      <c r="P1098" s="53"/>
      <c r="Q1098" s="53"/>
    </row>
    <row r="1099" ht="15.75" customHeight="1">
      <c r="G1099" s="54"/>
      <c r="H1099" s="48"/>
      <c r="I1099" s="49"/>
      <c r="J1099" s="50"/>
      <c r="K1099" s="51"/>
      <c r="L1099" s="49"/>
      <c r="M1099" s="49"/>
      <c r="N1099" s="52"/>
      <c r="O1099" s="53"/>
      <c r="P1099" s="53"/>
      <c r="Q1099" s="53"/>
    </row>
    <row r="1100" ht="15.75" customHeight="1">
      <c r="G1100" s="54"/>
      <c r="H1100" s="48"/>
      <c r="I1100" s="49"/>
      <c r="J1100" s="50"/>
      <c r="K1100" s="51"/>
      <c r="L1100" s="49"/>
      <c r="M1100" s="49"/>
      <c r="N1100" s="52"/>
      <c r="O1100" s="53"/>
      <c r="P1100" s="53"/>
      <c r="Q1100" s="53"/>
    </row>
    <row r="1101" ht="15.75" customHeight="1">
      <c r="G1101" s="54"/>
      <c r="H1101" s="48"/>
      <c r="I1101" s="49"/>
      <c r="J1101" s="50"/>
      <c r="K1101" s="51"/>
      <c r="L1101" s="49"/>
      <c r="M1101" s="49"/>
      <c r="N1101" s="52"/>
      <c r="O1101" s="53"/>
      <c r="P1101" s="53"/>
      <c r="Q1101" s="53"/>
    </row>
    <row r="1102" ht="15.75" customHeight="1">
      <c r="G1102" s="54"/>
      <c r="H1102" s="48"/>
      <c r="I1102" s="49"/>
      <c r="J1102" s="50"/>
      <c r="K1102" s="51"/>
      <c r="L1102" s="49"/>
      <c r="M1102" s="49"/>
      <c r="N1102" s="52"/>
      <c r="O1102" s="53"/>
      <c r="P1102" s="53"/>
      <c r="Q1102" s="53"/>
    </row>
    <row r="1103" ht="15.75" customHeight="1">
      <c r="G1103" s="54"/>
      <c r="H1103" s="48"/>
      <c r="I1103" s="49"/>
      <c r="J1103" s="50"/>
      <c r="K1103" s="51"/>
      <c r="L1103" s="49"/>
      <c r="M1103" s="49"/>
      <c r="N1103" s="52"/>
      <c r="O1103" s="53"/>
      <c r="P1103" s="53"/>
      <c r="Q1103" s="53"/>
    </row>
    <row r="1104" ht="15.75" customHeight="1">
      <c r="G1104" s="54"/>
      <c r="H1104" s="48"/>
      <c r="I1104" s="49"/>
      <c r="J1104" s="50"/>
      <c r="K1104" s="51"/>
      <c r="L1104" s="49"/>
      <c r="M1104" s="49"/>
      <c r="N1104" s="52"/>
      <c r="O1104" s="53"/>
      <c r="P1104" s="53"/>
      <c r="Q1104" s="53"/>
    </row>
    <row r="1105" ht="15.75" customHeight="1">
      <c r="G1105" s="54"/>
      <c r="H1105" s="48"/>
      <c r="I1105" s="49"/>
      <c r="J1105" s="50"/>
      <c r="K1105" s="51"/>
      <c r="L1105" s="49"/>
      <c r="M1105" s="49"/>
      <c r="N1105" s="52"/>
      <c r="O1105" s="53"/>
      <c r="P1105" s="53"/>
      <c r="Q1105" s="53"/>
    </row>
    <row r="1106" ht="15.75" customHeight="1">
      <c r="G1106" s="54"/>
      <c r="H1106" s="48"/>
      <c r="I1106" s="49"/>
      <c r="J1106" s="50"/>
      <c r="K1106" s="51"/>
      <c r="L1106" s="49"/>
      <c r="M1106" s="49"/>
      <c r="N1106" s="52"/>
      <c r="O1106" s="53"/>
      <c r="P1106" s="53"/>
      <c r="Q1106" s="53"/>
    </row>
    <row r="1107" ht="15.75" customHeight="1">
      <c r="G1107" s="54"/>
      <c r="H1107" s="48"/>
      <c r="I1107" s="49"/>
      <c r="J1107" s="50"/>
      <c r="K1107" s="51"/>
      <c r="L1107" s="49"/>
      <c r="M1107" s="49"/>
      <c r="N1107" s="52"/>
      <c r="O1107" s="53"/>
      <c r="P1107" s="53"/>
      <c r="Q1107" s="53"/>
    </row>
    <row r="1108" ht="15.75" customHeight="1">
      <c r="G1108" s="54"/>
      <c r="H1108" s="48"/>
      <c r="I1108" s="49"/>
      <c r="J1108" s="50"/>
      <c r="K1108" s="51"/>
      <c r="L1108" s="49"/>
      <c r="M1108" s="49"/>
      <c r="N1108" s="52"/>
      <c r="O1108" s="53"/>
      <c r="P1108" s="53"/>
      <c r="Q1108" s="53"/>
    </row>
    <row r="1109" ht="15.75" customHeight="1">
      <c r="G1109" s="54"/>
      <c r="H1109" s="48"/>
      <c r="I1109" s="49"/>
      <c r="J1109" s="50"/>
      <c r="K1109" s="51"/>
      <c r="L1109" s="49"/>
      <c r="M1109" s="49"/>
      <c r="N1109" s="52"/>
      <c r="O1109" s="53"/>
      <c r="P1109" s="53"/>
      <c r="Q1109" s="53"/>
    </row>
    <row r="1110" ht="15.75" customHeight="1">
      <c r="G1110" s="54"/>
      <c r="H1110" s="48"/>
      <c r="I1110" s="49"/>
      <c r="J1110" s="50"/>
      <c r="K1110" s="51"/>
      <c r="L1110" s="49"/>
      <c r="M1110" s="49"/>
      <c r="N1110" s="52"/>
      <c r="O1110" s="53"/>
      <c r="P1110" s="53"/>
      <c r="Q1110" s="53"/>
    </row>
    <row r="1111" ht="15.75" customHeight="1">
      <c r="G1111" s="54"/>
      <c r="H1111" s="48"/>
      <c r="I1111" s="49"/>
      <c r="J1111" s="50"/>
      <c r="K1111" s="51"/>
      <c r="L1111" s="49"/>
      <c r="M1111" s="49"/>
      <c r="N1111" s="52"/>
      <c r="O1111" s="53"/>
      <c r="P1111" s="53"/>
      <c r="Q1111" s="53"/>
    </row>
    <row r="1112" ht="15.75" customHeight="1">
      <c r="G1112" s="54"/>
      <c r="H1112" s="48"/>
      <c r="I1112" s="49"/>
      <c r="J1112" s="50"/>
      <c r="K1112" s="51"/>
      <c r="L1112" s="49"/>
      <c r="M1112" s="49"/>
      <c r="N1112" s="52"/>
      <c r="O1112" s="53"/>
      <c r="P1112" s="53"/>
      <c r="Q1112" s="53"/>
    </row>
    <row r="1113" ht="15.75" customHeight="1">
      <c r="G1113" s="54"/>
      <c r="H1113" s="48"/>
      <c r="I1113" s="49"/>
      <c r="J1113" s="50"/>
      <c r="K1113" s="51"/>
      <c r="L1113" s="49"/>
      <c r="M1113" s="49"/>
      <c r="N1113" s="52"/>
      <c r="O1113" s="53"/>
      <c r="P1113" s="53"/>
      <c r="Q1113" s="53"/>
    </row>
    <row r="1114" ht="15.75" customHeight="1">
      <c r="G1114" s="54"/>
      <c r="H1114" s="48"/>
      <c r="I1114" s="49"/>
      <c r="J1114" s="50"/>
      <c r="K1114" s="51"/>
      <c r="L1114" s="49"/>
      <c r="M1114" s="49"/>
      <c r="N1114" s="52"/>
      <c r="O1114" s="53"/>
      <c r="P1114" s="53"/>
      <c r="Q1114" s="53"/>
    </row>
    <row r="1115" ht="15.75" customHeight="1">
      <c r="G1115" s="54"/>
      <c r="H1115" s="48"/>
      <c r="I1115" s="49"/>
      <c r="J1115" s="50"/>
      <c r="K1115" s="51"/>
      <c r="L1115" s="49"/>
      <c r="M1115" s="49"/>
      <c r="N1115" s="52"/>
      <c r="O1115" s="53"/>
      <c r="P1115" s="53"/>
      <c r="Q1115" s="53"/>
    </row>
    <row r="1116" ht="15.75" customHeight="1">
      <c r="G1116" s="54"/>
      <c r="H1116" s="48"/>
      <c r="I1116" s="49"/>
      <c r="J1116" s="50"/>
      <c r="K1116" s="51"/>
      <c r="L1116" s="49"/>
      <c r="M1116" s="49"/>
      <c r="N1116" s="52"/>
      <c r="O1116" s="53"/>
      <c r="P1116" s="53"/>
      <c r="Q1116" s="53"/>
    </row>
    <row r="1117" ht="15.75" customHeight="1">
      <c r="G1117" s="54"/>
      <c r="H1117" s="48"/>
      <c r="I1117" s="49"/>
      <c r="J1117" s="50"/>
      <c r="K1117" s="51"/>
      <c r="L1117" s="49"/>
      <c r="M1117" s="49"/>
      <c r="N1117" s="52"/>
      <c r="O1117" s="53"/>
      <c r="P1117" s="53"/>
      <c r="Q1117" s="53"/>
    </row>
    <row r="1118" ht="15.75" customHeight="1">
      <c r="G1118" s="54"/>
      <c r="H1118" s="48"/>
      <c r="I1118" s="49"/>
      <c r="J1118" s="50"/>
      <c r="K1118" s="51"/>
      <c r="L1118" s="49"/>
      <c r="M1118" s="49"/>
      <c r="N1118" s="52"/>
      <c r="O1118" s="53"/>
      <c r="P1118" s="53"/>
      <c r="Q1118" s="53"/>
    </row>
    <row r="1119" ht="15.75" customHeight="1">
      <c r="G1119" s="54"/>
      <c r="H1119" s="48"/>
      <c r="I1119" s="49"/>
      <c r="J1119" s="50"/>
      <c r="K1119" s="51"/>
      <c r="L1119" s="49"/>
      <c r="M1119" s="49"/>
      <c r="N1119" s="52"/>
      <c r="O1119" s="53"/>
      <c r="P1119" s="53"/>
      <c r="Q1119" s="53"/>
    </row>
    <row r="1120" ht="15.75" customHeight="1">
      <c r="G1120" s="54"/>
      <c r="H1120" s="48"/>
      <c r="I1120" s="49"/>
      <c r="J1120" s="50"/>
      <c r="K1120" s="51"/>
      <c r="L1120" s="49"/>
      <c r="M1120" s="49"/>
      <c r="N1120" s="52"/>
      <c r="O1120" s="53"/>
      <c r="P1120" s="53"/>
      <c r="Q1120" s="53"/>
    </row>
    <row r="1121" ht="15.75" customHeight="1">
      <c r="G1121" s="54"/>
      <c r="H1121" s="48"/>
      <c r="I1121" s="49"/>
      <c r="J1121" s="50"/>
      <c r="K1121" s="51"/>
      <c r="L1121" s="49"/>
      <c r="M1121" s="49"/>
      <c r="N1121" s="52"/>
      <c r="O1121" s="53"/>
      <c r="P1121" s="53"/>
      <c r="Q1121" s="53"/>
    </row>
    <row r="1122" ht="15.75" customHeight="1">
      <c r="G1122" s="54"/>
      <c r="H1122" s="48"/>
      <c r="I1122" s="49"/>
      <c r="J1122" s="50"/>
      <c r="K1122" s="51"/>
      <c r="L1122" s="49"/>
      <c r="M1122" s="49"/>
      <c r="N1122" s="52"/>
      <c r="O1122" s="53"/>
      <c r="P1122" s="53"/>
      <c r="Q1122" s="53"/>
    </row>
    <row r="1123" ht="15.75" customHeight="1">
      <c r="G1123" s="54"/>
      <c r="H1123" s="48"/>
      <c r="I1123" s="49"/>
      <c r="J1123" s="50"/>
      <c r="K1123" s="51"/>
      <c r="L1123" s="49"/>
      <c r="M1123" s="49"/>
      <c r="N1123" s="52"/>
      <c r="O1123" s="53"/>
      <c r="P1123" s="53"/>
      <c r="Q1123" s="53"/>
    </row>
    <row r="1124" ht="15.75" customHeight="1">
      <c r="G1124" s="54"/>
      <c r="H1124" s="48"/>
      <c r="I1124" s="49"/>
      <c r="J1124" s="50"/>
      <c r="K1124" s="51"/>
      <c r="L1124" s="49"/>
      <c r="M1124" s="49"/>
      <c r="N1124" s="52"/>
      <c r="O1124" s="53"/>
      <c r="P1124" s="53"/>
      <c r="Q1124" s="53"/>
    </row>
    <row r="1125" ht="15.75" customHeight="1">
      <c r="G1125" s="54"/>
      <c r="H1125" s="48"/>
      <c r="I1125" s="49"/>
      <c r="J1125" s="50"/>
      <c r="K1125" s="51"/>
      <c r="L1125" s="49"/>
      <c r="M1125" s="49"/>
      <c r="N1125" s="52"/>
      <c r="O1125" s="53"/>
      <c r="P1125" s="53"/>
      <c r="Q1125" s="53"/>
    </row>
    <row r="1126" ht="15.75" customHeight="1">
      <c r="G1126" s="54"/>
      <c r="H1126" s="48"/>
      <c r="I1126" s="49"/>
      <c r="J1126" s="50"/>
      <c r="K1126" s="51"/>
      <c r="L1126" s="49"/>
      <c r="M1126" s="49"/>
      <c r="N1126" s="52"/>
      <c r="O1126" s="53"/>
      <c r="P1126" s="53"/>
      <c r="Q1126" s="53"/>
    </row>
    <row r="1127" ht="15.75" customHeight="1">
      <c r="G1127" s="54"/>
      <c r="H1127" s="48"/>
      <c r="I1127" s="49"/>
      <c r="J1127" s="50"/>
      <c r="K1127" s="51"/>
      <c r="L1127" s="49"/>
      <c r="M1127" s="49"/>
      <c r="N1127" s="52"/>
      <c r="O1127" s="53"/>
      <c r="P1127" s="53"/>
      <c r="Q1127" s="53"/>
    </row>
    <row r="1128" ht="15.75" customHeight="1">
      <c r="G1128" s="54"/>
      <c r="H1128" s="48"/>
      <c r="I1128" s="49"/>
      <c r="J1128" s="50"/>
      <c r="K1128" s="51"/>
      <c r="L1128" s="49"/>
      <c r="M1128" s="49"/>
      <c r="N1128" s="52"/>
      <c r="O1128" s="53"/>
      <c r="P1128" s="53"/>
      <c r="Q1128" s="53"/>
    </row>
    <row r="1129" ht="15.75" customHeight="1">
      <c r="G1129" s="54"/>
      <c r="H1129" s="48"/>
      <c r="I1129" s="49"/>
      <c r="J1129" s="50"/>
      <c r="K1129" s="51"/>
      <c r="L1129" s="49"/>
      <c r="M1129" s="49"/>
      <c r="N1129" s="52"/>
      <c r="O1129" s="53"/>
      <c r="P1129" s="53"/>
      <c r="Q1129" s="53"/>
    </row>
    <row r="1130" ht="15.75" customHeight="1">
      <c r="G1130" s="54"/>
      <c r="H1130" s="48"/>
      <c r="I1130" s="49"/>
      <c r="J1130" s="50"/>
      <c r="K1130" s="51"/>
      <c r="L1130" s="49"/>
      <c r="M1130" s="49"/>
      <c r="N1130" s="52"/>
      <c r="O1130" s="53"/>
      <c r="P1130" s="53"/>
      <c r="Q1130" s="53"/>
    </row>
    <row r="1131" ht="15.75" customHeight="1">
      <c r="G1131" s="54"/>
      <c r="H1131" s="48"/>
      <c r="I1131" s="49"/>
      <c r="J1131" s="50"/>
      <c r="K1131" s="51"/>
      <c r="L1131" s="49"/>
      <c r="M1131" s="49"/>
      <c r="N1131" s="52"/>
      <c r="O1131" s="53"/>
      <c r="P1131" s="53"/>
      <c r="Q1131" s="53"/>
    </row>
    <row r="1132" ht="15.75" customHeight="1">
      <c r="G1132" s="54"/>
      <c r="H1132" s="48"/>
      <c r="I1132" s="49"/>
      <c r="J1132" s="50"/>
      <c r="K1132" s="51"/>
      <c r="L1132" s="49"/>
      <c r="M1132" s="49"/>
      <c r="N1132" s="52"/>
      <c r="O1132" s="53"/>
      <c r="P1132" s="53"/>
      <c r="Q1132" s="53"/>
    </row>
    <row r="1133" ht="15.75" customHeight="1">
      <c r="G1133" s="54"/>
      <c r="H1133" s="48"/>
      <c r="I1133" s="49"/>
      <c r="J1133" s="50"/>
      <c r="K1133" s="51"/>
      <c r="L1133" s="49"/>
      <c r="M1133" s="49"/>
      <c r="N1133" s="52"/>
      <c r="O1133" s="53"/>
      <c r="P1133" s="53"/>
      <c r="Q1133" s="53"/>
    </row>
    <row r="1134" ht="15.75" customHeight="1">
      <c r="G1134" s="54"/>
      <c r="H1134" s="48"/>
      <c r="I1134" s="49"/>
      <c r="J1134" s="50"/>
      <c r="K1134" s="51"/>
      <c r="L1134" s="49"/>
      <c r="M1134" s="49"/>
      <c r="N1134" s="52"/>
      <c r="O1134" s="53"/>
      <c r="P1134" s="53"/>
      <c r="Q1134" s="53"/>
    </row>
    <row r="1135" ht="15.75" customHeight="1">
      <c r="G1135" s="54"/>
      <c r="H1135" s="48"/>
      <c r="I1135" s="49"/>
      <c r="J1135" s="50"/>
      <c r="K1135" s="51"/>
      <c r="L1135" s="49"/>
      <c r="M1135" s="49"/>
      <c r="N1135" s="52"/>
      <c r="O1135" s="53"/>
      <c r="P1135" s="53"/>
      <c r="Q1135" s="53"/>
    </row>
    <row r="1136" ht="15.75" customHeight="1">
      <c r="G1136" s="54"/>
      <c r="H1136" s="48"/>
      <c r="I1136" s="49"/>
      <c r="J1136" s="50"/>
      <c r="K1136" s="51"/>
      <c r="L1136" s="49"/>
      <c r="M1136" s="49"/>
      <c r="N1136" s="52"/>
      <c r="O1136" s="53"/>
      <c r="P1136" s="53"/>
      <c r="Q1136" s="53"/>
    </row>
    <row r="1137" ht="15.75" customHeight="1">
      <c r="G1137" s="54"/>
      <c r="H1137" s="48"/>
      <c r="I1137" s="49"/>
      <c r="J1137" s="50"/>
      <c r="K1137" s="51"/>
      <c r="L1137" s="49"/>
      <c r="M1137" s="49"/>
      <c r="N1137" s="52"/>
      <c r="O1137" s="53"/>
      <c r="P1137" s="53"/>
      <c r="Q1137" s="53"/>
    </row>
    <row r="1138" ht="15.75" customHeight="1">
      <c r="G1138" s="54"/>
      <c r="H1138" s="48"/>
      <c r="I1138" s="49"/>
      <c r="J1138" s="50"/>
      <c r="K1138" s="51"/>
      <c r="L1138" s="49"/>
      <c r="M1138" s="49"/>
      <c r="N1138" s="52"/>
      <c r="O1138" s="53"/>
      <c r="P1138" s="53"/>
      <c r="Q1138" s="53"/>
    </row>
    <row r="1139" ht="15.75" customHeight="1">
      <c r="G1139" s="54"/>
      <c r="H1139" s="48"/>
      <c r="I1139" s="49"/>
      <c r="J1139" s="50"/>
      <c r="K1139" s="51"/>
      <c r="L1139" s="49"/>
      <c r="M1139" s="49"/>
      <c r="N1139" s="52"/>
      <c r="O1139" s="53"/>
      <c r="P1139" s="53"/>
      <c r="Q1139" s="53"/>
    </row>
    <row r="1140" ht="15.75" customHeight="1">
      <c r="G1140" s="54"/>
      <c r="H1140" s="48"/>
      <c r="I1140" s="49"/>
      <c r="J1140" s="50"/>
      <c r="K1140" s="51"/>
      <c r="L1140" s="49"/>
      <c r="M1140" s="49"/>
      <c r="N1140" s="52"/>
      <c r="O1140" s="53"/>
      <c r="P1140" s="53"/>
      <c r="Q1140" s="53"/>
    </row>
    <row r="1141" ht="15.75" customHeight="1">
      <c r="G1141" s="54"/>
      <c r="H1141" s="48"/>
      <c r="I1141" s="49"/>
      <c r="J1141" s="50"/>
      <c r="K1141" s="51"/>
      <c r="L1141" s="49"/>
      <c r="M1141" s="49"/>
      <c r="N1141" s="52"/>
      <c r="O1141" s="53"/>
      <c r="P1141" s="53"/>
      <c r="Q1141" s="53"/>
    </row>
    <row r="1142" ht="15.75" customHeight="1">
      <c r="G1142" s="54"/>
      <c r="H1142" s="48"/>
      <c r="I1142" s="49"/>
      <c r="J1142" s="50"/>
      <c r="K1142" s="51"/>
      <c r="L1142" s="49"/>
      <c r="M1142" s="49"/>
      <c r="N1142" s="52"/>
      <c r="O1142" s="53"/>
      <c r="P1142" s="53"/>
      <c r="Q1142" s="53"/>
    </row>
    <row r="1143" ht="15.75" customHeight="1">
      <c r="G1143" s="54"/>
      <c r="H1143" s="48"/>
      <c r="I1143" s="49"/>
      <c r="J1143" s="50"/>
      <c r="K1143" s="51"/>
      <c r="L1143" s="49"/>
      <c r="M1143" s="49"/>
      <c r="N1143" s="52"/>
      <c r="O1143" s="53"/>
      <c r="P1143" s="53"/>
      <c r="Q1143" s="53"/>
    </row>
    <row r="1144" ht="15.75" customHeight="1">
      <c r="G1144" s="54"/>
      <c r="H1144" s="48"/>
      <c r="I1144" s="49"/>
      <c r="J1144" s="50"/>
      <c r="K1144" s="51"/>
      <c r="L1144" s="49"/>
      <c r="M1144" s="49"/>
      <c r="N1144" s="52"/>
      <c r="O1144" s="53"/>
      <c r="P1144" s="53"/>
      <c r="Q1144" s="53"/>
    </row>
    <row r="1145" ht="15.75" customHeight="1">
      <c r="G1145" s="54"/>
      <c r="H1145" s="48"/>
      <c r="I1145" s="49"/>
      <c r="J1145" s="50"/>
      <c r="K1145" s="51"/>
      <c r="L1145" s="49"/>
      <c r="M1145" s="49"/>
      <c r="N1145" s="52"/>
      <c r="O1145" s="53"/>
      <c r="P1145" s="53"/>
      <c r="Q1145" s="53"/>
    </row>
    <row r="1146" ht="15.75" customHeight="1">
      <c r="G1146" s="54"/>
      <c r="H1146" s="48"/>
      <c r="I1146" s="49"/>
      <c r="J1146" s="50"/>
      <c r="K1146" s="51"/>
      <c r="L1146" s="49"/>
      <c r="M1146" s="49"/>
      <c r="N1146" s="52"/>
      <c r="O1146" s="53"/>
      <c r="P1146" s="53"/>
      <c r="Q1146" s="53"/>
    </row>
    <row r="1147" ht="15.75" customHeight="1">
      <c r="G1147" s="54"/>
      <c r="H1147" s="48"/>
      <c r="I1147" s="49"/>
      <c r="J1147" s="50"/>
      <c r="K1147" s="51"/>
      <c r="L1147" s="49"/>
      <c r="M1147" s="49"/>
      <c r="N1147" s="52"/>
      <c r="O1147" s="53"/>
      <c r="P1147" s="53"/>
      <c r="Q1147" s="53"/>
    </row>
    <row r="1148" ht="15.75" customHeight="1">
      <c r="G1148" s="54"/>
      <c r="H1148" s="48"/>
      <c r="I1148" s="49"/>
      <c r="J1148" s="50"/>
      <c r="K1148" s="51"/>
      <c r="L1148" s="49"/>
      <c r="M1148" s="49"/>
      <c r="N1148" s="52"/>
      <c r="O1148" s="53"/>
      <c r="P1148" s="53"/>
      <c r="Q1148" s="53"/>
    </row>
    <row r="1149" ht="15.75" customHeight="1">
      <c r="G1149" s="54"/>
      <c r="H1149" s="48"/>
      <c r="I1149" s="49"/>
      <c r="J1149" s="50"/>
      <c r="K1149" s="51"/>
      <c r="L1149" s="49"/>
      <c r="M1149" s="49"/>
      <c r="N1149" s="52"/>
      <c r="O1149" s="53"/>
      <c r="P1149" s="53"/>
      <c r="Q1149" s="53"/>
    </row>
    <row r="1150" ht="15.75" customHeight="1">
      <c r="G1150" s="54"/>
      <c r="H1150" s="48"/>
      <c r="I1150" s="49"/>
      <c r="J1150" s="50"/>
      <c r="K1150" s="51"/>
      <c r="L1150" s="49"/>
      <c r="M1150" s="49"/>
      <c r="N1150" s="52"/>
      <c r="O1150" s="53"/>
      <c r="P1150" s="53"/>
      <c r="Q1150" s="53"/>
    </row>
    <row r="1151" ht="15.75" customHeight="1">
      <c r="G1151" s="54"/>
      <c r="H1151" s="48"/>
      <c r="I1151" s="49"/>
      <c r="J1151" s="50"/>
      <c r="K1151" s="51"/>
      <c r="L1151" s="49"/>
      <c r="M1151" s="49"/>
      <c r="N1151" s="52"/>
      <c r="O1151" s="53"/>
      <c r="P1151" s="53"/>
      <c r="Q1151" s="53"/>
    </row>
    <row r="1152" ht="15.75" customHeight="1">
      <c r="G1152" s="54"/>
      <c r="H1152" s="48"/>
      <c r="I1152" s="49"/>
      <c r="J1152" s="50"/>
      <c r="K1152" s="51"/>
      <c r="L1152" s="49"/>
      <c r="M1152" s="49"/>
      <c r="N1152" s="52"/>
      <c r="O1152" s="53"/>
      <c r="P1152" s="53"/>
      <c r="Q1152" s="53"/>
    </row>
    <row r="1153" ht="15.75" customHeight="1">
      <c r="G1153" s="54"/>
      <c r="H1153" s="48"/>
      <c r="I1153" s="49"/>
      <c r="J1153" s="50"/>
      <c r="K1153" s="51"/>
      <c r="L1153" s="49"/>
      <c r="M1153" s="49"/>
      <c r="N1153" s="52"/>
      <c r="O1153" s="53"/>
      <c r="P1153" s="53"/>
      <c r="Q1153" s="53"/>
    </row>
    <row r="1154" ht="15.75" customHeight="1">
      <c r="G1154" s="54"/>
      <c r="H1154" s="48"/>
      <c r="I1154" s="49"/>
      <c r="J1154" s="50"/>
      <c r="K1154" s="51"/>
      <c r="L1154" s="49"/>
      <c r="M1154" s="49"/>
      <c r="N1154" s="52"/>
      <c r="O1154" s="53"/>
      <c r="P1154" s="53"/>
      <c r="Q1154" s="53"/>
    </row>
    <row r="1155" ht="15.75" customHeight="1">
      <c r="G1155" s="54"/>
      <c r="H1155" s="48"/>
      <c r="I1155" s="49"/>
      <c r="J1155" s="50"/>
      <c r="K1155" s="51"/>
      <c r="L1155" s="49"/>
      <c r="M1155" s="49"/>
      <c r="N1155" s="52"/>
      <c r="O1155" s="53"/>
      <c r="P1155" s="53"/>
      <c r="Q1155" s="53"/>
    </row>
    <row r="1156" ht="15.75" customHeight="1">
      <c r="G1156" s="54"/>
      <c r="H1156" s="48"/>
      <c r="I1156" s="49"/>
      <c r="J1156" s="50"/>
      <c r="K1156" s="51"/>
      <c r="L1156" s="49"/>
      <c r="M1156" s="49"/>
      <c r="N1156" s="52"/>
      <c r="O1156" s="53"/>
      <c r="P1156" s="53"/>
      <c r="Q1156" s="53"/>
    </row>
    <row r="1157" ht="15.75" customHeight="1">
      <c r="G1157" s="54"/>
      <c r="H1157" s="48"/>
      <c r="I1157" s="49"/>
      <c r="J1157" s="50"/>
      <c r="K1157" s="51"/>
      <c r="L1157" s="49"/>
      <c r="M1157" s="49"/>
      <c r="N1157" s="52"/>
      <c r="O1157" s="53"/>
      <c r="P1157" s="53"/>
      <c r="Q1157" s="53"/>
    </row>
    <row r="1158" ht="15.75" customHeight="1">
      <c r="G1158" s="54"/>
      <c r="H1158" s="48"/>
      <c r="I1158" s="49"/>
      <c r="J1158" s="50"/>
      <c r="K1158" s="51"/>
      <c r="L1158" s="49"/>
      <c r="M1158" s="49"/>
      <c r="N1158" s="52"/>
      <c r="O1158" s="53"/>
      <c r="P1158" s="53"/>
      <c r="Q1158" s="53"/>
    </row>
    <row r="1159" ht="15.75" customHeight="1">
      <c r="G1159" s="54"/>
      <c r="H1159" s="48"/>
      <c r="I1159" s="49"/>
      <c r="J1159" s="50"/>
      <c r="K1159" s="51"/>
      <c r="L1159" s="49"/>
      <c r="M1159" s="49"/>
      <c r="N1159" s="52"/>
      <c r="O1159" s="53"/>
      <c r="P1159" s="53"/>
      <c r="Q1159" s="53"/>
    </row>
    <row r="1160" ht="15.75" customHeight="1">
      <c r="G1160" s="54"/>
      <c r="H1160" s="48"/>
      <c r="I1160" s="49"/>
      <c r="J1160" s="50"/>
      <c r="K1160" s="51"/>
      <c r="L1160" s="49"/>
      <c r="M1160" s="49"/>
      <c r="N1160" s="52"/>
      <c r="O1160" s="53"/>
      <c r="P1160" s="53"/>
      <c r="Q1160" s="53"/>
    </row>
    <row r="1161" ht="15.75" customHeight="1">
      <c r="G1161" s="54"/>
      <c r="H1161" s="48"/>
      <c r="I1161" s="49"/>
      <c r="J1161" s="50"/>
      <c r="K1161" s="51"/>
      <c r="L1161" s="49"/>
      <c r="M1161" s="49"/>
      <c r="N1161" s="52"/>
      <c r="O1161" s="53"/>
      <c r="P1161" s="53"/>
      <c r="Q1161" s="53"/>
    </row>
  </sheetData>
  <mergeCells count="12">
    <mergeCell ref="G6:G7"/>
    <mergeCell ref="N6:N7"/>
    <mergeCell ref="O6:O7"/>
    <mergeCell ref="P6:P7"/>
    <mergeCell ref="Q6:Q7"/>
    <mergeCell ref="F3:F4"/>
    <mergeCell ref="A6:A7"/>
    <mergeCell ref="B6:B7"/>
    <mergeCell ref="C6:C7"/>
    <mergeCell ref="D6:D7"/>
    <mergeCell ref="E6:E7"/>
    <mergeCell ref="F6:F7"/>
  </mergeCells>
  <conditionalFormatting sqref="G8:H8 G9:G17 H9:H999">
    <cfRule type="cellIs" dxfId="0" priority="1" operator="equal">
      <formula>""""""</formula>
    </cfRule>
  </conditionalFormatting>
  <conditionalFormatting sqref="G8:H8 G9:G17 H9:H999">
    <cfRule type="cellIs" dxfId="1" priority="2" operator="equal">
      <formula>"INVÁLIDO"</formula>
    </cfRule>
  </conditionalFormatting>
  <conditionalFormatting sqref="G8:H8 G9:G17 H9:H999">
    <cfRule type="cellIs" dxfId="2" priority="3" operator="equal">
      <formula>"Vencido"</formula>
    </cfRule>
  </conditionalFormatting>
  <conditionalFormatting sqref="G8:H8 G9:G17 H9:H999">
    <cfRule type="cellIs" dxfId="3" priority="4" operator="equal">
      <formula>"Válido"</formula>
    </cfRule>
  </conditionalFormatting>
  <conditionalFormatting sqref="G8:H8 G9:G17 H9:H999">
    <cfRule type="containsText" dxfId="4" priority="5" operator="containsText" text="Dias para vencer">
      <formula>NOT(ISERROR(SEARCH(("Dias para vencer"),(G8))))</formula>
    </cfRule>
  </conditionalFormatting>
  <conditionalFormatting sqref="G18:G27">
    <cfRule type="cellIs" dxfId="0" priority="6" operator="equal">
      <formula>""""""</formula>
    </cfRule>
  </conditionalFormatting>
  <conditionalFormatting sqref="G18:G27">
    <cfRule type="cellIs" dxfId="1" priority="7" operator="equal">
      <formula>"INVÁLIDO"</formula>
    </cfRule>
  </conditionalFormatting>
  <conditionalFormatting sqref="G18:G27">
    <cfRule type="cellIs" dxfId="2" priority="8" operator="equal">
      <formula>"Vencido"</formula>
    </cfRule>
  </conditionalFormatting>
  <conditionalFormatting sqref="G18:G27">
    <cfRule type="cellIs" dxfId="3" priority="9" operator="equal">
      <formula>"Válido"</formula>
    </cfRule>
  </conditionalFormatting>
  <conditionalFormatting sqref="G18:G27">
    <cfRule type="containsText" dxfId="4" priority="10" operator="containsText" text="Dias para vencer">
      <formula>NOT(ISERROR(SEARCH(("Dias para vencer"),(G18))))</formula>
    </cfRule>
  </conditionalFormatting>
  <conditionalFormatting sqref="G28:G37">
    <cfRule type="cellIs" dxfId="0" priority="11" operator="equal">
      <formula>""""""</formula>
    </cfRule>
  </conditionalFormatting>
  <conditionalFormatting sqref="G28:G37">
    <cfRule type="cellIs" dxfId="1" priority="12" operator="equal">
      <formula>"INVÁLIDO"</formula>
    </cfRule>
  </conditionalFormatting>
  <conditionalFormatting sqref="G28:G37">
    <cfRule type="cellIs" dxfId="2" priority="13" operator="equal">
      <formula>"Vencido"</formula>
    </cfRule>
  </conditionalFormatting>
  <conditionalFormatting sqref="G28:G37">
    <cfRule type="cellIs" dxfId="3" priority="14" operator="equal">
      <formula>"Válido"</formula>
    </cfRule>
  </conditionalFormatting>
  <conditionalFormatting sqref="G28:G37">
    <cfRule type="containsText" dxfId="4" priority="15" operator="containsText" text="Dias para vencer">
      <formula>NOT(ISERROR(SEARCH(("Dias para vencer"),(G28))))</formula>
    </cfRule>
  </conditionalFormatting>
  <conditionalFormatting sqref="G38:G47">
    <cfRule type="cellIs" dxfId="0" priority="16" operator="equal">
      <formula>""""""</formula>
    </cfRule>
  </conditionalFormatting>
  <conditionalFormatting sqref="G38:G47">
    <cfRule type="cellIs" dxfId="1" priority="17" operator="equal">
      <formula>"INVÁLIDO"</formula>
    </cfRule>
  </conditionalFormatting>
  <conditionalFormatting sqref="G38:G47">
    <cfRule type="cellIs" dxfId="2" priority="18" operator="equal">
      <formula>"Vencido"</formula>
    </cfRule>
  </conditionalFormatting>
  <conditionalFormatting sqref="G38:G47">
    <cfRule type="cellIs" dxfId="3" priority="19" operator="equal">
      <formula>"Válido"</formula>
    </cfRule>
  </conditionalFormatting>
  <conditionalFormatting sqref="G38:G47">
    <cfRule type="containsText" dxfId="4" priority="20" operator="containsText" text="Dias para vencer">
      <formula>NOT(ISERROR(SEARCH(("Dias para vencer"),(G38))))</formula>
    </cfRule>
  </conditionalFormatting>
  <conditionalFormatting sqref="G48:G999">
    <cfRule type="cellIs" dxfId="0" priority="21" operator="equal">
      <formula>""""""</formula>
    </cfRule>
  </conditionalFormatting>
  <conditionalFormatting sqref="G48:G999">
    <cfRule type="cellIs" dxfId="1" priority="22" operator="equal">
      <formula>"INVÁLIDO"</formula>
    </cfRule>
  </conditionalFormatting>
  <conditionalFormatting sqref="G48:G999">
    <cfRule type="cellIs" dxfId="2" priority="23" operator="equal">
      <formula>"Vencido"</formula>
    </cfRule>
  </conditionalFormatting>
  <conditionalFormatting sqref="G48:G999">
    <cfRule type="cellIs" dxfId="3" priority="24" operator="equal">
      <formula>"Válido"</formula>
    </cfRule>
  </conditionalFormatting>
  <conditionalFormatting sqref="G48:G999">
    <cfRule type="containsText" dxfId="4" priority="25" operator="containsText" text="Dias para vencer">
      <formula>NOT(ISERROR(SEARCH(("Dias para vencer"),(G48))))</formula>
    </cfRule>
  </conditionalFormatting>
  <dataValidations>
    <dataValidation type="list" allowBlank="1" sqref="D8:D999">
      <formula1>editar!$A$3:$A$11</formula1>
    </dataValidation>
  </dataValidations>
  <printOptions/>
  <pageMargins bottom="0.7480314960629921" footer="0.0" header="0.0" left="0.11811023622047245" right="0.11811023622047245" top="0.7480314960629921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0"/>
    <col customWidth="1" min="2" max="3" width="15.71"/>
    <col customWidth="1" min="4" max="4" width="41.71"/>
    <col customWidth="1" min="5" max="5" width="14.71"/>
    <col customWidth="1" min="6" max="6" width="20.57"/>
    <col customWidth="1" min="7" max="8" width="24.29"/>
    <col customWidth="1" min="9" max="9" width="26.43"/>
    <col customWidth="1" min="10" max="12" width="25.71"/>
    <col customWidth="1" hidden="1" min="13" max="13" width="10.29"/>
    <col customWidth="1" hidden="1" min="14" max="14" width="24.57"/>
    <col customWidth="1" hidden="1" min="15" max="15" width="16.29"/>
    <col customWidth="1" hidden="1" min="16" max="16" width="16.71"/>
    <col customWidth="1" hidden="1" min="17" max="17" width="18.57"/>
    <col customWidth="1" hidden="1" min="18" max="18" width="25.43"/>
    <col customWidth="1" hidden="1" min="19" max="19" width="14.57"/>
    <col customWidth="1" hidden="1" min="20" max="20" width="15.71"/>
    <col customWidth="1" hidden="1" min="21" max="21" width="13.57"/>
    <col customWidth="1" hidden="1" min="22" max="22" width="14.86"/>
    <col customWidth="1" hidden="1" min="23" max="23" width="9.14"/>
    <col customWidth="1" hidden="1" min="24" max="24" width="26.43"/>
    <col customWidth="1" min="25" max="25" width="20.71"/>
    <col customWidth="1" min="26" max="26" width="26.71"/>
    <col customWidth="1" min="27" max="27" width="25.71"/>
    <col customWidth="1" min="28" max="28" width="9.14"/>
    <col customWidth="1" min="29" max="50" width="25.71"/>
  </cols>
  <sheetData>
    <row r="1" ht="10.5" customHeight="1">
      <c r="A1" s="55"/>
      <c r="B1" s="55"/>
      <c r="C1" s="55"/>
      <c r="D1" s="55"/>
      <c r="E1" s="56"/>
      <c r="F1" s="56"/>
      <c r="G1" s="55"/>
      <c r="H1" s="57"/>
      <c r="I1" s="57"/>
      <c r="J1" s="58"/>
      <c r="K1" s="57"/>
      <c r="L1" s="59" t="s">
        <v>17</v>
      </c>
      <c r="M1" s="55"/>
      <c r="N1" s="55"/>
      <c r="O1" s="60"/>
      <c r="P1" s="55"/>
      <c r="Q1" s="55"/>
      <c r="R1" s="1"/>
      <c r="S1" s="1"/>
      <c r="T1" s="1"/>
      <c r="U1" s="1"/>
      <c r="V1" s="1"/>
      <c r="W1" s="1"/>
      <c r="X1" s="1"/>
      <c r="Y1" s="61"/>
      <c r="Z1" s="62"/>
      <c r="AA1" s="62"/>
      <c r="AB1" s="63"/>
      <c r="AC1" s="63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ht="11.25" customHeight="1">
      <c r="A2" s="55"/>
      <c r="B2" s="55"/>
      <c r="C2" s="55"/>
      <c r="D2" s="55"/>
      <c r="E2" s="56"/>
      <c r="F2" s="56"/>
      <c r="G2" s="55"/>
      <c r="H2" s="57"/>
      <c r="I2" s="57"/>
      <c r="J2" s="58"/>
      <c r="K2" s="57"/>
      <c r="L2" s="57"/>
      <c r="M2" s="55"/>
      <c r="N2" s="55"/>
      <c r="O2" s="60"/>
      <c r="P2" s="55"/>
      <c r="Q2" s="55"/>
      <c r="R2" s="1"/>
      <c r="S2" s="1"/>
      <c r="T2" s="1"/>
      <c r="U2" s="1"/>
      <c r="V2" s="1"/>
      <c r="W2" s="1"/>
      <c r="X2" s="1"/>
      <c r="Y2" s="61"/>
      <c r="Z2" s="62"/>
      <c r="AA2" s="62"/>
      <c r="AB2" s="63"/>
      <c r="AC2" s="63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ht="30.75" customHeight="1">
      <c r="A3" s="55"/>
      <c r="B3" s="55"/>
      <c r="C3" s="55"/>
      <c r="D3" s="55"/>
      <c r="E3" s="55"/>
      <c r="F3" s="9"/>
      <c r="G3" s="55"/>
      <c r="H3" s="57"/>
      <c r="I3" s="57"/>
      <c r="J3" s="58"/>
      <c r="K3" s="57"/>
      <c r="L3" s="57"/>
      <c r="M3" s="55"/>
      <c r="N3" s="55"/>
      <c r="O3" s="60"/>
      <c r="P3" s="55"/>
      <c r="Q3" s="55"/>
      <c r="R3" s="1"/>
      <c r="S3" s="1"/>
      <c r="T3" s="1"/>
      <c r="U3" s="1"/>
      <c r="V3" s="1"/>
      <c r="W3" s="1"/>
      <c r="X3" s="1"/>
      <c r="Y3" s="61"/>
      <c r="Z3" s="62"/>
      <c r="AA3" s="62"/>
      <c r="AB3" s="63"/>
      <c r="AC3" s="63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ht="15.75" customHeight="1">
      <c r="A4" s="55"/>
      <c r="B4" s="64" t="s">
        <v>18</v>
      </c>
      <c r="C4" s="55"/>
      <c r="D4" s="55"/>
      <c r="E4" s="55"/>
      <c r="F4" s="10"/>
      <c r="G4" s="55"/>
      <c r="H4" s="57"/>
      <c r="I4" s="57"/>
      <c r="J4" s="58"/>
      <c r="K4" s="57"/>
      <c r="L4" s="57"/>
      <c r="M4" s="55"/>
      <c r="N4" s="55"/>
      <c r="O4" s="60"/>
      <c r="P4" s="55"/>
      <c r="Q4" s="55"/>
      <c r="R4" s="1"/>
      <c r="S4" s="1"/>
      <c r="T4" s="1"/>
      <c r="U4" s="1"/>
      <c r="V4" s="1"/>
      <c r="W4" s="1"/>
      <c r="X4" s="1"/>
      <c r="Y4" s="61"/>
      <c r="Z4" s="62"/>
      <c r="AA4" s="62"/>
      <c r="AB4" s="63"/>
      <c r="AC4" s="63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ht="21.0" customHeight="1">
      <c r="A5" s="55"/>
      <c r="B5" s="65"/>
      <c r="C5" s="55"/>
      <c r="D5" s="55"/>
      <c r="E5" s="55"/>
      <c r="F5" s="55"/>
      <c r="G5" s="55"/>
      <c r="H5" s="57"/>
      <c r="I5" s="57"/>
      <c r="J5" s="58"/>
      <c r="K5" s="57"/>
      <c r="L5" s="57"/>
      <c r="M5" s="55"/>
      <c r="N5" s="55"/>
      <c r="O5" s="60"/>
      <c r="P5" s="55"/>
      <c r="Q5" s="55"/>
      <c r="R5" s="1"/>
      <c r="S5" s="1"/>
      <c r="T5" s="1"/>
      <c r="U5" s="1"/>
      <c r="V5" s="1"/>
      <c r="W5" s="1"/>
      <c r="X5" s="1"/>
      <c r="Y5" s="61"/>
      <c r="Z5" s="62"/>
      <c r="AA5" s="62">
        <f>IFERROR(SMALL(AD8:AD1007,1),"-")</f>
        <v>9999955352</v>
      </c>
      <c r="AB5" s="63"/>
      <c r="AC5" s="63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ht="6.75" customHeight="1">
      <c r="A6" s="55"/>
      <c r="B6" s="66"/>
      <c r="C6" s="55"/>
      <c r="D6" s="55"/>
      <c r="E6" s="55"/>
      <c r="F6" s="67"/>
      <c r="G6" s="68"/>
      <c r="H6" s="69"/>
      <c r="I6" s="70"/>
      <c r="J6" s="71"/>
      <c r="K6" s="68"/>
      <c r="L6" s="57"/>
      <c r="M6" s="55">
        <v>13.0</v>
      </c>
      <c r="N6" s="55">
        <v>14.0</v>
      </c>
      <c r="O6" s="55">
        <v>15.0</v>
      </c>
      <c r="P6" s="55">
        <v>16.0</v>
      </c>
      <c r="Q6" s="55">
        <v>17.0</v>
      </c>
      <c r="R6" s="55">
        <v>18.0</v>
      </c>
      <c r="S6" s="55">
        <v>19.0</v>
      </c>
      <c r="T6" s="55">
        <v>20.0</v>
      </c>
      <c r="U6" s="55">
        <v>21.0</v>
      </c>
      <c r="V6" s="55">
        <v>22.0</v>
      </c>
      <c r="W6" s="55">
        <v>23.0</v>
      </c>
      <c r="X6" s="55">
        <v>24.0</v>
      </c>
      <c r="Y6" s="61"/>
      <c r="Z6" s="62"/>
      <c r="AA6" s="62"/>
      <c r="AB6" s="63"/>
      <c r="AC6" s="63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ht="36.0" customHeight="1">
      <c r="A7" s="72" t="s">
        <v>19</v>
      </c>
      <c r="B7" s="73" t="s">
        <v>20</v>
      </c>
      <c r="C7" s="73" t="s">
        <v>21</v>
      </c>
      <c r="D7" s="74" t="s">
        <v>18</v>
      </c>
      <c r="E7" s="75" t="s">
        <v>22</v>
      </c>
      <c r="F7" s="74" t="s">
        <v>23</v>
      </c>
      <c r="G7" s="74" t="s">
        <v>24</v>
      </c>
      <c r="H7" s="74" t="s">
        <v>25</v>
      </c>
      <c r="I7" s="76" t="s">
        <v>26</v>
      </c>
      <c r="J7" s="76" t="s">
        <v>27</v>
      </c>
      <c r="K7" s="76" t="s">
        <v>28</v>
      </c>
      <c r="L7" s="77" t="s">
        <v>7</v>
      </c>
      <c r="M7" s="78" t="s">
        <v>29</v>
      </c>
      <c r="N7" s="77" t="s">
        <v>9</v>
      </c>
      <c r="O7" s="79" t="s">
        <v>10</v>
      </c>
      <c r="P7" s="80" t="s">
        <v>30</v>
      </c>
      <c r="Q7" s="80" t="s">
        <v>31</v>
      </c>
      <c r="R7" s="81" t="s">
        <v>32</v>
      </c>
      <c r="S7" s="80" t="s">
        <v>33</v>
      </c>
      <c r="T7" s="80" t="s">
        <v>34</v>
      </c>
      <c r="U7" s="80" t="s">
        <v>35</v>
      </c>
      <c r="V7" s="80" t="s">
        <v>36</v>
      </c>
      <c r="W7" s="80" t="s">
        <v>37</v>
      </c>
      <c r="X7" s="80" t="s">
        <v>38</v>
      </c>
      <c r="Y7" s="80" t="s">
        <v>39</v>
      </c>
      <c r="Z7" s="80" t="s">
        <v>40</v>
      </c>
      <c r="AA7" s="80" t="s">
        <v>41</v>
      </c>
      <c r="AB7" s="61"/>
      <c r="AC7" s="62" t="s">
        <v>42</v>
      </c>
      <c r="AD7" s="62" t="s">
        <v>42</v>
      </c>
      <c r="AE7" s="63"/>
      <c r="AF7" s="63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ht="19.5" customHeight="1">
      <c r="A8" s="82">
        <f>IF(controle!$D8="","",controle!$P8)</f>
        <v>1</v>
      </c>
      <c r="B8" s="83"/>
      <c r="C8" s="83"/>
      <c r="D8" s="83" t="s">
        <v>43</v>
      </c>
      <c r="E8" s="83"/>
      <c r="F8" s="84">
        <v>123456.0</v>
      </c>
      <c r="G8" s="83" t="s">
        <v>44</v>
      </c>
      <c r="H8" s="84" t="s">
        <v>45</v>
      </c>
      <c r="I8" s="85">
        <v>44228.0</v>
      </c>
      <c r="J8" s="86" t="str">
        <f>IFERROR(IF((controle!$I8&gt;0),IF((DAYS360(TODAY(),(controle!$I8+editar!$C$9))&lt;1),"Vencido",IF((DAYS360(TODAY(),(controle!$I8+editar!$C$9))&lt;31),(DAYS360(TODAY(),(controle!$I8+editar!$C$9))&amp;" Dias para vencer"),"Válido")),""),"Inválido")</f>
        <v>Vencido</v>
      </c>
      <c r="K8" s="87">
        <f>controle!$R8</f>
        <v>44593</v>
      </c>
      <c r="L8" s="88">
        <v>43497.0</v>
      </c>
      <c r="M8" s="89" t="str">
        <f>IFERROR(IF((controle!$L8&gt;0),IF((DAYS360(TODAY(),(controle!$L8+editar!$C$15))&lt;1),"Vencido",IF((DAYS360(TODAY(),(controle!$L8+editar!$C$15))&lt;31),(DAYS360(TODAY(),(controle!$L8+editar!$C$15))&amp;" Dias para vencer"),"Válido")),""),"Inválido")</f>
        <v>Válido</v>
      </c>
      <c r="N8" s="88">
        <f>IF(controle!$L8="","",controle!$L8+editar!$C$15)</f>
        <v>45322</v>
      </c>
      <c r="O8" s="90"/>
      <c r="P8" s="80">
        <v>1.0</v>
      </c>
      <c r="Q8" s="80" t="str">
        <f>IF(controle!$J8="","",IF(controle!$J8="Vencido","Vencido",IF(controle!$J8="Válido","Válido","Próximo ao vencimento")))</f>
        <v>Vencido</v>
      </c>
      <c r="R8" s="81">
        <f>IF(controle!$I8="","",controle!$I8+editar!$C$9)</f>
        <v>44593</v>
      </c>
      <c r="S8" s="80" t="str">
        <f>IF(controle!$R8="","",VLOOKUP(MONTH(controle!$R8),editar!$F$2:$G$13,2,0))</f>
        <v>Fevereiro</v>
      </c>
      <c r="T8" s="80">
        <f>IF(controle!$R8="","",YEAR(controle!$R8))</f>
        <v>2022</v>
      </c>
      <c r="U8" s="80" t="str">
        <f>IF(controle!$M8="","",IF(controle!$M8="Vencido","Vencido",IF(controle!$M8="Válido","Válido","Próximo ao vencimento")))</f>
        <v>Válido</v>
      </c>
      <c r="V8" s="80" t="str">
        <f>IF(controle!$N8="","",VLOOKUP(MONTH(controle!$N8),editar!$F$2:$G$13,2,0))</f>
        <v>Janeiro</v>
      </c>
      <c r="W8" s="80">
        <f>IF(controle!$N8="","",YEAR(controle!$N8))</f>
        <v>2024</v>
      </c>
      <c r="X8" s="80" t="str">
        <f>IF(controle!$I8="","",VLOOKUP(MONTH(controle!$I8),editar!$F$2:$G$13,2,0))</f>
        <v>Fevereiro</v>
      </c>
      <c r="Y8" s="80">
        <f>IF(controle!$I8="","",YEAR(controle!$I8))</f>
        <v>2021</v>
      </c>
      <c r="Z8" s="80" t="str">
        <f>IF(controle!$L8="","",VLOOKUP(MONTH(controle!$L8),editar!$F$2:$G$13,2,0))</f>
        <v>Fevereiro</v>
      </c>
      <c r="AA8" s="80">
        <f>IF(controle!$L8="","",YEAR(controle!$L8))</f>
        <v>2019</v>
      </c>
      <c r="AB8" s="61"/>
      <c r="AC8" s="62">
        <f>IFERROR(K8-editar!$C$1,"")</f>
        <v>-55</v>
      </c>
      <c r="AD8" s="62">
        <f t="shared" ref="AD8:AD1007" si="1">IF(AC8="","",IF(AC8&lt;0,AC8+10000000000,AC8*1))</f>
        <v>9999999945</v>
      </c>
      <c r="AE8" s="63"/>
      <c r="AF8" s="63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ht="19.5" customHeight="1">
      <c r="A9" s="82">
        <f>IF(controle!$D9="","",controle!$P9)</f>
        <v>2</v>
      </c>
      <c r="B9" s="83"/>
      <c r="C9" s="83"/>
      <c r="D9" s="83" t="s">
        <v>46</v>
      </c>
      <c r="E9" s="83" t="s">
        <v>47</v>
      </c>
      <c r="F9" s="84">
        <v>98705.0</v>
      </c>
      <c r="G9" s="83" t="s">
        <v>48</v>
      </c>
      <c r="H9" s="91" t="s">
        <v>49</v>
      </c>
      <c r="I9" s="85">
        <v>44044.0</v>
      </c>
      <c r="J9" s="92" t="str">
        <f>IFERROR(IF((controle!$I9&gt;0),IF((DAYS360(TODAY(),(controle!$I9+editar!$C$9))&lt;1),"Vencido",IF((DAYS360(TODAY(),(controle!$I9+editar!$C$9))&lt;31),(DAYS360(TODAY(),(controle!$I9+editar!$C$9))&amp;" Dias para vencer"),"Válido")),""),"Inválido")</f>
        <v>Vencido</v>
      </c>
      <c r="K9" s="93">
        <f>controle!$R9</f>
        <v>44409</v>
      </c>
      <c r="L9" s="94">
        <v>44044.0</v>
      </c>
      <c r="M9" s="95" t="str">
        <f>IFERROR(IF((controle!$L9&gt;0),IF((DAYS360(TODAY(),(controle!$L9+editar!$C$15))&lt;1),"Vencido",IF((DAYS360(TODAY(),(controle!$L9+editar!$C$15))&lt;31),(DAYS360(TODAY(),(controle!$L9+editar!$C$15))&amp;" Dias para vencer"),"Válido")),""),"Inválido")</f>
        <v>Válido</v>
      </c>
      <c r="N9" s="94">
        <f>IF(controle!$L9="","",controle!$L9+editar!$C$15)</f>
        <v>45869</v>
      </c>
      <c r="O9" s="96"/>
      <c r="P9" s="80">
        <v>2.0</v>
      </c>
      <c r="Q9" s="80" t="str">
        <f>IF(controle!$J9="","",IF(controle!$J9="Vencido","Vencido",IF(controle!$J9="Válido","Válido","Próximo ao vencimento")))</f>
        <v>Vencido</v>
      </c>
      <c r="R9" s="81">
        <f>IF(controle!$I9="","",controle!$I9+editar!$C$9)</f>
        <v>44409</v>
      </c>
      <c r="S9" s="80" t="str">
        <f>IF(controle!$R9="","",VLOOKUP(MONTH(controle!$R9),editar!$F$2:$G$13,2,0))</f>
        <v>Agosto</v>
      </c>
      <c r="T9" s="80">
        <f>IF(controle!$R9="","",YEAR(controle!$R9))</f>
        <v>2021</v>
      </c>
      <c r="U9" s="80" t="str">
        <f>IF(controle!$M9="","",IF(controle!$M9="Vencido","Vencido",IF(controle!$M9="Válido","Válido","Próximo ao vencimento")))</f>
        <v>Válido</v>
      </c>
      <c r="V9" s="80" t="str">
        <f>IF(controle!$N9="","",VLOOKUP(MONTH(controle!$N9),editar!$F$2:$G$13,2,0))</f>
        <v>Julho</v>
      </c>
      <c r="W9" s="80">
        <f>IF(controle!$N9="","",YEAR(controle!$N9))</f>
        <v>2025</v>
      </c>
      <c r="X9" s="80" t="str">
        <f>IF(controle!$I9="","",VLOOKUP(MONTH(controle!$I9),editar!$F$2:$G$13,2,0))</f>
        <v>Agosto</v>
      </c>
      <c r="Y9" s="80">
        <f>IF(controle!$I9="","",YEAR(controle!$I9))</f>
        <v>2020</v>
      </c>
      <c r="Z9" s="80" t="str">
        <f>IF(controle!$L9="","",VLOOKUP(MONTH(controle!$L9),editar!$F$2:$G$13,2,0))</f>
        <v>Agosto</v>
      </c>
      <c r="AA9" s="80">
        <f>IF(controle!$L9="","",YEAR(controle!$L9))</f>
        <v>2020</v>
      </c>
      <c r="AB9" s="61"/>
      <c r="AC9" s="62">
        <f>IFERROR(K9-editar!$C$1,"")</f>
        <v>-239</v>
      </c>
      <c r="AD9" s="62">
        <f t="shared" si="1"/>
        <v>9999999761</v>
      </c>
      <c r="AE9" s="63"/>
      <c r="AF9" s="63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ht="19.5" customHeight="1">
      <c r="A10" s="82" t="str">
        <f>IF(controle!$D10="","",controle!$P10)</f>
        <v/>
      </c>
      <c r="B10" s="83"/>
      <c r="C10" s="83"/>
      <c r="D10" s="83"/>
      <c r="E10" s="83"/>
      <c r="F10" s="84"/>
      <c r="G10" s="83"/>
      <c r="H10" s="91"/>
      <c r="I10" s="85"/>
      <c r="J10" s="92" t="str">
        <f>IFERROR(IF((controle!$I10&gt;0),IF((DAYS360(TODAY(),(controle!$I10+editar!$C$9))&lt;1),"Vencido",IF((DAYS360(TODAY(),(controle!$I10+editar!$C$9))&lt;31),(DAYS360(TODAY(),(controle!$I10+editar!$C$9))&amp;" Dias para vencer"),"Válido")),""),"Inválido")</f>
        <v/>
      </c>
      <c r="K10" s="93" t="str">
        <f>controle!$R10</f>
        <v/>
      </c>
      <c r="L10" s="94"/>
      <c r="M10" s="95" t="str">
        <f>IFERROR(IF((controle!$L10&gt;0),IF((DAYS360(TODAY(),(controle!$L10+editar!$C$15))&lt;1),"Vencido",IF((DAYS360(TODAY(),(controle!$L10+editar!$C$15))&lt;31),(DAYS360(TODAY(),(controle!$L10+editar!$C$15))&amp;" Dias para vencer"),"Válido")),""),"Inválido")</f>
        <v/>
      </c>
      <c r="N10" s="94" t="str">
        <f>IF(controle!$L10="","",controle!$L10+editar!$C$15)</f>
        <v/>
      </c>
      <c r="O10" s="97"/>
      <c r="P10" s="80">
        <v>3.0</v>
      </c>
      <c r="Q10" s="80" t="str">
        <f>IF(controle!$J10="","",IF(controle!$J10="Vencido","Vencido",IF(controle!$J10="Válido","Válido","Próximo ao vencimento")))</f>
        <v/>
      </c>
      <c r="R10" s="81" t="str">
        <f>IF(controle!$I10="","",controle!$I10+editar!$C$9)</f>
        <v/>
      </c>
      <c r="S10" s="80" t="str">
        <f>IF(controle!$R10="","",VLOOKUP(MONTH(controle!$R10),editar!$F$2:$G$13,2,0))</f>
        <v/>
      </c>
      <c r="T10" s="80" t="str">
        <f>IF(controle!$R10="","",YEAR(controle!$R10))</f>
        <v/>
      </c>
      <c r="U10" s="80" t="str">
        <f>IF(controle!$M10="","",IF(controle!$M10="Vencido","Vencido",IF(controle!$M10="Válido","Válido","Próximo ao vencimento")))</f>
        <v/>
      </c>
      <c r="V10" s="80" t="str">
        <f>IF(controle!$N10="","",VLOOKUP(MONTH(controle!$N10),editar!$F$2:$G$13,2,0))</f>
        <v/>
      </c>
      <c r="W10" s="80" t="str">
        <f>IF(controle!$N10="","",YEAR(controle!$N10))</f>
        <v/>
      </c>
      <c r="X10" s="80" t="str">
        <f>IF(controle!$I10="","",VLOOKUP(MONTH(controle!$I10),editar!$F$2:$G$13,2,0))</f>
        <v/>
      </c>
      <c r="Y10" s="80" t="str">
        <f>IF(controle!$I10="","",YEAR(controle!$I10))</f>
        <v/>
      </c>
      <c r="Z10" s="80" t="str">
        <f>IF(controle!$L10="","",VLOOKUP(MONTH(controle!$L10),editar!$F$2:$G$13,2,0))</f>
        <v/>
      </c>
      <c r="AA10" s="80" t="str">
        <f>IF(controle!$L10="","",YEAR(controle!$L10))</f>
        <v/>
      </c>
      <c r="AB10" s="61"/>
      <c r="AC10" s="62">
        <f>IFERROR(K10-editar!$C$1,"")</f>
        <v>-44648</v>
      </c>
      <c r="AD10" s="62">
        <f t="shared" si="1"/>
        <v>9999955352</v>
      </c>
      <c r="AE10" s="63"/>
      <c r="AF10" s="63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ht="19.5" customHeight="1">
      <c r="A11" s="82" t="str">
        <f>IF(controle!$D11="","",controle!$P11)</f>
        <v/>
      </c>
      <c r="B11" s="83"/>
      <c r="C11" s="83"/>
      <c r="D11" s="83"/>
      <c r="E11" s="83"/>
      <c r="F11" s="84"/>
      <c r="G11" s="83"/>
      <c r="H11" s="91"/>
      <c r="I11" s="85"/>
      <c r="J11" s="92" t="str">
        <f>IFERROR(IF((controle!$I11&gt;0),IF((DAYS360(TODAY(),(controle!$I11+editar!$C$9))&lt;1),"Vencido",IF((DAYS360(TODAY(),(controle!$I11+editar!$C$9))&lt;31),(DAYS360(TODAY(),(controle!$I11+editar!$C$9))&amp;" Dias para vencer"),"Válido")),""),"Inválido")</f>
        <v/>
      </c>
      <c r="K11" s="93" t="str">
        <f>controle!$R11</f>
        <v/>
      </c>
      <c r="L11" s="94"/>
      <c r="M11" s="95" t="str">
        <f>IFERROR(IF((controle!$L11&gt;0),IF((DAYS360(TODAY(),(controle!$L11+editar!$C$15))&lt;1),"Vencido",IF((DAYS360(TODAY(),(controle!$L11+editar!$C$15))&lt;31),(DAYS360(TODAY(),(controle!$L11+editar!$C$15))&amp;" Dias para vencer"),"Válido")),""),"Inválido")</f>
        <v/>
      </c>
      <c r="N11" s="94" t="str">
        <f>IF(controle!$L11="","",controle!$L11+editar!$C$15)</f>
        <v/>
      </c>
      <c r="O11" s="97"/>
      <c r="P11" s="80">
        <v>4.0</v>
      </c>
      <c r="Q11" s="80" t="str">
        <f>IF(controle!$J11="","",IF(controle!$J11="Vencido","Vencido",IF(controle!$J11="Válido","Válido","Próximo ao vencimento")))</f>
        <v/>
      </c>
      <c r="R11" s="81" t="str">
        <f>IF(controle!$I11="","",controle!$I11+editar!$C$9)</f>
        <v/>
      </c>
      <c r="S11" s="80" t="str">
        <f>IF(controle!$R11="","",VLOOKUP(MONTH(controle!$R11),editar!$F$2:$G$13,2,0))</f>
        <v/>
      </c>
      <c r="T11" s="80" t="str">
        <f>IF(controle!$R11="","",YEAR(controle!$R11))</f>
        <v/>
      </c>
      <c r="U11" s="80" t="str">
        <f>IF(controle!$M11="","",IF(controle!$M11="Vencido","Vencido",IF(controle!$M11="Válido","Válido","Próximo ao vencimento")))</f>
        <v/>
      </c>
      <c r="V11" s="80" t="str">
        <f>IF(controle!$N11="","",VLOOKUP(MONTH(controle!$N11),editar!$F$2:$G$13,2,0))</f>
        <v/>
      </c>
      <c r="W11" s="80" t="str">
        <f>IF(controle!$N11="","",YEAR(controle!$N11))</f>
        <v/>
      </c>
      <c r="X11" s="80" t="str">
        <f>IF(controle!$I11="","",VLOOKUP(MONTH(controle!$I11),editar!$F$2:$G$13,2,0))</f>
        <v/>
      </c>
      <c r="Y11" s="80" t="str">
        <f>IF(controle!$I11="","",YEAR(controle!$I11))</f>
        <v/>
      </c>
      <c r="Z11" s="80" t="str">
        <f>IF(controle!$L11="","",VLOOKUP(MONTH(controle!$L11),editar!$F$2:$G$13,2,0))</f>
        <v/>
      </c>
      <c r="AA11" s="80" t="str">
        <f>IF(controle!$L11="","",YEAR(controle!$L11))</f>
        <v/>
      </c>
      <c r="AB11" s="61"/>
      <c r="AC11" s="62">
        <f>IFERROR(K11-editar!$C$1,"")</f>
        <v>-44648</v>
      </c>
      <c r="AD11" s="62">
        <f t="shared" si="1"/>
        <v>9999955352</v>
      </c>
      <c r="AE11" s="63"/>
      <c r="AF11" s="63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ht="19.5" customHeight="1">
      <c r="A12" s="82" t="str">
        <f>IF(controle!$D12="","",controle!$P12)</f>
        <v/>
      </c>
      <c r="B12" s="83"/>
      <c r="C12" s="83"/>
      <c r="D12" s="83"/>
      <c r="E12" s="83"/>
      <c r="F12" s="84"/>
      <c r="G12" s="83"/>
      <c r="H12" s="91"/>
      <c r="I12" s="85"/>
      <c r="J12" s="92" t="str">
        <f>IFERROR(IF((controle!$I12&gt;0),IF((DAYS360(TODAY(),(controle!$I12+editar!$C$9))&lt;1),"Vencido",IF((DAYS360(TODAY(),(controle!$I12+editar!$C$9))&lt;31),(DAYS360(TODAY(),(controle!$I12+editar!$C$9))&amp;" Dias para vencer"),"Válido")),""),"Inválido")</f>
        <v/>
      </c>
      <c r="K12" s="93" t="str">
        <f>controle!$R12</f>
        <v/>
      </c>
      <c r="L12" s="94"/>
      <c r="M12" s="95" t="str">
        <f>IFERROR(IF((controle!$L12&gt;0),IF((DAYS360(TODAY(),(controle!$L12+editar!$C$15))&lt;1),"Vencido",IF((DAYS360(TODAY(),(controle!$L12+editar!$C$15))&lt;31),(DAYS360(TODAY(),(controle!$L12+editar!$C$15))&amp;" Dias para vencer"),"Válido")),""),"Inválido")</f>
        <v/>
      </c>
      <c r="N12" s="94" t="str">
        <f>IF(controle!$L12="","",controle!$L12+editar!$C$15)</f>
        <v/>
      </c>
      <c r="O12" s="97"/>
      <c r="P12" s="80">
        <v>5.0</v>
      </c>
      <c r="Q12" s="80" t="str">
        <f>IF(controle!$J12="","",IF(controle!$J12="Vencido","Vencido",IF(controle!$J12="Válido","Válido","Próximo ao vencimento")))</f>
        <v/>
      </c>
      <c r="R12" s="81" t="str">
        <f>IF(controle!$I12="","",controle!$I12+editar!$C$9)</f>
        <v/>
      </c>
      <c r="S12" s="80" t="str">
        <f>IF(controle!$R12="","",VLOOKUP(MONTH(controle!$R12),editar!$F$2:$G$13,2,0))</f>
        <v/>
      </c>
      <c r="T12" s="80" t="str">
        <f>IF(controle!$R12="","",YEAR(controle!$R12))</f>
        <v/>
      </c>
      <c r="U12" s="80" t="str">
        <f>IF(controle!$M12="","",IF(controle!$M12="Vencido","Vencido",IF(controle!$M12="Válido","Válido","Próximo ao vencimento")))</f>
        <v/>
      </c>
      <c r="V12" s="80" t="str">
        <f>IF(controle!$N12="","",VLOOKUP(MONTH(controle!$N12),editar!$F$2:$G$13,2,0))</f>
        <v/>
      </c>
      <c r="W12" s="80" t="str">
        <f>IF(controle!$N12="","",YEAR(controle!$N12))</f>
        <v/>
      </c>
      <c r="X12" s="80" t="str">
        <f>IF(controle!$I12="","",VLOOKUP(MONTH(controle!$I12),editar!$F$2:$G$13,2,0))</f>
        <v/>
      </c>
      <c r="Y12" s="80" t="str">
        <f>IF(controle!$I12="","",YEAR(controle!$I12))</f>
        <v/>
      </c>
      <c r="Z12" s="80" t="str">
        <f>IF(controle!$L12="","",VLOOKUP(MONTH(controle!$L12),editar!$F$2:$G$13,2,0))</f>
        <v/>
      </c>
      <c r="AA12" s="80" t="str">
        <f>IF(controle!$L12="","",YEAR(controle!$L12))</f>
        <v/>
      </c>
      <c r="AB12" s="61"/>
      <c r="AC12" s="62">
        <f>IFERROR(K12-editar!$C$1,"")</f>
        <v>-44648</v>
      </c>
      <c r="AD12" s="62">
        <f t="shared" si="1"/>
        <v>9999955352</v>
      </c>
      <c r="AE12" s="63"/>
      <c r="AF12" s="63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ht="19.5" customHeight="1">
      <c r="A13" s="82" t="str">
        <f>IF(controle!$D13="","",controle!$P13)</f>
        <v/>
      </c>
      <c r="B13" s="83"/>
      <c r="C13" s="83"/>
      <c r="D13" s="83"/>
      <c r="E13" s="83"/>
      <c r="F13" s="84"/>
      <c r="G13" s="83"/>
      <c r="H13" s="91"/>
      <c r="I13" s="85"/>
      <c r="J13" s="92" t="str">
        <f>IFERROR(IF((controle!$I13&gt;0),IF((DAYS360(TODAY(),(controle!$I13+editar!$C$9))&lt;1),"Vencido",IF((DAYS360(TODAY(),(controle!$I13+editar!$C$9))&lt;31),(DAYS360(TODAY(),(controle!$I13+editar!$C$9))&amp;" Dias para vencer"),"Válido")),""),"Inválido")</f>
        <v/>
      </c>
      <c r="K13" s="93" t="str">
        <f>controle!$R13</f>
        <v/>
      </c>
      <c r="L13" s="94"/>
      <c r="M13" s="95" t="str">
        <f>IFERROR(IF((controle!$L13&gt;0),IF((DAYS360(TODAY(),(controle!$L13+editar!$C$15))&lt;1),"Vencido",IF((DAYS360(TODAY(),(controle!$L13+editar!$C$15))&lt;31),(DAYS360(TODAY(),(controle!$L13+editar!$C$15))&amp;" Dias para vencer"),"Válido")),""),"Inválido")</f>
        <v/>
      </c>
      <c r="N13" s="94" t="str">
        <f>IF(controle!$L13="","",controle!$L13+editar!$C$15)</f>
        <v/>
      </c>
      <c r="O13" s="97"/>
      <c r="P13" s="80">
        <v>6.0</v>
      </c>
      <c r="Q13" s="80" t="str">
        <f>IF(controle!$J13="","",IF(controle!$J13="Vencido","Vencido",IF(controle!$J13="Válido","Válido","Próximo ao vencimento")))</f>
        <v/>
      </c>
      <c r="R13" s="81" t="str">
        <f>IF(controle!$I13="","",controle!$I13+editar!$C$9)</f>
        <v/>
      </c>
      <c r="S13" s="80" t="str">
        <f>IF(controle!$R13="","",VLOOKUP(MONTH(controle!$R13),editar!$F$2:$G$13,2,0))</f>
        <v/>
      </c>
      <c r="T13" s="80" t="str">
        <f>IF(controle!$R13="","",YEAR(controle!$R13))</f>
        <v/>
      </c>
      <c r="U13" s="80" t="str">
        <f>IF(controle!$M13="","",IF(controle!$M13="Vencido","Vencido",IF(controle!$M13="Válido","Válido","Próximo ao vencimento")))</f>
        <v/>
      </c>
      <c r="V13" s="80" t="str">
        <f>IF(controle!$N13="","",VLOOKUP(MONTH(controle!$N13),editar!$F$2:$G$13,2,0))</f>
        <v/>
      </c>
      <c r="W13" s="80" t="str">
        <f>IF(controle!$N13="","",YEAR(controle!$N13))</f>
        <v/>
      </c>
      <c r="X13" s="80" t="str">
        <f>IF(controle!$I13="","",VLOOKUP(MONTH(controle!$I13),editar!$F$2:$G$13,2,0))</f>
        <v/>
      </c>
      <c r="Y13" s="80" t="str">
        <f>IF(controle!$I13="","",YEAR(controle!$I13))</f>
        <v/>
      </c>
      <c r="Z13" s="80" t="str">
        <f>IF(controle!$L13="","",VLOOKUP(MONTH(controle!$L13),editar!$F$2:$G$13,2,0))</f>
        <v/>
      </c>
      <c r="AA13" s="80" t="str">
        <f>IF(controle!$L13="","",YEAR(controle!$L13))</f>
        <v/>
      </c>
      <c r="AB13" s="61"/>
      <c r="AC13" s="62">
        <f>IFERROR(K13-editar!$C$1,"")</f>
        <v>-44648</v>
      </c>
      <c r="AD13" s="62">
        <f t="shared" si="1"/>
        <v>9999955352</v>
      </c>
      <c r="AE13" s="63"/>
      <c r="AF13" s="63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ht="19.5" customHeight="1">
      <c r="A14" s="82" t="str">
        <f>IF(controle!$D14="","",controle!$P14)</f>
        <v/>
      </c>
      <c r="B14" s="83"/>
      <c r="C14" s="83"/>
      <c r="D14" s="83"/>
      <c r="E14" s="83"/>
      <c r="F14" s="84"/>
      <c r="G14" s="83"/>
      <c r="H14" s="91"/>
      <c r="I14" s="85"/>
      <c r="J14" s="92" t="str">
        <f>IFERROR(IF((controle!$I14&gt;0),IF((DAYS360(TODAY(),(controle!$I14+editar!$C$9))&lt;1),"Vencido",IF((DAYS360(TODAY(),(controle!$I14+editar!$C$9))&lt;31),(DAYS360(TODAY(),(controle!$I14+editar!$C$9))&amp;" Dias para vencer"),"Válido")),""),"Inválido")</f>
        <v/>
      </c>
      <c r="K14" s="93" t="str">
        <f>controle!$R14</f>
        <v/>
      </c>
      <c r="L14" s="94"/>
      <c r="M14" s="95" t="str">
        <f>IFERROR(IF((controle!$L14&gt;0),IF((DAYS360(TODAY(),(controle!$L14+editar!$C$15))&lt;1),"Vencido",IF((DAYS360(TODAY(),(controle!$L14+editar!$C$15))&lt;31),(DAYS360(TODAY(),(controle!$L14+editar!$C$15))&amp;" Dias para vencer"),"Válido")),""),"Inválido")</f>
        <v/>
      </c>
      <c r="N14" s="94" t="str">
        <f>IF(controle!$L14="","",controle!$L14+editar!$C$15)</f>
        <v/>
      </c>
      <c r="O14" s="97"/>
      <c r="P14" s="80">
        <v>7.0</v>
      </c>
      <c r="Q14" s="80" t="str">
        <f>IF(controle!$J14="","",IF(controle!$J14="Vencido","Vencido",IF(controle!$J14="Válido","Válido","Próximo ao vencimento")))</f>
        <v/>
      </c>
      <c r="R14" s="81" t="str">
        <f>IF(controle!$I14="","",controle!$I14+editar!$C$9)</f>
        <v/>
      </c>
      <c r="S14" s="80" t="str">
        <f>IF(controle!$R14="","",VLOOKUP(MONTH(controle!$R14),editar!$F$2:$G$13,2,0))</f>
        <v/>
      </c>
      <c r="T14" s="80" t="str">
        <f>IF(controle!$R14="","",YEAR(controle!$R14))</f>
        <v/>
      </c>
      <c r="U14" s="80" t="str">
        <f>IF(controle!$M14="","",IF(controle!$M14="Vencido","Vencido",IF(controle!$M14="Válido","Válido","Próximo ao vencimento")))</f>
        <v/>
      </c>
      <c r="V14" s="80" t="str">
        <f>IF(controle!$N14="","",VLOOKUP(MONTH(controle!$N14),editar!$F$2:$G$13,2,0))</f>
        <v/>
      </c>
      <c r="W14" s="80" t="str">
        <f>IF(controle!$N14="","",YEAR(controle!$N14))</f>
        <v/>
      </c>
      <c r="X14" s="80" t="str">
        <f>IF(controle!$I14="","",VLOOKUP(MONTH(controle!$I14),editar!$F$2:$G$13,2,0))</f>
        <v/>
      </c>
      <c r="Y14" s="80" t="str">
        <f>IF(controle!$I14="","",YEAR(controle!$I14))</f>
        <v/>
      </c>
      <c r="Z14" s="80" t="str">
        <f>IF(controle!$L14="","",VLOOKUP(MONTH(controle!$L14),editar!$F$2:$G$13,2,0))</f>
        <v/>
      </c>
      <c r="AA14" s="80" t="str">
        <f>IF(controle!$L14="","",YEAR(controle!$L14))</f>
        <v/>
      </c>
      <c r="AB14" s="61"/>
      <c r="AC14" s="62">
        <f>IFERROR(K14-editar!$C$1,"")</f>
        <v>-44648</v>
      </c>
      <c r="AD14" s="62">
        <f t="shared" si="1"/>
        <v>9999955352</v>
      </c>
      <c r="AE14" s="63"/>
      <c r="AF14" s="63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ht="19.5" customHeight="1">
      <c r="A15" s="82" t="str">
        <f>IF(controle!$D15="","",controle!$P15)</f>
        <v/>
      </c>
      <c r="B15" s="83"/>
      <c r="C15" s="83"/>
      <c r="D15" s="83"/>
      <c r="E15" s="83"/>
      <c r="F15" s="84"/>
      <c r="G15" s="83"/>
      <c r="H15" s="91"/>
      <c r="I15" s="85"/>
      <c r="J15" s="92" t="str">
        <f>IFERROR(IF((controle!$I15&gt;0),IF((DAYS360(TODAY(),(controle!$I15+editar!$C$9))&lt;1),"Vencido",IF((DAYS360(TODAY(),(controle!$I15+editar!$C$9))&lt;31),(DAYS360(TODAY(),(controle!$I15+editar!$C$9))&amp;" Dias para vencer"),"Válido")),""),"Inválido")</f>
        <v/>
      </c>
      <c r="K15" s="93" t="str">
        <f>controle!$R15</f>
        <v/>
      </c>
      <c r="L15" s="94"/>
      <c r="M15" s="95" t="str">
        <f>IFERROR(IF((controle!$L15&gt;0),IF((DAYS360(TODAY(),(controle!$L15+editar!$C$15))&lt;1),"Vencido",IF((DAYS360(TODAY(),(controle!$L15+editar!$C$15))&lt;31),(DAYS360(TODAY(),(controle!$L15+editar!$C$15))&amp;" Dias para vencer"),"Válido")),""),"Inválido")</f>
        <v/>
      </c>
      <c r="N15" s="94" t="str">
        <f>IF(controle!$L15="","",controle!$L15+editar!$C$15)</f>
        <v/>
      </c>
      <c r="O15" s="97"/>
      <c r="P15" s="80">
        <v>8.0</v>
      </c>
      <c r="Q15" s="80" t="str">
        <f>IF(controle!$J15="","",IF(controle!$J15="Vencido","Vencido",IF(controle!$J15="Válido","Válido","Próximo ao vencimento")))</f>
        <v/>
      </c>
      <c r="R15" s="81" t="str">
        <f>IF(controle!$I15="","",controle!$I15+editar!$C$9)</f>
        <v/>
      </c>
      <c r="S15" s="80" t="str">
        <f>IF(controle!$R15="","",VLOOKUP(MONTH(controle!$R15),editar!$F$2:$G$13,2,0))</f>
        <v/>
      </c>
      <c r="T15" s="80" t="str">
        <f>IF(controle!$R15="","",YEAR(controle!$R15))</f>
        <v/>
      </c>
      <c r="U15" s="80" t="str">
        <f>IF(controle!$M15="","",IF(controle!$M15="Vencido","Vencido",IF(controle!$M15="Válido","Válido","Próximo ao vencimento")))</f>
        <v/>
      </c>
      <c r="V15" s="80" t="str">
        <f>IF(controle!$N15="","",VLOOKUP(MONTH(controle!$N15),editar!$F$2:$G$13,2,0))</f>
        <v/>
      </c>
      <c r="W15" s="80" t="str">
        <f>IF(controle!$N15="","",YEAR(controle!$N15))</f>
        <v/>
      </c>
      <c r="X15" s="80" t="str">
        <f>IF(controle!$I15="","",VLOOKUP(MONTH(controle!$I15),editar!$F$2:$G$13,2,0))</f>
        <v/>
      </c>
      <c r="Y15" s="80" t="str">
        <f>IF(controle!$I15="","",YEAR(controle!$I15))</f>
        <v/>
      </c>
      <c r="Z15" s="80" t="str">
        <f>IF(controle!$L15="","",VLOOKUP(MONTH(controle!$L15),editar!$F$2:$G$13,2,0))</f>
        <v/>
      </c>
      <c r="AA15" s="80" t="str">
        <f>IF(controle!$L15="","",YEAR(controle!$L15))</f>
        <v/>
      </c>
      <c r="AB15" s="61"/>
      <c r="AC15" s="62">
        <f>IFERROR(K15-editar!$C$1,"")</f>
        <v>-44648</v>
      </c>
      <c r="AD15" s="62">
        <f t="shared" si="1"/>
        <v>9999955352</v>
      </c>
      <c r="AE15" s="63"/>
      <c r="AF15" s="63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ht="19.5" customHeight="1">
      <c r="A16" s="82" t="str">
        <f>IF(controle!$D16="","",controle!$P16)</f>
        <v/>
      </c>
      <c r="B16" s="83"/>
      <c r="C16" s="83"/>
      <c r="D16" s="83"/>
      <c r="E16" s="83"/>
      <c r="F16" s="84"/>
      <c r="G16" s="83"/>
      <c r="H16" s="91"/>
      <c r="I16" s="85"/>
      <c r="J16" s="92" t="str">
        <f>IFERROR(IF((controle!$I16&gt;0),IF((DAYS360(TODAY(),(controle!$I16+editar!$C$9))&lt;1),"Vencido",IF((DAYS360(TODAY(),(controle!$I16+editar!$C$9))&lt;31),(DAYS360(TODAY(),(controle!$I16+editar!$C$9))&amp;" Dias para vencer"),"Válido")),""),"Inválido")</f>
        <v/>
      </c>
      <c r="K16" s="93" t="str">
        <f>controle!$R16</f>
        <v/>
      </c>
      <c r="L16" s="94"/>
      <c r="M16" s="95" t="str">
        <f>IFERROR(IF((controle!$L16&gt;0),IF((DAYS360(TODAY(),(controle!$L16+editar!$C$15))&lt;1),"Vencido",IF((DAYS360(TODAY(),(controle!$L16+editar!$C$15))&lt;31),(DAYS360(TODAY(),(controle!$L16+editar!$C$15))&amp;" Dias para vencer"),"Válido")),""),"Inválido")</f>
        <v/>
      </c>
      <c r="N16" s="94" t="str">
        <f>IF(controle!$L16="","",controle!$L16+editar!$C$15)</f>
        <v/>
      </c>
      <c r="O16" s="98"/>
      <c r="P16" s="80">
        <v>9.0</v>
      </c>
      <c r="Q16" s="80" t="str">
        <f>IF(controle!$J16="","",IF(controle!$J16="Vencido","Vencido",IF(controle!$J16="Válido","Válido","Próximo ao vencimento")))</f>
        <v/>
      </c>
      <c r="R16" s="81" t="str">
        <f>IF(controle!$I16="","",controle!$I16+editar!$C$9)</f>
        <v/>
      </c>
      <c r="S16" s="80" t="str">
        <f>IF(controle!$R16="","",VLOOKUP(MONTH(controle!$R16),editar!$F$2:$G$13,2,0))</f>
        <v/>
      </c>
      <c r="T16" s="80" t="str">
        <f>IF(controle!$R16="","",YEAR(controle!$R16))</f>
        <v/>
      </c>
      <c r="U16" s="80" t="str">
        <f>IF(controle!$M16="","",IF(controle!$M16="Vencido","Vencido",IF(controle!$M16="Válido","Válido","Próximo ao vencimento")))</f>
        <v/>
      </c>
      <c r="V16" s="80" t="str">
        <f>IF(controle!$N16="","",VLOOKUP(MONTH(controle!$N16),editar!$F$2:$G$13,2,0))</f>
        <v/>
      </c>
      <c r="W16" s="80" t="str">
        <f>IF(controle!$N16="","",YEAR(controle!$N16))</f>
        <v/>
      </c>
      <c r="X16" s="80" t="str">
        <f>IF(controle!$I16="","",VLOOKUP(MONTH(controle!$I16),editar!$F$2:$G$13,2,0))</f>
        <v/>
      </c>
      <c r="Y16" s="80" t="str">
        <f>IF(controle!$I16="","",YEAR(controle!$I16))</f>
        <v/>
      </c>
      <c r="Z16" s="80" t="str">
        <f>IF(controle!$L16="","",VLOOKUP(MONTH(controle!$L16),editar!$F$2:$G$13,2,0))</f>
        <v/>
      </c>
      <c r="AA16" s="80" t="str">
        <f>IF(controle!$L16="","",YEAR(controle!$L16))</f>
        <v/>
      </c>
      <c r="AB16" s="61"/>
      <c r="AC16" s="62">
        <f>IFERROR(K16-editar!$C$1,"")</f>
        <v>-44648</v>
      </c>
      <c r="AD16" s="62">
        <f t="shared" si="1"/>
        <v>9999955352</v>
      </c>
      <c r="AE16" s="63"/>
      <c r="AF16" s="63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ht="19.5" customHeight="1">
      <c r="A17" s="82" t="str">
        <f>IF(controle!$D17="","",controle!$P17)</f>
        <v/>
      </c>
      <c r="B17" s="83"/>
      <c r="C17" s="83"/>
      <c r="D17" s="83"/>
      <c r="E17" s="83"/>
      <c r="F17" s="84"/>
      <c r="G17" s="83"/>
      <c r="H17" s="91"/>
      <c r="I17" s="85"/>
      <c r="J17" s="92" t="str">
        <f>IFERROR(IF((controle!$I17&gt;0),IF((DAYS360(TODAY(),(controle!$I17+editar!$C$9))&lt;1),"Vencido",IF((DAYS360(TODAY(),(controle!$I17+editar!$C$9))&lt;31),(DAYS360(TODAY(),(controle!$I17+editar!$C$9))&amp;" Dias para vencer"),"Válido")),""),"Inválido")</f>
        <v/>
      </c>
      <c r="K17" s="93" t="str">
        <f>controle!$R17</f>
        <v/>
      </c>
      <c r="L17" s="94"/>
      <c r="M17" s="95" t="str">
        <f>IFERROR(IF((controle!$L17&gt;0),IF((DAYS360(TODAY(),(controle!$L17+editar!$C$15))&lt;1),"Vencido",IF((DAYS360(TODAY(),(controle!$L17+editar!$C$15))&lt;31),(DAYS360(TODAY(),(controle!$L17+editar!$C$15))&amp;" Dias para vencer"),"Válido")),""),"Inválido")</f>
        <v/>
      </c>
      <c r="N17" s="94" t="str">
        <f>IF(controle!$L17="","",controle!$L17+editar!$C$15)</f>
        <v/>
      </c>
      <c r="O17" s="97"/>
      <c r="P17" s="80">
        <v>10.0</v>
      </c>
      <c r="Q17" s="80" t="str">
        <f>IF(controle!$J17="","",IF(controle!$J17="Vencido","Vencido",IF(controle!$J17="Válido","Válido","Próximo ao vencimento")))</f>
        <v/>
      </c>
      <c r="R17" s="81" t="str">
        <f>IF(controle!$I17="","",controle!$I17+editar!$C$9)</f>
        <v/>
      </c>
      <c r="S17" s="80" t="str">
        <f>IF(controle!$R17="","",VLOOKUP(MONTH(controle!$R17),editar!$F$2:$G$13,2,0))</f>
        <v/>
      </c>
      <c r="T17" s="80" t="str">
        <f>IF(controle!$R17="","",YEAR(controle!$R17))</f>
        <v/>
      </c>
      <c r="U17" s="80" t="str">
        <f>IF(controle!$M17="","",IF(controle!$M17="Vencido","Vencido",IF(controle!$M17="Válido","Válido","Próximo ao vencimento")))</f>
        <v/>
      </c>
      <c r="V17" s="80" t="str">
        <f>IF(controle!$N17="","",VLOOKUP(MONTH(controle!$N17),editar!$F$2:$G$13,2,0))</f>
        <v/>
      </c>
      <c r="W17" s="80" t="str">
        <f>IF(controle!$N17="","",YEAR(controle!$N17))</f>
        <v/>
      </c>
      <c r="X17" s="80" t="str">
        <f>IF(controle!$I17="","",VLOOKUP(MONTH(controle!$I17),editar!$F$2:$G$13,2,0))</f>
        <v/>
      </c>
      <c r="Y17" s="80" t="str">
        <f>IF(controle!$I17="","",YEAR(controle!$I17))</f>
        <v/>
      </c>
      <c r="Z17" s="80" t="str">
        <f>IF(controle!$L17="","",VLOOKUP(MONTH(controle!$L17),editar!$F$2:$G$13,2,0))</f>
        <v/>
      </c>
      <c r="AA17" s="80" t="str">
        <f>IF(controle!$L17="","",YEAR(controle!$L17))</f>
        <v/>
      </c>
      <c r="AB17" s="61"/>
      <c r="AC17" s="62">
        <f>IFERROR(K17-editar!$C$1,"")</f>
        <v>-44648</v>
      </c>
      <c r="AD17" s="62">
        <f t="shared" si="1"/>
        <v>9999955352</v>
      </c>
      <c r="AE17" s="63"/>
      <c r="AF17" s="63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ht="19.5" customHeight="1">
      <c r="A18" s="82" t="str">
        <f>IF(controle!$D18="","",controle!$P18)</f>
        <v/>
      </c>
      <c r="B18" s="83"/>
      <c r="C18" s="83"/>
      <c r="D18" s="83"/>
      <c r="E18" s="83"/>
      <c r="F18" s="84"/>
      <c r="G18" s="83"/>
      <c r="H18" s="91"/>
      <c r="I18" s="85"/>
      <c r="J18" s="92" t="str">
        <f>IFERROR(IF((controle!$I18&gt;0),IF((DAYS360(TODAY(),(controle!$I18+editar!$C$9))&lt;1),"Vencido",IF((DAYS360(TODAY(),(controle!$I18+editar!$C$9))&lt;31),(DAYS360(TODAY(),(controle!$I18+editar!$C$9))&amp;" Dias para vencer"),"Válido")),""),"Inválido")</f>
        <v/>
      </c>
      <c r="K18" s="93" t="str">
        <f>controle!$R18</f>
        <v/>
      </c>
      <c r="L18" s="94"/>
      <c r="M18" s="95" t="str">
        <f>IFERROR(IF((controle!$L18&gt;0),IF((DAYS360(TODAY(),(controle!$L18+editar!$C$15))&lt;1),"Vencido",IF((DAYS360(TODAY(),(controle!$L18+editar!$C$15))&lt;31),(DAYS360(TODAY(),(controle!$L18+editar!$C$15))&amp;" Dias para vencer"),"Válido")),""),"Inválido")</f>
        <v/>
      </c>
      <c r="N18" s="94" t="str">
        <f>IF(controle!$L18="","",controle!$L18+editar!$C$15)</f>
        <v/>
      </c>
      <c r="O18" s="97"/>
      <c r="P18" s="80">
        <v>11.0</v>
      </c>
      <c r="Q18" s="80" t="str">
        <f>IF(controle!$J18="","",IF(controle!$J18="Vencido","Vencido",IF(controle!$J18="Válido","Válido","Próximo ao vencimento")))</f>
        <v/>
      </c>
      <c r="R18" s="81" t="str">
        <f>IF(controle!$I18="","",controle!$I18+editar!$C$9)</f>
        <v/>
      </c>
      <c r="S18" s="80" t="str">
        <f>IF(controle!$R18="","",VLOOKUP(MONTH(controle!$R18),editar!$F$2:$G$13,2,0))</f>
        <v/>
      </c>
      <c r="T18" s="80" t="str">
        <f>IF(controle!$R18="","",YEAR(controle!$R18))</f>
        <v/>
      </c>
      <c r="U18" s="80" t="str">
        <f>IF(controle!$M18="","",IF(controle!$M18="Vencido","Vencido",IF(controle!$M18="Válido","Válido","Próximo ao vencimento")))</f>
        <v/>
      </c>
      <c r="V18" s="80" t="str">
        <f>IF(controle!$N18="","",VLOOKUP(MONTH(controle!$N18),editar!$F$2:$G$13,2,0))</f>
        <v/>
      </c>
      <c r="W18" s="80" t="str">
        <f>IF(controle!$N18="","",YEAR(controle!$N18))</f>
        <v/>
      </c>
      <c r="X18" s="80" t="str">
        <f>IF(controle!$I18="","",VLOOKUP(MONTH(controle!$I18),editar!$F$2:$G$13,2,0))</f>
        <v/>
      </c>
      <c r="Y18" s="80" t="str">
        <f>IF(controle!$I18="","",YEAR(controle!$I18))</f>
        <v/>
      </c>
      <c r="Z18" s="80" t="str">
        <f>IF(controle!$L18="","",VLOOKUP(MONTH(controle!$L18),editar!$F$2:$G$13,2,0))</f>
        <v/>
      </c>
      <c r="AA18" s="80" t="str">
        <f>IF(controle!$L18="","",YEAR(controle!$L18))</f>
        <v/>
      </c>
      <c r="AB18" s="61"/>
      <c r="AC18" s="62">
        <f>IFERROR(K18-editar!$C$1,"")</f>
        <v>-44648</v>
      </c>
      <c r="AD18" s="62">
        <f t="shared" si="1"/>
        <v>9999955352</v>
      </c>
      <c r="AE18" s="63"/>
      <c r="AF18" s="63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ht="19.5" customHeight="1">
      <c r="A19" s="82" t="str">
        <f>IF(controle!$D19="","",controle!$P19)</f>
        <v/>
      </c>
      <c r="B19" s="83"/>
      <c r="C19" s="83"/>
      <c r="D19" s="83"/>
      <c r="E19" s="83"/>
      <c r="F19" s="84"/>
      <c r="G19" s="83"/>
      <c r="H19" s="91"/>
      <c r="I19" s="85"/>
      <c r="J19" s="92" t="str">
        <f>IFERROR(IF((controle!$I19&gt;0),IF((DAYS360(TODAY(),(controle!$I19+editar!$C$9))&lt;1),"Vencido",IF((DAYS360(TODAY(),(controle!$I19+editar!$C$9))&lt;31),(DAYS360(TODAY(),(controle!$I19+editar!$C$9))&amp;" Dias para vencer"),"Válido")),""),"Inválido")</f>
        <v/>
      </c>
      <c r="K19" s="93" t="str">
        <f>controle!$R19</f>
        <v/>
      </c>
      <c r="L19" s="94"/>
      <c r="M19" s="95" t="str">
        <f>IFERROR(IF((controle!$L19&gt;0),IF((DAYS360(TODAY(),(controle!$L19+editar!$C$15))&lt;1),"Vencido",IF((DAYS360(TODAY(),(controle!$L19+editar!$C$15))&lt;31),(DAYS360(TODAY(),(controle!$L19+editar!$C$15))&amp;" Dias para vencer"),"Válido")),""),"Inválido")</f>
        <v/>
      </c>
      <c r="N19" s="94" t="str">
        <f>IF(controle!$L19="","",controle!$L19+editar!$C$15)</f>
        <v/>
      </c>
      <c r="O19" s="97"/>
      <c r="P19" s="80">
        <v>12.0</v>
      </c>
      <c r="Q19" s="80" t="str">
        <f>IF(controle!$J19="","",IF(controle!$J19="Vencido","Vencido",IF(controle!$J19="Válido","Válido","Próximo ao vencimento")))</f>
        <v/>
      </c>
      <c r="R19" s="81" t="str">
        <f>IF(controle!$I19="","",controle!$I19+editar!$C$9)</f>
        <v/>
      </c>
      <c r="S19" s="80" t="str">
        <f>IF(controle!$R19="","",VLOOKUP(MONTH(controle!$R19),editar!$F$2:$G$13,2,0))</f>
        <v/>
      </c>
      <c r="T19" s="80" t="str">
        <f>IF(controle!$R19="","",YEAR(controle!$R19))</f>
        <v/>
      </c>
      <c r="U19" s="80" t="str">
        <f>IF(controle!$M19="","",IF(controle!$M19="Vencido","Vencido",IF(controle!$M19="Válido","Válido","Próximo ao vencimento")))</f>
        <v/>
      </c>
      <c r="V19" s="80" t="str">
        <f>IF(controle!$N19="","",VLOOKUP(MONTH(controle!$N19),editar!$F$2:$G$13,2,0))</f>
        <v/>
      </c>
      <c r="W19" s="80" t="str">
        <f>IF(controle!$N19="","",YEAR(controle!$N19))</f>
        <v/>
      </c>
      <c r="X19" s="80" t="str">
        <f>IF(controle!$I19="","",VLOOKUP(MONTH(controle!$I19),editar!$F$2:$G$13,2,0))</f>
        <v/>
      </c>
      <c r="Y19" s="80" t="str">
        <f>IF(controle!$I19="","",YEAR(controle!$I19))</f>
        <v/>
      </c>
      <c r="Z19" s="80" t="str">
        <f>IF(controle!$L19="","",VLOOKUP(MONTH(controle!$L19),editar!$F$2:$G$13,2,0))</f>
        <v/>
      </c>
      <c r="AA19" s="80" t="str">
        <f>IF(controle!$L19="","",YEAR(controle!$L19))</f>
        <v/>
      </c>
      <c r="AB19" s="61"/>
      <c r="AC19" s="62">
        <f>IFERROR(K19-editar!$C$1,"")</f>
        <v>-44648</v>
      </c>
      <c r="AD19" s="62">
        <f t="shared" si="1"/>
        <v>9999955352</v>
      </c>
      <c r="AE19" s="63"/>
      <c r="AF19" s="63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ht="19.5" customHeight="1">
      <c r="A20" s="82" t="str">
        <f>IF(controle!$D20="","",controle!$P20)</f>
        <v/>
      </c>
      <c r="B20" s="83"/>
      <c r="C20" s="83"/>
      <c r="D20" s="83"/>
      <c r="E20" s="83"/>
      <c r="F20" s="91"/>
      <c r="G20" s="99"/>
      <c r="H20" s="91"/>
      <c r="I20" s="100"/>
      <c r="J20" s="92" t="str">
        <f>IFERROR(IF((controle!$I20&gt;0),IF((DAYS360(TODAY(),(controle!$I20+editar!$C$9))&lt;1),"Vencido",IF((DAYS360(TODAY(),(controle!$I20+editar!$C$9))&lt;31),(DAYS360(TODAY(),(controle!$I20+editar!$C$9))&amp;" Dias para vencer"),"Válido")),""),"Inválido")</f>
        <v/>
      </c>
      <c r="K20" s="93" t="str">
        <f>controle!$R20</f>
        <v/>
      </c>
      <c r="L20" s="94"/>
      <c r="M20" s="95" t="str">
        <f>IFERROR(IF((controle!$L20&gt;0),IF((DAYS360(TODAY(),(controle!$L20+editar!$C$15))&lt;1),"Vencido",IF((DAYS360(TODAY(),(controle!$L20+editar!$C$15))&lt;31),(DAYS360(TODAY(),(controle!$L20+editar!$C$15))&amp;" Dias para vencer"),"Válido")),""),"Inválido")</f>
        <v/>
      </c>
      <c r="N20" s="94" t="str">
        <f>IF(controle!$L20="","",controle!$L20+editar!$C$15)</f>
        <v/>
      </c>
      <c r="O20" s="97"/>
      <c r="P20" s="80">
        <v>13.0</v>
      </c>
      <c r="Q20" s="80" t="str">
        <f>IF(controle!$J20="","",IF(controle!$J20="Vencido","Vencido",IF(controle!$J20="Válido","Válido","Próximo ao vencimento")))</f>
        <v/>
      </c>
      <c r="R20" s="81" t="str">
        <f>IF(controle!$I20="","",controle!$I20+editar!$C$9)</f>
        <v/>
      </c>
      <c r="S20" s="80" t="str">
        <f>IF(controle!$R20="","",VLOOKUP(MONTH(controle!$R20),editar!$F$2:$G$13,2,0))</f>
        <v/>
      </c>
      <c r="T20" s="80" t="str">
        <f>IF(controle!$R20="","",YEAR(controle!$R20))</f>
        <v/>
      </c>
      <c r="U20" s="80" t="str">
        <f>IF(controle!$M20="","",IF(controle!$M20="Vencido","Vencido",IF(controle!$M20="Válido","Válido","Próximo ao vencimento")))</f>
        <v/>
      </c>
      <c r="V20" s="80" t="str">
        <f>IF(controle!$N20="","",VLOOKUP(MONTH(controle!$N20),editar!$F$2:$G$13,2,0))</f>
        <v/>
      </c>
      <c r="W20" s="80" t="str">
        <f>IF(controle!$N20="","",YEAR(controle!$N20))</f>
        <v/>
      </c>
      <c r="X20" s="80" t="str">
        <f>IF(controle!$I20="","",VLOOKUP(MONTH(controle!$I20),editar!$F$2:$G$13,2,0))</f>
        <v/>
      </c>
      <c r="Y20" s="80" t="str">
        <f>IF(controle!$I20="","",YEAR(controle!$I20))</f>
        <v/>
      </c>
      <c r="Z20" s="80" t="str">
        <f>IF(controle!$L20="","",VLOOKUP(MONTH(controle!$L20),editar!$F$2:$G$13,2,0))</f>
        <v/>
      </c>
      <c r="AA20" s="80" t="str">
        <f>IF(controle!$L20="","",YEAR(controle!$L20))</f>
        <v/>
      </c>
      <c r="AB20" s="61"/>
      <c r="AC20" s="62">
        <f>IFERROR(K20-editar!$C$1,"")</f>
        <v>-44648</v>
      </c>
      <c r="AD20" s="62">
        <f t="shared" si="1"/>
        <v>9999955352</v>
      </c>
      <c r="AE20" s="63"/>
      <c r="AF20" s="63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ht="19.5" customHeight="1">
      <c r="A21" s="82" t="str">
        <f>IF(controle!$D21="","",controle!$P21)</f>
        <v/>
      </c>
      <c r="B21" s="83"/>
      <c r="C21" s="83"/>
      <c r="D21" s="83"/>
      <c r="E21" s="83"/>
      <c r="F21" s="91"/>
      <c r="G21" s="99"/>
      <c r="H21" s="91"/>
      <c r="I21" s="100"/>
      <c r="J21" s="92" t="str">
        <f>IFERROR(IF((controle!$I21&gt;0),IF((DAYS360(TODAY(),(controle!$I21+editar!$C$9))&lt;1),"Vencido",IF((DAYS360(TODAY(),(controle!$I21+editar!$C$9))&lt;31),(DAYS360(TODAY(),(controle!$I21+editar!$C$9))&amp;" Dias para vencer"),"Válido")),""),"Inválido")</f>
        <v/>
      </c>
      <c r="K21" s="93" t="str">
        <f>controle!$R21</f>
        <v/>
      </c>
      <c r="L21" s="94"/>
      <c r="M21" s="95" t="str">
        <f>IFERROR(IF((controle!$L21&gt;0),IF((DAYS360(TODAY(),(controle!$L21+editar!$C$15))&lt;1),"Vencido",IF((DAYS360(TODAY(),(controle!$L21+editar!$C$15))&lt;31),(DAYS360(TODAY(),(controle!$L21+editar!$C$15))&amp;" Dias para vencer"),"Válido")),""),"Inválido")</f>
        <v/>
      </c>
      <c r="N21" s="94" t="str">
        <f>IF(controle!$L21="","",controle!$L21+editar!$C$15)</f>
        <v/>
      </c>
      <c r="O21" s="97"/>
      <c r="P21" s="80">
        <v>14.0</v>
      </c>
      <c r="Q21" s="80" t="str">
        <f>IF(controle!$J21="","",IF(controle!$J21="Vencido","Vencido",IF(controle!$J21="Válido","Válido","Próximo ao vencimento")))</f>
        <v/>
      </c>
      <c r="R21" s="81" t="str">
        <f>IF(controle!$I21="","",controle!$I21+editar!$C$9)</f>
        <v/>
      </c>
      <c r="S21" s="80" t="str">
        <f>IF(controle!$R21="","",VLOOKUP(MONTH(controle!$R21),editar!$F$2:$G$13,2,0))</f>
        <v/>
      </c>
      <c r="T21" s="80" t="str">
        <f>IF(controle!$R21="","",YEAR(controle!$R21))</f>
        <v/>
      </c>
      <c r="U21" s="80" t="str">
        <f>IF(controle!$M21="","",IF(controle!$M21="Vencido","Vencido",IF(controle!$M21="Válido","Válido","Próximo ao vencimento")))</f>
        <v/>
      </c>
      <c r="V21" s="80" t="str">
        <f>IF(controle!$N21="","",VLOOKUP(MONTH(controle!$N21),editar!$F$2:$G$13,2,0))</f>
        <v/>
      </c>
      <c r="W21" s="80" t="str">
        <f>IF(controle!$N21="","",YEAR(controle!$N21))</f>
        <v/>
      </c>
      <c r="X21" s="80" t="str">
        <f>IF(controle!$I21="","",VLOOKUP(MONTH(controle!$I21),editar!$F$2:$G$13,2,0))</f>
        <v/>
      </c>
      <c r="Y21" s="80" t="str">
        <f>IF(controle!$I21="","",YEAR(controle!$I21))</f>
        <v/>
      </c>
      <c r="Z21" s="80" t="str">
        <f>IF(controle!$L21="","",VLOOKUP(MONTH(controle!$L21),editar!$F$2:$G$13,2,0))</f>
        <v/>
      </c>
      <c r="AA21" s="80" t="str">
        <f>IF(controle!$L21="","",YEAR(controle!$L21))</f>
        <v/>
      </c>
      <c r="AB21" s="61"/>
      <c r="AC21" s="62">
        <f>IFERROR(K21-editar!$C$1,"")</f>
        <v>-44648</v>
      </c>
      <c r="AD21" s="62">
        <f t="shared" si="1"/>
        <v>9999955352</v>
      </c>
      <c r="AE21" s="63"/>
      <c r="AF21" s="63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ht="19.5" customHeight="1">
      <c r="A22" s="82" t="str">
        <f>IF(controle!$D22="","",controle!$P22)</f>
        <v/>
      </c>
      <c r="B22" s="83"/>
      <c r="C22" s="83"/>
      <c r="D22" s="83"/>
      <c r="E22" s="83"/>
      <c r="F22" s="91"/>
      <c r="G22" s="99"/>
      <c r="H22" s="91"/>
      <c r="I22" s="100"/>
      <c r="J22" s="92" t="str">
        <f>IFERROR(IF((controle!$I22&gt;0),IF((DAYS360(TODAY(),(controle!$I22+editar!$C$9))&lt;1),"Vencido",IF((DAYS360(TODAY(),(controle!$I22+editar!$C$9))&lt;31),(DAYS360(TODAY(),(controle!$I22+editar!$C$9))&amp;" Dias para vencer"),"Válido")),""),"Inválido")</f>
        <v/>
      </c>
      <c r="K22" s="93" t="str">
        <f>controle!$R22</f>
        <v/>
      </c>
      <c r="L22" s="94"/>
      <c r="M22" s="95" t="str">
        <f>IFERROR(IF((controle!$L22&gt;0),IF((DAYS360(TODAY(),(controle!$L22+editar!$C$15))&lt;1),"Vencido",IF((DAYS360(TODAY(),(controle!$L22+editar!$C$15))&lt;31),(DAYS360(TODAY(),(controle!$L22+editar!$C$15))&amp;" Dias para vencer"),"Válido")),""),"Inválido")</f>
        <v/>
      </c>
      <c r="N22" s="94" t="str">
        <f>IF(controle!$L22="","",controle!$L22+editar!$C$15)</f>
        <v/>
      </c>
      <c r="O22" s="97"/>
      <c r="P22" s="80">
        <v>15.0</v>
      </c>
      <c r="Q22" s="80" t="str">
        <f>IF(controle!$J22="","",IF(controle!$J22="Vencido","Vencido",IF(controle!$J22="Válido","Válido","Próximo ao vencimento")))</f>
        <v/>
      </c>
      <c r="R22" s="81" t="str">
        <f>IF(controle!$I22="","",controle!$I22+editar!$C$9)</f>
        <v/>
      </c>
      <c r="S22" s="80" t="str">
        <f>IF(controle!$R22="","",VLOOKUP(MONTH(controle!$R22),editar!$F$2:$G$13,2,0))</f>
        <v/>
      </c>
      <c r="T22" s="80" t="str">
        <f>IF(controle!$R22="","",YEAR(controle!$R22))</f>
        <v/>
      </c>
      <c r="U22" s="80" t="str">
        <f>IF(controle!$M22="","",IF(controle!$M22="Vencido","Vencido",IF(controle!$M22="Válido","Válido","Próximo ao vencimento")))</f>
        <v/>
      </c>
      <c r="V22" s="80" t="str">
        <f>IF(controle!$N22="","",VLOOKUP(MONTH(controle!$N22),editar!$F$2:$G$13,2,0))</f>
        <v/>
      </c>
      <c r="W22" s="80" t="str">
        <f>IF(controle!$N22="","",YEAR(controle!$N22))</f>
        <v/>
      </c>
      <c r="X22" s="80" t="str">
        <f>IF(controle!$I22="","",VLOOKUP(MONTH(controle!$I22),editar!$F$2:$G$13,2,0))</f>
        <v/>
      </c>
      <c r="Y22" s="80" t="str">
        <f>IF(controle!$I22="","",YEAR(controle!$I22))</f>
        <v/>
      </c>
      <c r="Z22" s="80" t="str">
        <f>IF(controle!$L22="","",VLOOKUP(MONTH(controle!$L22),editar!$F$2:$G$13,2,0))</f>
        <v/>
      </c>
      <c r="AA22" s="80" t="str">
        <f>IF(controle!$L22="","",YEAR(controle!$L22))</f>
        <v/>
      </c>
      <c r="AB22" s="61"/>
      <c r="AC22" s="62">
        <f>IFERROR(K22-editar!$C$1,"")</f>
        <v>-44648</v>
      </c>
      <c r="AD22" s="62">
        <f t="shared" si="1"/>
        <v>9999955352</v>
      </c>
      <c r="AE22" s="63"/>
      <c r="AF22" s="63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ht="19.5" customHeight="1">
      <c r="A23" s="82" t="str">
        <f>IF(controle!$D23="","",controle!$P23)</f>
        <v/>
      </c>
      <c r="B23" s="83"/>
      <c r="C23" s="83"/>
      <c r="D23" s="83"/>
      <c r="E23" s="83"/>
      <c r="F23" s="91"/>
      <c r="G23" s="99"/>
      <c r="H23" s="91"/>
      <c r="I23" s="100"/>
      <c r="J23" s="92" t="str">
        <f>IFERROR(IF((controle!$I23&gt;0),IF((DAYS360(TODAY(),(controle!$I23+editar!$C$9))&lt;1),"Vencido",IF((DAYS360(TODAY(),(controle!$I23+editar!$C$9))&lt;31),(DAYS360(TODAY(),(controle!$I23+editar!$C$9))&amp;" Dias para vencer"),"Válido")),""),"Inválido")</f>
        <v/>
      </c>
      <c r="K23" s="93" t="str">
        <f>controle!$R23</f>
        <v/>
      </c>
      <c r="L23" s="94"/>
      <c r="M23" s="95" t="str">
        <f>IFERROR(IF((controle!$L23&gt;0),IF((DAYS360(TODAY(),(controle!$L23+editar!$C$15))&lt;1),"Vencido",IF((DAYS360(TODAY(),(controle!$L23+editar!$C$15))&lt;31),(DAYS360(TODAY(),(controle!$L23+editar!$C$15))&amp;" Dias para vencer"),"Válido")),""),"Inválido")</f>
        <v/>
      </c>
      <c r="N23" s="94" t="str">
        <f>IF(controle!$L23="","",controle!$L23+editar!$C$15)</f>
        <v/>
      </c>
      <c r="O23" s="97"/>
      <c r="P23" s="80">
        <v>16.0</v>
      </c>
      <c r="Q23" s="80" t="str">
        <f>IF(controle!$J23="","",IF(controle!$J23="Vencido","Vencido",IF(controle!$J23="Válido","Válido","Próximo ao vencimento")))</f>
        <v/>
      </c>
      <c r="R23" s="81" t="str">
        <f>IF(controle!$I23="","",controle!$I23+editar!$C$9)</f>
        <v/>
      </c>
      <c r="S23" s="80" t="str">
        <f>IF(controle!$R23="","",VLOOKUP(MONTH(controle!$R23),editar!$F$2:$G$13,2,0))</f>
        <v/>
      </c>
      <c r="T23" s="80" t="str">
        <f>IF(controle!$R23="","",YEAR(controle!$R23))</f>
        <v/>
      </c>
      <c r="U23" s="80" t="str">
        <f>IF(controle!$M23="","",IF(controle!$M23="Vencido","Vencido",IF(controle!$M23="Válido","Válido","Próximo ao vencimento")))</f>
        <v/>
      </c>
      <c r="V23" s="80" t="str">
        <f>IF(controle!$N23="","",VLOOKUP(MONTH(controle!$N23),editar!$F$2:$G$13,2,0))</f>
        <v/>
      </c>
      <c r="W23" s="80" t="str">
        <f>IF(controle!$N23="","",YEAR(controle!$N23))</f>
        <v/>
      </c>
      <c r="X23" s="80" t="str">
        <f>IF(controle!$I23="","",VLOOKUP(MONTH(controle!$I23),editar!$F$2:$G$13,2,0))</f>
        <v/>
      </c>
      <c r="Y23" s="80" t="str">
        <f>IF(controle!$I23="","",YEAR(controle!$I23))</f>
        <v/>
      </c>
      <c r="Z23" s="80" t="str">
        <f>IF(controle!$L23="","",VLOOKUP(MONTH(controle!$L23),editar!$F$2:$G$13,2,0))</f>
        <v/>
      </c>
      <c r="AA23" s="80" t="str">
        <f>IF(controle!$L23="","",YEAR(controle!$L23))</f>
        <v/>
      </c>
      <c r="AB23" s="61"/>
      <c r="AC23" s="62">
        <f>IFERROR(K23-editar!$C$1,"")</f>
        <v>-44648</v>
      </c>
      <c r="AD23" s="62">
        <f t="shared" si="1"/>
        <v>9999955352</v>
      </c>
      <c r="AE23" s="63"/>
      <c r="AF23" s="63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ht="19.5" customHeight="1">
      <c r="A24" s="82" t="str">
        <f>IF(controle!$D24="","",controle!$P24)</f>
        <v/>
      </c>
      <c r="B24" s="83"/>
      <c r="C24" s="83"/>
      <c r="D24" s="83"/>
      <c r="E24" s="83"/>
      <c r="F24" s="91"/>
      <c r="G24" s="99"/>
      <c r="H24" s="91"/>
      <c r="I24" s="100"/>
      <c r="J24" s="92" t="str">
        <f>IFERROR(IF((controle!$I24&gt;0),IF((DAYS360(TODAY(),(controle!$I24+editar!$C$9))&lt;1),"Vencido",IF((DAYS360(TODAY(),(controle!$I24+editar!$C$9))&lt;31),(DAYS360(TODAY(),(controle!$I24+editar!$C$9))&amp;" Dias para vencer"),"Válido")),""),"Inválido")</f>
        <v/>
      </c>
      <c r="K24" s="93" t="str">
        <f>controle!$R24</f>
        <v/>
      </c>
      <c r="L24" s="94"/>
      <c r="M24" s="95" t="str">
        <f>IFERROR(IF((controle!$L24&gt;0),IF((DAYS360(TODAY(),(controle!$L24+editar!$C$15))&lt;1),"Vencido",IF((DAYS360(TODAY(),(controle!$L24+editar!$C$15))&lt;31),(DAYS360(TODAY(),(controle!$L24+editar!$C$15))&amp;" Dias para vencer"),"Válido")),""),"Inválido")</f>
        <v/>
      </c>
      <c r="N24" s="94" t="str">
        <f>IF(controle!$L24="","",controle!$L24+editar!$C$15)</f>
        <v/>
      </c>
      <c r="O24" s="97"/>
      <c r="P24" s="80">
        <v>17.0</v>
      </c>
      <c r="Q24" s="80" t="str">
        <f>IF(controle!$J24="","",IF(controle!$J24="Vencido","Vencido",IF(controle!$J24="Válido","Válido","Próximo ao vencimento")))</f>
        <v/>
      </c>
      <c r="R24" s="81" t="str">
        <f>IF(controle!$I24="","",controle!$I24+editar!$C$9)</f>
        <v/>
      </c>
      <c r="S24" s="80" t="str">
        <f>IF(controle!$R24="","",VLOOKUP(MONTH(controle!$R24),editar!$F$2:$G$13,2,0))</f>
        <v/>
      </c>
      <c r="T24" s="80" t="str">
        <f>IF(controle!$R24="","",YEAR(controle!$R24))</f>
        <v/>
      </c>
      <c r="U24" s="80" t="str">
        <f>IF(controle!$M24="","",IF(controle!$M24="Vencido","Vencido",IF(controle!$M24="Válido","Válido","Próximo ao vencimento")))</f>
        <v/>
      </c>
      <c r="V24" s="80" t="str">
        <f>IF(controle!$N24="","",VLOOKUP(MONTH(controle!$N24),editar!$F$2:$G$13,2,0))</f>
        <v/>
      </c>
      <c r="W24" s="80" t="str">
        <f>IF(controle!$N24="","",YEAR(controle!$N24))</f>
        <v/>
      </c>
      <c r="X24" s="80" t="str">
        <f>IF(controle!$I24="","",VLOOKUP(MONTH(controle!$I24),editar!$F$2:$G$13,2,0))</f>
        <v/>
      </c>
      <c r="Y24" s="80" t="str">
        <f>IF(controle!$I24="","",YEAR(controle!$I24))</f>
        <v/>
      </c>
      <c r="Z24" s="80" t="str">
        <f>IF(controle!$L24="","",VLOOKUP(MONTH(controle!$L24),editar!$F$2:$G$13,2,0))</f>
        <v/>
      </c>
      <c r="AA24" s="80" t="str">
        <f>IF(controle!$L24="","",YEAR(controle!$L24))</f>
        <v/>
      </c>
      <c r="AB24" s="61"/>
      <c r="AC24" s="62">
        <f>IFERROR(K24-editar!$C$1,"")</f>
        <v>-44648</v>
      </c>
      <c r="AD24" s="62">
        <f t="shared" si="1"/>
        <v>9999955352</v>
      </c>
      <c r="AE24" s="63"/>
      <c r="AF24" s="63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ht="19.5" customHeight="1">
      <c r="A25" s="82" t="str">
        <f>IF(controle!$D25="","",controle!$P25)</f>
        <v/>
      </c>
      <c r="B25" s="83"/>
      <c r="C25" s="83"/>
      <c r="D25" s="83"/>
      <c r="E25" s="83"/>
      <c r="F25" s="91"/>
      <c r="G25" s="99"/>
      <c r="H25" s="91"/>
      <c r="I25" s="100"/>
      <c r="J25" s="92" t="str">
        <f>IFERROR(IF((controle!$I25&gt;0),IF((DAYS360(TODAY(),(controle!$I25+editar!$C$9))&lt;1),"Vencido",IF((DAYS360(TODAY(),(controle!$I25+editar!$C$9))&lt;31),(DAYS360(TODAY(),(controle!$I25+editar!$C$9))&amp;" Dias para vencer"),"Válido")),""),"Inválido")</f>
        <v/>
      </c>
      <c r="K25" s="93" t="str">
        <f>controle!$R25</f>
        <v/>
      </c>
      <c r="L25" s="94"/>
      <c r="M25" s="95" t="str">
        <f>IFERROR(IF((controle!$L25&gt;0),IF((DAYS360(TODAY(),(controle!$L25+editar!$C$15))&lt;1),"Vencido",IF((DAYS360(TODAY(),(controle!$L25+editar!$C$15))&lt;31),(DAYS360(TODAY(),(controle!$L25+editar!$C$15))&amp;" Dias para vencer"),"Válido")),""),"Inválido")</f>
        <v/>
      </c>
      <c r="N25" s="94" t="str">
        <f>IF(controle!$L25="","",controle!$L25+editar!$C$15)</f>
        <v/>
      </c>
      <c r="O25" s="97"/>
      <c r="P25" s="80">
        <v>18.0</v>
      </c>
      <c r="Q25" s="80" t="str">
        <f>IF(controle!$J25="","",IF(controle!$J25="Vencido","Vencido",IF(controle!$J25="Válido","Válido","Próximo ao vencimento")))</f>
        <v/>
      </c>
      <c r="R25" s="81" t="str">
        <f>IF(controle!$I25="","",controle!$I25+editar!$C$9)</f>
        <v/>
      </c>
      <c r="S25" s="80" t="str">
        <f>IF(controle!$R25="","",VLOOKUP(MONTH(controle!$R25),editar!$F$2:$G$13,2,0))</f>
        <v/>
      </c>
      <c r="T25" s="80" t="str">
        <f>IF(controle!$R25="","",YEAR(controle!$R25))</f>
        <v/>
      </c>
      <c r="U25" s="80" t="str">
        <f>IF(controle!$M25="","",IF(controle!$M25="Vencido","Vencido",IF(controle!$M25="Válido","Válido","Próximo ao vencimento")))</f>
        <v/>
      </c>
      <c r="V25" s="80" t="str">
        <f>IF(controle!$N25="","",VLOOKUP(MONTH(controle!$N25),editar!$F$2:$G$13,2,0))</f>
        <v/>
      </c>
      <c r="W25" s="80" t="str">
        <f>IF(controle!$N25="","",YEAR(controle!$N25))</f>
        <v/>
      </c>
      <c r="X25" s="80" t="str">
        <f>IF(controle!$I25="","",VLOOKUP(MONTH(controle!$I25),editar!$F$2:$G$13,2,0))</f>
        <v/>
      </c>
      <c r="Y25" s="80" t="str">
        <f>IF(controle!$I25="","",YEAR(controle!$I25))</f>
        <v/>
      </c>
      <c r="Z25" s="80" t="str">
        <f>IF(controle!$L25="","",VLOOKUP(MONTH(controle!$L25),editar!$F$2:$G$13,2,0))</f>
        <v/>
      </c>
      <c r="AA25" s="80" t="str">
        <f>IF(controle!$L25="","",YEAR(controle!$L25))</f>
        <v/>
      </c>
      <c r="AB25" s="61"/>
      <c r="AC25" s="62">
        <f>IFERROR(K25-editar!$C$1,"")</f>
        <v>-44648</v>
      </c>
      <c r="AD25" s="62">
        <f t="shared" si="1"/>
        <v>9999955352</v>
      </c>
      <c r="AE25" s="63"/>
      <c r="AF25" s="63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ht="19.5" customHeight="1">
      <c r="A26" s="82" t="str">
        <f>IF(controle!$D26="","",controle!$P26)</f>
        <v/>
      </c>
      <c r="B26" s="83"/>
      <c r="C26" s="83"/>
      <c r="D26" s="83"/>
      <c r="E26" s="83"/>
      <c r="F26" s="91"/>
      <c r="G26" s="99"/>
      <c r="H26" s="91"/>
      <c r="I26" s="100"/>
      <c r="J26" s="92" t="str">
        <f>IFERROR(IF((controle!$I26&gt;0),IF((DAYS360(TODAY(),(controle!$I26+editar!$C$9))&lt;1),"Vencido",IF((DAYS360(TODAY(),(controle!$I26+editar!$C$9))&lt;31),(DAYS360(TODAY(),(controle!$I26+editar!$C$9))&amp;" Dias para vencer"),"Válido")),""),"Inválido")</f>
        <v/>
      </c>
      <c r="K26" s="93" t="str">
        <f>controle!$R26</f>
        <v/>
      </c>
      <c r="L26" s="94"/>
      <c r="M26" s="95" t="str">
        <f>IFERROR(IF((controle!$L26&gt;0),IF((DAYS360(TODAY(),(controle!$L26+editar!$C$15))&lt;1),"Vencido",IF((DAYS360(TODAY(),(controle!$L26+editar!$C$15))&lt;31),(DAYS360(TODAY(),(controle!$L26+editar!$C$15))&amp;" Dias para vencer"),"Válido")),""),"Inválido")</f>
        <v/>
      </c>
      <c r="N26" s="94" t="str">
        <f>IF(controle!$L26="","",controle!$L26+editar!$C$15)</f>
        <v/>
      </c>
      <c r="O26" s="97"/>
      <c r="P26" s="80">
        <v>19.0</v>
      </c>
      <c r="Q26" s="80" t="str">
        <f>IF(controle!$J26="","",IF(controle!$J26="Vencido","Vencido",IF(controle!$J26="Válido","Válido","Próximo ao vencimento")))</f>
        <v/>
      </c>
      <c r="R26" s="81" t="str">
        <f>IF(controle!$I26="","",controle!$I26+editar!$C$9)</f>
        <v/>
      </c>
      <c r="S26" s="80" t="str">
        <f>IF(controle!$R26="","",VLOOKUP(MONTH(controle!$R26),editar!$F$2:$G$13,2,0))</f>
        <v/>
      </c>
      <c r="T26" s="80" t="str">
        <f>IF(controle!$R26="","",YEAR(controle!$R26))</f>
        <v/>
      </c>
      <c r="U26" s="80" t="str">
        <f>IF(controle!$M26="","",IF(controle!$M26="Vencido","Vencido",IF(controle!$M26="Válido","Válido","Próximo ao vencimento")))</f>
        <v/>
      </c>
      <c r="V26" s="80" t="str">
        <f>IF(controle!$N26="","",VLOOKUP(MONTH(controle!$N26),editar!$F$2:$G$13,2,0))</f>
        <v/>
      </c>
      <c r="W26" s="80" t="str">
        <f>IF(controle!$N26="","",YEAR(controle!$N26))</f>
        <v/>
      </c>
      <c r="X26" s="80" t="str">
        <f>IF(controle!$I26="","",VLOOKUP(MONTH(controle!$I26),editar!$F$2:$G$13,2,0))</f>
        <v/>
      </c>
      <c r="Y26" s="80" t="str">
        <f>IF(controle!$I26="","",YEAR(controle!$I26))</f>
        <v/>
      </c>
      <c r="Z26" s="80" t="str">
        <f>IF(controle!$L26="","",VLOOKUP(MONTH(controle!$L26),editar!$F$2:$G$13,2,0))</f>
        <v/>
      </c>
      <c r="AA26" s="80" t="str">
        <f>IF(controle!$L26="","",YEAR(controle!$L26))</f>
        <v/>
      </c>
      <c r="AB26" s="61"/>
      <c r="AC26" s="62">
        <f>IFERROR(K26-editar!$C$1,"")</f>
        <v>-44648</v>
      </c>
      <c r="AD26" s="62">
        <f t="shared" si="1"/>
        <v>9999955352</v>
      </c>
      <c r="AE26" s="63"/>
      <c r="AF26" s="63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ht="19.5" customHeight="1">
      <c r="A27" s="82" t="str">
        <f>IF(controle!$D27="","",controle!$P27)</f>
        <v/>
      </c>
      <c r="B27" s="83"/>
      <c r="C27" s="83"/>
      <c r="D27" s="83"/>
      <c r="E27" s="83"/>
      <c r="F27" s="91"/>
      <c r="G27" s="99"/>
      <c r="H27" s="91"/>
      <c r="I27" s="100"/>
      <c r="J27" s="92" t="str">
        <f>IFERROR(IF((controle!$I27&gt;0),IF((DAYS360(TODAY(),(controle!$I27+editar!$C$9))&lt;1),"Vencido",IF((DAYS360(TODAY(),(controle!$I27+editar!$C$9))&lt;31),(DAYS360(TODAY(),(controle!$I27+editar!$C$9))&amp;" Dias para vencer"),"Válido")),""),"Inválido")</f>
        <v/>
      </c>
      <c r="K27" s="93" t="str">
        <f>controle!$R27</f>
        <v/>
      </c>
      <c r="L27" s="94"/>
      <c r="M27" s="95" t="str">
        <f>IFERROR(IF((controle!$L27&gt;0),IF((DAYS360(TODAY(),(controle!$L27+editar!$C$15))&lt;1),"Vencido",IF((DAYS360(TODAY(),(controle!$L27+editar!$C$15))&lt;31),(DAYS360(TODAY(),(controle!$L27+editar!$C$15))&amp;" Dias para vencer"),"Válido")),""),"Inválido")</f>
        <v/>
      </c>
      <c r="N27" s="94" t="str">
        <f>IF(controle!$L27="","",controle!$L27+editar!$C$15)</f>
        <v/>
      </c>
      <c r="O27" s="97"/>
      <c r="P27" s="80">
        <v>20.0</v>
      </c>
      <c r="Q27" s="80" t="str">
        <f>IF(controle!$J27="","",IF(controle!$J27="Vencido","Vencido",IF(controle!$J27="Válido","Válido","Próximo ao vencimento")))</f>
        <v/>
      </c>
      <c r="R27" s="81" t="str">
        <f>IF(controle!$I27="","",controle!$I27+editar!$C$9)</f>
        <v/>
      </c>
      <c r="S27" s="80" t="str">
        <f>IF(controle!$R27="","",VLOOKUP(MONTH(controle!$R27),editar!$F$2:$G$13,2,0))</f>
        <v/>
      </c>
      <c r="T27" s="80" t="str">
        <f>IF(controle!$R27="","",YEAR(controle!$R27))</f>
        <v/>
      </c>
      <c r="U27" s="80" t="str">
        <f>IF(controle!$M27="","",IF(controle!$M27="Vencido","Vencido",IF(controle!$M27="Válido","Válido","Próximo ao vencimento")))</f>
        <v/>
      </c>
      <c r="V27" s="80" t="str">
        <f>IF(controle!$N27="","",VLOOKUP(MONTH(controle!$N27),editar!$F$2:$G$13,2,0))</f>
        <v/>
      </c>
      <c r="W27" s="80" t="str">
        <f>IF(controle!$N27="","",YEAR(controle!$N27))</f>
        <v/>
      </c>
      <c r="X27" s="80" t="str">
        <f>IF(controle!$I27="","",VLOOKUP(MONTH(controle!$I27),editar!$F$2:$G$13,2,0))</f>
        <v/>
      </c>
      <c r="Y27" s="80" t="str">
        <f>IF(controle!$I27="","",YEAR(controle!$I27))</f>
        <v/>
      </c>
      <c r="Z27" s="80" t="str">
        <f>IF(controle!$L27="","",VLOOKUP(MONTH(controle!$L27),editar!$F$2:$G$13,2,0))</f>
        <v/>
      </c>
      <c r="AA27" s="80" t="str">
        <f>IF(controle!$L27="","",YEAR(controle!$L27))</f>
        <v/>
      </c>
      <c r="AB27" s="61"/>
      <c r="AC27" s="62">
        <f>IFERROR(K27-editar!$C$1,"")</f>
        <v>-44648</v>
      </c>
      <c r="AD27" s="62">
        <f t="shared" si="1"/>
        <v>9999955352</v>
      </c>
      <c r="AE27" s="63"/>
      <c r="AF27" s="63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ht="19.5" customHeight="1">
      <c r="A28" s="82" t="str">
        <f>IF(controle!$D28="","",controle!$P28)</f>
        <v/>
      </c>
      <c r="B28" s="83"/>
      <c r="C28" s="83"/>
      <c r="D28" s="83"/>
      <c r="E28" s="83"/>
      <c r="F28" s="91"/>
      <c r="G28" s="99"/>
      <c r="H28" s="91"/>
      <c r="I28" s="100"/>
      <c r="J28" s="92" t="str">
        <f>IFERROR(IF((controle!$I28&gt;0),IF((DAYS360(TODAY(),(controle!$I28+editar!$C$9))&lt;1),"Vencido",IF((DAYS360(TODAY(),(controle!$I28+editar!$C$9))&lt;31),(DAYS360(TODAY(),(controle!$I28+editar!$C$9))&amp;" Dias para vencer"),"Válido")),""),"Inválido")</f>
        <v/>
      </c>
      <c r="K28" s="93" t="str">
        <f>controle!$R28</f>
        <v/>
      </c>
      <c r="L28" s="94"/>
      <c r="M28" s="95" t="str">
        <f>IFERROR(IF((controle!$L28&gt;0),IF((DAYS360(TODAY(),(controle!$L28+editar!$C$15))&lt;1),"Vencido",IF((DAYS360(TODAY(),(controle!$L28+editar!$C$15))&lt;31),(DAYS360(TODAY(),(controle!$L28+editar!$C$15))&amp;" Dias para vencer"),"Válido")),""),"Inválido")</f>
        <v/>
      </c>
      <c r="N28" s="94" t="str">
        <f>IF(controle!$L28="","",controle!$L28+editar!$C$15)</f>
        <v/>
      </c>
      <c r="O28" s="97"/>
      <c r="P28" s="80">
        <v>21.0</v>
      </c>
      <c r="Q28" s="80" t="str">
        <f>IF(controle!$J28="","",IF(controle!$J28="Vencido","Vencido",IF(controle!$J28="Válido","Válido","Próximo ao vencimento")))</f>
        <v/>
      </c>
      <c r="R28" s="81" t="str">
        <f>IF(controle!$I28="","",controle!$I28+editar!$C$9)</f>
        <v/>
      </c>
      <c r="S28" s="80" t="str">
        <f>IF(controle!$R28="","",VLOOKUP(MONTH(controle!$R28),editar!$F$2:$G$13,2,0))</f>
        <v/>
      </c>
      <c r="T28" s="80" t="str">
        <f>IF(controle!$R28="","",YEAR(controle!$R28))</f>
        <v/>
      </c>
      <c r="U28" s="80" t="str">
        <f>IF(controle!$M28="","",IF(controle!$M28="Vencido","Vencido",IF(controle!$M28="Válido","Válido","Próximo ao vencimento")))</f>
        <v/>
      </c>
      <c r="V28" s="80" t="str">
        <f>IF(controle!$N28="","",VLOOKUP(MONTH(controle!$N28),editar!$F$2:$G$13,2,0))</f>
        <v/>
      </c>
      <c r="W28" s="80" t="str">
        <f>IF(controle!$N28="","",YEAR(controle!$N28))</f>
        <v/>
      </c>
      <c r="X28" s="80" t="str">
        <f>IF(controle!$I28="","",VLOOKUP(MONTH(controle!$I28),editar!$F$2:$G$13,2,0))</f>
        <v/>
      </c>
      <c r="Y28" s="80" t="str">
        <f>IF(controle!$I28="","",YEAR(controle!$I28))</f>
        <v/>
      </c>
      <c r="Z28" s="80" t="str">
        <f>IF(controle!$L28="","",VLOOKUP(MONTH(controle!$L28),editar!$F$2:$G$13,2,0))</f>
        <v/>
      </c>
      <c r="AA28" s="80" t="str">
        <f>IF(controle!$L28="","",YEAR(controle!$L28))</f>
        <v/>
      </c>
      <c r="AB28" s="61"/>
      <c r="AC28" s="62">
        <f>IFERROR(K28-editar!$C$1,"")</f>
        <v>-44648</v>
      </c>
      <c r="AD28" s="62">
        <f t="shared" si="1"/>
        <v>9999955352</v>
      </c>
      <c r="AE28" s="63"/>
      <c r="AF28" s="63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ht="19.5" customHeight="1">
      <c r="A29" s="82" t="str">
        <f>IF(controle!$D29="","",controle!$P29)</f>
        <v/>
      </c>
      <c r="B29" s="83"/>
      <c r="C29" s="83"/>
      <c r="D29" s="83"/>
      <c r="E29" s="83"/>
      <c r="F29" s="91"/>
      <c r="G29" s="99"/>
      <c r="H29" s="91"/>
      <c r="I29" s="100"/>
      <c r="J29" s="92" t="str">
        <f>IFERROR(IF((controle!$I29&gt;0),IF((DAYS360(TODAY(),(controle!$I29+editar!$C$9))&lt;1),"Vencido",IF((DAYS360(TODAY(),(controle!$I29+editar!$C$9))&lt;31),(DAYS360(TODAY(),(controle!$I29+editar!$C$9))&amp;" Dias para vencer"),"Válido")),""),"Inválido")</f>
        <v/>
      </c>
      <c r="K29" s="93" t="str">
        <f>controle!$R29</f>
        <v/>
      </c>
      <c r="L29" s="94"/>
      <c r="M29" s="95" t="str">
        <f>IFERROR(IF((controle!$L29&gt;0),IF((DAYS360(TODAY(),(controle!$L29+editar!$C$15))&lt;1),"Vencido",IF((DAYS360(TODAY(),(controle!$L29+editar!$C$15))&lt;31),(DAYS360(TODAY(),(controle!$L29+editar!$C$15))&amp;" Dias para vencer"),"Válido")),""),"Inválido")</f>
        <v/>
      </c>
      <c r="N29" s="94" t="str">
        <f>IF(controle!$L29="","",controle!$L29+editar!$C$15)</f>
        <v/>
      </c>
      <c r="O29" s="97"/>
      <c r="P29" s="80">
        <v>22.0</v>
      </c>
      <c r="Q29" s="80" t="str">
        <f>IF(controle!$J29="","",IF(controle!$J29="Vencido","Vencido",IF(controle!$J29="Válido","Válido","Próximo ao vencimento")))</f>
        <v/>
      </c>
      <c r="R29" s="81" t="str">
        <f>IF(controle!$I29="","",controle!$I29+editar!$C$9)</f>
        <v/>
      </c>
      <c r="S29" s="80" t="str">
        <f>IF(controle!$R29="","",VLOOKUP(MONTH(controle!$R29),editar!$F$2:$G$13,2,0))</f>
        <v/>
      </c>
      <c r="T29" s="80" t="str">
        <f>IF(controle!$R29="","",YEAR(controle!$R29))</f>
        <v/>
      </c>
      <c r="U29" s="80" t="str">
        <f>IF(controle!$M29="","",IF(controle!$M29="Vencido","Vencido",IF(controle!$M29="Válido","Válido","Próximo ao vencimento")))</f>
        <v/>
      </c>
      <c r="V29" s="80" t="str">
        <f>IF(controle!$N29="","",VLOOKUP(MONTH(controle!$N29),editar!$F$2:$G$13,2,0))</f>
        <v/>
      </c>
      <c r="W29" s="80" t="str">
        <f>IF(controle!$N29="","",YEAR(controle!$N29))</f>
        <v/>
      </c>
      <c r="X29" s="80" t="str">
        <f>IF(controle!$I29="","",VLOOKUP(MONTH(controle!$I29),editar!$F$2:$G$13,2,0))</f>
        <v/>
      </c>
      <c r="Y29" s="80" t="str">
        <f>IF(controle!$I29="","",YEAR(controle!$I29))</f>
        <v/>
      </c>
      <c r="Z29" s="80" t="str">
        <f>IF(controle!$L29="","",VLOOKUP(MONTH(controle!$L29),editar!$F$2:$G$13,2,0))</f>
        <v/>
      </c>
      <c r="AA29" s="80" t="str">
        <f>IF(controle!$L29="","",YEAR(controle!$L29))</f>
        <v/>
      </c>
      <c r="AB29" s="61"/>
      <c r="AC29" s="62">
        <f>IFERROR(K29-editar!$C$1,"")</f>
        <v>-44648</v>
      </c>
      <c r="AD29" s="62">
        <f t="shared" si="1"/>
        <v>9999955352</v>
      </c>
      <c r="AE29" s="63"/>
      <c r="AF29" s="63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ht="19.5" customHeight="1">
      <c r="A30" s="82" t="str">
        <f>IF(controle!$D30="","",controle!$P30)</f>
        <v/>
      </c>
      <c r="B30" s="83"/>
      <c r="C30" s="83"/>
      <c r="D30" s="83"/>
      <c r="E30" s="83"/>
      <c r="F30" s="91"/>
      <c r="G30" s="99"/>
      <c r="H30" s="91"/>
      <c r="I30" s="100"/>
      <c r="J30" s="92" t="str">
        <f>IFERROR(IF((controle!$I30&gt;0),IF((DAYS360(TODAY(),(controle!$I30+editar!$C$9))&lt;1),"Vencido",IF((DAYS360(TODAY(),(controle!$I30+editar!$C$9))&lt;31),(DAYS360(TODAY(),(controle!$I30+editar!$C$9))&amp;" Dias para vencer"),"Válido")),""),"Inválido")</f>
        <v/>
      </c>
      <c r="K30" s="93" t="str">
        <f>controle!$R30</f>
        <v/>
      </c>
      <c r="L30" s="94"/>
      <c r="M30" s="95" t="str">
        <f>IFERROR(IF((controle!$L30&gt;0),IF((DAYS360(TODAY(),(controle!$L30+editar!$C$15))&lt;1),"Vencido",IF((DAYS360(TODAY(),(controle!$L30+editar!$C$15))&lt;31),(DAYS360(TODAY(),(controle!$L30+editar!$C$15))&amp;" Dias para vencer"),"Válido")),""),"Inválido")</f>
        <v/>
      </c>
      <c r="N30" s="94" t="str">
        <f>IF(controle!$L30="","",controle!$L30+editar!$C$15)</f>
        <v/>
      </c>
      <c r="O30" s="97"/>
      <c r="P30" s="80">
        <v>23.0</v>
      </c>
      <c r="Q30" s="80" t="str">
        <f>IF(controle!$J30="","",IF(controle!$J30="Vencido","Vencido",IF(controle!$J30="Válido","Válido","Próximo ao vencimento")))</f>
        <v/>
      </c>
      <c r="R30" s="81" t="str">
        <f>IF(controle!$I30="","",controle!$I30+editar!$C$9)</f>
        <v/>
      </c>
      <c r="S30" s="80" t="str">
        <f>IF(controle!$R30="","",VLOOKUP(MONTH(controle!$R30),editar!$F$2:$G$13,2,0))</f>
        <v/>
      </c>
      <c r="T30" s="80" t="str">
        <f>IF(controle!$R30="","",YEAR(controle!$R30))</f>
        <v/>
      </c>
      <c r="U30" s="80" t="str">
        <f>IF(controle!$M30="","",IF(controle!$M30="Vencido","Vencido",IF(controle!$M30="Válido","Válido","Próximo ao vencimento")))</f>
        <v/>
      </c>
      <c r="V30" s="80" t="str">
        <f>IF(controle!$N30="","",VLOOKUP(MONTH(controle!$N30),editar!$F$2:$G$13,2,0))</f>
        <v/>
      </c>
      <c r="W30" s="80" t="str">
        <f>IF(controle!$N30="","",YEAR(controle!$N30))</f>
        <v/>
      </c>
      <c r="X30" s="80" t="str">
        <f>IF(controle!$I30="","",VLOOKUP(MONTH(controle!$I30),editar!$F$2:$G$13,2,0))</f>
        <v/>
      </c>
      <c r="Y30" s="80" t="str">
        <f>IF(controle!$I30="","",YEAR(controle!$I30))</f>
        <v/>
      </c>
      <c r="Z30" s="80" t="str">
        <f>IF(controle!$L30="","",VLOOKUP(MONTH(controle!$L30),editar!$F$2:$G$13,2,0))</f>
        <v/>
      </c>
      <c r="AA30" s="80" t="str">
        <f>IF(controle!$L30="","",YEAR(controle!$L30))</f>
        <v/>
      </c>
      <c r="AB30" s="61"/>
      <c r="AC30" s="62">
        <f>IFERROR(K30-editar!$C$1,"")</f>
        <v>-44648</v>
      </c>
      <c r="AD30" s="62">
        <f t="shared" si="1"/>
        <v>9999955352</v>
      </c>
      <c r="AE30" s="63"/>
      <c r="AF30" s="63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ht="19.5" customHeight="1">
      <c r="A31" s="82" t="str">
        <f>IF(controle!$D31="","",controle!$P31)</f>
        <v/>
      </c>
      <c r="B31" s="83"/>
      <c r="C31" s="83"/>
      <c r="D31" s="83"/>
      <c r="E31" s="83"/>
      <c r="F31" s="91"/>
      <c r="G31" s="99"/>
      <c r="H31" s="91"/>
      <c r="I31" s="100"/>
      <c r="J31" s="92" t="str">
        <f>IFERROR(IF((controle!$I31&gt;0),IF((DAYS360(TODAY(),(controle!$I31+editar!$C$9))&lt;1),"Vencido",IF((DAYS360(TODAY(),(controle!$I31+editar!$C$9))&lt;31),(DAYS360(TODAY(),(controle!$I31+editar!$C$9))&amp;" Dias para vencer"),"Válido")),""),"Inválido")</f>
        <v/>
      </c>
      <c r="K31" s="93" t="str">
        <f>controle!$R31</f>
        <v/>
      </c>
      <c r="L31" s="94"/>
      <c r="M31" s="95" t="str">
        <f>IFERROR(IF((controle!$L31&gt;0),IF((DAYS360(TODAY(),(controle!$L31+editar!$C$15))&lt;1),"Vencido",IF((DAYS360(TODAY(),(controle!$L31+editar!$C$15))&lt;31),(DAYS360(TODAY(),(controle!$L31+editar!$C$15))&amp;" Dias para vencer"),"Válido")),""),"Inválido")</f>
        <v/>
      </c>
      <c r="N31" s="94" t="str">
        <f>IF(controle!$L31="","",controle!$L31+editar!$C$15)</f>
        <v/>
      </c>
      <c r="O31" s="97"/>
      <c r="P31" s="80">
        <v>24.0</v>
      </c>
      <c r="Q31" s="80" t="str">
        <f>IF(controle!$J31="","",IF(controle!$J31="Vencido","Vencido",IF(controle!$J31="Válido","Válido","Próximo ao vencimento")))</f>
        <v/>
      </c>
      <c r="R31" s="81" t="str">
        <f>IF(controle!$I31="","",controle!$I31+editar!$C$9)</f>
        <v/>
      </c>
      <c r="S31" s="80" t="str">
        <f>IF(controle!$R31="","",VLOOKUP(MONTH(controle!$R31),editar!$F$2:$G$13,2,0))</f>
        <v/>
      </c>
      <c r="T31" s="80" t="str">
        <f>IF(controle!$R31="","",YEAR(controle!$R31))</f>
        <v/>
      </c>
      <c r="U31" s="80" t="str">
        <f>IF(controle!$M31="","",IF(controle!$M31="Vencido","Vencido",IF(controle!$M31="Válido","Válido","Próximo ao vencimento")))</f>
        <v/>
      </c>
      <c r="V31" s="80" t="str">
        <f>IF(controle!$N31="","",VLOOKUP(MONTH(controle!$N31),editar!$F$2:$G$13,2,0))</f>
        <v/>
      </c>
      <c r="W31" s="80" t="str">
        <f>IF(controle!$N31="","",YEAR(controle!$N31))</f>
        <v/>
      </c>
      <c r="X31" s="80" t="str">
        <f>IF(controle!$I31="","",VLOOKUP(MONTH(controle!$I31),editar!$F$2:$G$13,2,0))</f>
        <v/>
      </c>
      <c r="Y31" s="80" t="str">
        <f>IF(controle!$I31="","",YEAR(controle!$I31))</f>
        <v/>
      </c>
      <c r="Z31" s="80" t="str">
        <f>IF(controle!$L31="","",VLOOKUP(MONTH(controle!$L31),editar!$F$2:$G$13,2,0))</f>
        <v/>
      </c>
      <c r="AA31" s="80" t="str">
        <f>IF(controle!$L31="","",YEAR(controle!$L31))</f>
        <v/>
      </c>
      <c r="AB31" s="61"/>
      <c r="AC31" s="62">
        <f>IFERROR(K31-editar!$C$1,"")</f>
        <v>-44648</v>
      </c>
      <c r="AD31" s="62">
        <f t="shared" si="1"/>
        <v>9999955352</v>
      </c>
      <c r="AE31" s="63"/>
      <c r="AF31" s="63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ht="19.5" customHeight="1">
      <c r="A32" s="82" t="str">
        <f>IF(controle!$D32="","",controle!$P32)</f>
        <v/>
      </c>
      <c r="B32" s="83"/>
      <c r="C32" s="83"/>
      <c r="D32" s="83"/>
      <c r="E32" s="83"/>
      <c r="F32" s="91"/>
      <c r="G32" s="99"/>
      <c r="H32" s="91"/>
      <c r="I32" s="100"/>
      <c r="J32" s="92" t="str">
        <f>IFERROR(IF((controle!$I32&gt;0),IF((DAYS360(TODAY(),(controle!$I32+editar!$C$9))&lt;1),"Vencido",IF((DAYS360(TODAY(),(controle!$I32+editar!$C$9))&lt;31),(DAYS360(TODAY(),(controle!$I32+editar!$C$9))&amp;" Dias para vencer"),"Válido")),""),"Inválido")</f>
        <v/>
      </c>
      <c r="K32" s="93" t="str">
        <f>controle!$R32</f>
        <v/>
      </c>
      <c r="L32" s="94"/>
      <c r="M32" s="95" t="str">
        <f>IFERROR(IF((controle!$L32&gt;0),IF((DAYS360(TODAY(),(controle!$L32+editar!$C$15))&lt;1),"Vencido",IF((DAYS360(TODAY(),(controle!$L32+editar!$C$15))&lt;31),(DAYS360(TODAY(),(controle!$L32+editar!$C$15))&amp;" Dias para vencer"),"Válido")),""),"Inválido")</f>
        <v/>
      </c>
      <c r="N32" s="94" t="str">
        <f>IF(controle!$L32="","",controle!$L32+editar!$C$15)</f>
        <v/>
      </c>
      <c r="O32" s="97"/>
      <c r="P32" s="80">
        <v>25.0</v>
      </c>
      <c r="Q32" s="80" t="str">
        <f>IF(controle!$J32="","",IF(controle!$J32="Vencido","Vencido",IF(controle!$J32="Válido","Válido","Próximo ao vencimento")))</f>
        <v/>
      </c>
      <c r="R32" s="81" t="str">
        <f>IF(controle!$I32="","",controle!$I32+editar!$C$9)</f>
        <v/>
      </c>
      <c r="S32" s="80" t="str">
        <f>IF(controle!$R32="","",VLOOKUP(MONTH(controle!$R32),editar!$F$2:$G$13,2,0))</f>
        <v/>
      </c>
      <c r="T32" s="80" t="str">
        <f>IF(controle!$R32="","",YEAR(controle!$R32))</f>
        <v/>
      </c>
      <c r="U32" s="80" t="str">
        <f>IF(controle!$M32="","",IF(controle!$M32="Vencido","Vencido",IF(controle!$M32="Válido","Válido","Próximo ao vencimento")))</f>
        <v/>
      </c>
      <c r="V32" s="80" t="str">
        <f>IF(controle!$N32="","",VLOOKUP(MONTH(controle!$N32),editar!$F$2:$G$13,2,0))</f>
        <v/>
      </c>
      <c r="W32" s="80" t="str">
        <f>IF(controle!$N32="","",YEAR(controle!$N32))</f>
        <v/>
      </c>
      <c r="X32" s="80" t="str">
        <f>IF(controle!$I32="","",VLOOKUP(MONTH(controle!$I32),editar!$F$2:$G$13,2,0))</f>
        <v/>
      </c>
      <c r="Y32" s="80" t="str">
        <f>IF(controle!$I32="","",YEAR(controle!$I32))</f>
        <v/>
      </c>
      <c r="Z32" s="80" t="str">
        <f>IF(controle!$L32="","",VLOOKUP(MONTH(controle!$L32),editar!$F$2:$G$13,2,0))</f>
        <v/>
      </c>
      <c r="AA32" s="80" t="str">
        <f>IF(controle!$L32="","",YEAR(controle!$L32))</f>
        <v/>
      </c>
      <c r="AB32" s="61"/>
      <c r="AC32" s="62">
        <f>IFERROR(K32-editar!$C$1,"")</f>
        <v>-44648</v>
      </c>
      <c r="AD32" s="62">
        <f t="shared" si="1"/>
        <v>9999955352</v>
      </c>
      <c r="AE32" s="63"/>
      <c r="AF32" s="63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ht="19.5" customHeight="1">
      <c r="A33" s="82" t="str">
        <f>IF(controle!$D33="","",controle!$P33)</f>
        <v/>
      </c>
      <c r="B33" s="83"/>
      <c r="C33" s="83"/>
      <c r="D33" s="83"/>
      <c r="E33" s="83"/>
      <c r="F33" s="91"/>
      <c r="G33" s="99"/>
      <c r="H33" s="91"/>
      <c r="I33" s="100"/>
      <c r="J33" s="92" t="str">
        <f>IFERROR(IF((controle!$I33&gt;0),IF((DAYS360(TODAY(),(controle!$I33+editar!$C$9))&lt;1),"Vencido",IF((DAYS360(TODAY(),(controle!$I33+editar!$C$9))&lt;31),(DAYS360(TODAY(),(controle!$I33+editar!$C$9))&amp;" Dias para vencer"),"Válido")),""),"Inválido")</f>
        <v/>
      </c>
      <c r="K33" s="93" t="str">
        <f>controle!$R33</f>
        <v/>
      </c>
      <c r="L33" s="94"/>
      <c r="M33" s="95" t="str">
        <f>IFERROR(IF((controle!$L33&gt;0),IF((DAYS360(TODAY(),(controle!$L33+editar!$C$15))&lt;1),"Vencido",IF((DAYS360(TODAY(),(controle!$L33+editar!$C$15))&lt;31),(DAYS360(TODAY(),(controle!$L33+editar!$C$15))&amp;" Dias para vencer"),"Válido")),""),"Inválido")</f>
        <v/>
      </c>
      <c r="N33" s="94" t="str">
        <f>IF(controle!$L33="","",controle!$L33+editar!$C$15)</f>
        <v/>
      </c>
      <c r="O33" s="97"/>
      <c r="P33" s="80">
        <v>26.0</v>
      </c>
      <c r="Q33" s="80" t="str">
        <f>IF(controle!$J33="","",IF(controle!$J33="Vencido","Vencido",IF(controle!$J33="Válido","Válido","Próximo ao vencimento")))</f>
        <v/>
      </c>
      <c r="R33" s="81" t="str">
        <f>IF(controle!$I33="","",controle!$I33+editar!$C$9)</f>
        <v/>
      </c>
      <c r="S33" s="80" t="str">
        <f>IF(controle!$R33="","",VLOOKUP(MONTH(controle!$R33),editar!$F$2:$G$13,2,0))</f>
        <v/>
      </c>
      <c r="T33" s="80" t="str">
        <f>IF(controle!$R33="","",YEAR(controle!$R33))</f>
        <v/>
      </c>
      <c r="U33" s="80" t="str">
        <f>IF(controle!$M33="","",IF(controle!$M33="Vencido","Vencido",IF(controle!$M33="Válido","Válido","Próximo ao vencimento")))</f>
        <v/>
      </c>
      <c r="V33" s="80" t="str">
        <f>IF(controle!$N33="","",VLOOKUP(MONTH(controle!$N33),editar!$F$2:$G$13,2,0))</f>
        <v/>
      </c>
      <c r="W33" s="80" t="str">
        <f>IF(controle!$N33="","",YEAR(controle!$N33))</f>
        <v/>
      </c>
      <c r="X33" s="80" t="str">
        <f>IF(controle!$I33="","",VLOOKUP(MONTH(controle!$I33),editar!$F$2:$G$13,2,0))</f>
        <v/>
      </c>
      <c r="Y33" s="80" t="str">
        <f>IF(controle!$I33="","",YEAR(controle!$I33))</f>
        <v/>
      </c>
      <c r="Z33" s="80" t="str">
        <f>IF(controle!$L33="","",VLOOKUP(MONTH(controle!$L33),editar!$F$2:$G$13,2,0))</f>
        <v/>
      </c>
      <c r="AA33" s="80" t="str">
        <f>IF(controle!$L33="","",YEAR(controle!$L33))</f>
        <v/>
      </c>
      <c r="AB33" s="61"/>
      <c r="AC33" s="62">
        <f>IFERROR(K33-editar!$C$1,"")</f>
        <v>-44648</v>
      </c>
      <c r="AD33" s="62">
        <f t="shared" si="1"/>
        <v>9999955352</v>
      </c>
      <c r="AE33" s="63"/>
      <c r="AF33" s="63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ht="19.5" customHeight="1">
      <c r="A34" s="82" t="str">
        <f>IF(controle!$D34="","",controle!$P34)</f>
        <v/>
      </c>
      <c r="B34" s="83"/>
      <c r="C34" s="83"/>
      <c r="D34" s="83"/>
      <c r="E34" s="83"/>
      <c r="F34" s="91"/>
      <c r="G34" s="99"/>
      <c r="H34" s="91"/>
      <c r="I34" s="100"/>
      <c r="J34" s="92" t="str">
        <f>IFERROR(IF((controle!$I34&gt;0),IF((DAYS360(TODAY(),(controle!$I34+editar!$C$9))&lt;1),"Vencido",IF((DAYS360(TODAY(),(controle!$I34+editar!$C$9))&lt;31),(DAYS360(TODAY(),(controle!$I34+editar!$C$9))&amp;" Dias para vencer"),"Válido")),""),"Inválido")</f>
        <v/>
      </c>
      <c r="K34" s="93" t="str">
        <f>controle!$R34</f>
        <v/>
      </c>
      <c r="L34" s="94"/>
      <c r="M34" s="95" t="str">
        <f>IFERROR(IF((controle!$L34&gt;0),IF((DAYS360(TODAY(),(controle!$L34+editar!$C$15))&lt;1),"Vencido",IF((DAYS360(TODAY(),(controle!$L34+editar!$C$15))&lt;31),(DAYS360(TODAY(),(controle!$L34+editar!$C$15))&amp;" Dias para vencer"),"Válido")),""),"Inválido")</f>
        <v/>
      </c>
      <c r="N34" s="94" t="str">
        <f>IF(controle!$L34="","",controle!$L34+editar!$C$15)</f>
        <v/>
      </c>
      <c r="O34" s="97"/>
      <c r="P34" s="80">
        <v>27.0</v>
      </c>
      <c r="Q34" s="80" t="str">
        <f>IF(controle!$J34="","",IF(controle!$J34="Vencido","Vencido",IF(controle!$J34="Válido","Válido","Próximo ao vencimento")))</f>
        <v/>
      </c>
      <c r="R34" s="81" t="str">
        <f>IF(controle!$I34="","",controle!$I34+editar!$C$9)</f>
        <v/>
      </c>
      <c r="S34" s="80" t="str">
        <f>IF(controle!$R34="","",VLOOKUP(MONTH(controle!$R34),editar!$F$2:$G$13,2,0))</f>
        <v/>
      </c>
      <c r="T34" s="80" t="str">
        <f>IF(controle!$R34="","",YEAR(controle!$R34))</f>
        <v/>
      </c>
      <c r="U34" s="80" t="str">
        <f>IF(controle!$M34="","",IF(controle!$M34="Vencido","Vencido",IF(controle!$M34="Válido","Válido","Próximo ao vencimento")))</f>
        <v/>
      </c>
      <c r="V34" s="80" t="str">
        <f>IF(controle!$N34="","",VLOOKUP(MONTH(controle!$N34),editar!$F$2:$G$13,2,0))</f>
        <v/>
      </c>
      <c r="W34" s="80" t="str">
        <f>IF(controle!$N34="","",YEAR(controle!$N34))</f>
        <v/>
      </c>
      <c r="X34" s="80" t="str">
        <f>IF(controle!$I34="","",VLOOKUP(MONTH(controle!$I34),editar!$F$2:$G$13,2,0))</f>
        <v/>
      </c>
      <c r="Y34" s="80" t="str">
        <f>IF(controle!$I34="","",YEAR(controle!$I34))</f>
        <v/>
      </c>
      <c r="Z34" s="80" t="str">
        <f>IF(controle!$L34="","",VLOOKUP(MONTH(controle!$L34),editar!$F$2:$G$13,2,0))</f>
        <v/>
      </c>
      <c r="AA34" s="80" t="str">
        <f>IF(controle!$L34="","",YEAR(controle!$L34))</f>
        <v/>
      </c>
      <c r="AB34" s="61"/>
      <c r="AC34" s="62">
        <f>IFERROR(K34-editar!$C$1,"")</f>
        <v>-44648</v>
      </c>
      <c r="AD34" s="62">
        <f t="shared" si="1"/>
        <v>9999955352</v>
      </c>
      <c r="AE34" s="63"/>
      <c r="AF34" s="63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ht="19.5" customHeight="1">
      <c r="A35" s="82" t="str">
        <f>IF(controle!$D35="","",controle!$P35)</f>
        <v/>
      </c>
      <c r="B35" s="83"/>
      <c r="C35" s="83"/>
      <c r="D35" s="83"/>
      <c r="E35" s="83"/>
      <c r="F35" s="91"/>
      <c r="G35" s="99"/>
      <c r="H35" s="91"/>
      <c r="I35" s="100"/>
      <c r="J35" s="92" t="str">
        <f>IFERROR(IF((controle!$I35&gt;0),IF((DAYS360(TODAY(),(controle!$I35+editar!$C$9))&lt;1),"Vencido",IF((DAYS360(TODAY(),(controle!$I35+editar!$C$9))&lt;31),(DAYS360(TODAY(),(controle!$I35+editar!$C$9))&amp;" Dias para vencer"),"Válido")),""),"Inválido")</f>
        <v/>
      </c>
      <c r="K35" s="93" t="str">
        <f>controle!$R35</f>
        <v/>
      </c>
      <c r="L35" s="94"/>
      <c r="M35" s="95" t="str">
        <f>IFERROR(IF((controle!$L35&gt;0),IF((DAYS360(TODAY(),(controle!$L35+editar!$C$15))&lt;1),"Vencido",IF((DAYS360(TODAY(),(controle!$L35+editar!$C$15))&lt;31),(DAYS360(TODAY(),(controle!$L35+editar!$C$15))&amp;" Dias para vencer"),"Válido")),""),"Inválido")</f>
        <v/>
      </c>
      <c r="N35" s="94" t="str">
        <f>IF(controle!$L35="","",controle!$L35+editar!$C$15)</f>
        <v/>
      </c>
      <c r="O35" s="97"/>
      <c r="P35" s="80">
        <v>28.0</v>
      </c>
      <c r="Q35" s="80" t="str">
        <f>IF(controle!$J35="","",IF(controle!$J35="Vencido","Vencido",IF(controle!$J35="Válido","Válido","Próximo ao vencimento")))</f>
        <v/>
      </c>
      <c r="R35" s="81" t="str">
        <f>IF(controle!$I35="","",controle!$I35+editar!$C$9)</f>
        <v/>
      </c>
      <c r="S35" s="80" t="str">
        <f>IF(controle!$R35="","",VLOOKUP(MONTH(controle!$R35),editar!$F$2:$G$13,2,0))</f>
        <v/>
      </c>
      <c r="T35" s="80" t="str">
        <f>IF(controle!$R35="","",YEAR(controle!$R35))</f>
        <v/>
      </c>
      <c r="U35" s="80" t="str">
        <f>IF(controle!$M35="","",IF(controle!$M35="Vencido","Vencido",IF(controle!$M35="Válido","Válido","Próximo ao vencimento")))</f>
        <v/>
      </c>
      <c r="V35" s="80" t="str">
        <f>IF(controle!$N35="","",VLOOKUP(MONTH(controle!$N35),editar!$F$2:$G$13,2,0))</f>
        <v/>
      </c>
      <c r="W35" s="80" t="str">
        <f>IF(controle!$N35="","",YEAR(controle!$N35))</f>
        <v/>
      </c>
      <c r="X35" s="80" t="str">
        <f>IF(controle!$I35="","",VLOOKUP(MONTH(controle!$I35),editar!$F$2:$G$13,2,0))</f>
        <v/>
      </c>
      <c r="Y35" s="80" t="str">
        <f>IF(controle!$I35="","",YEAR(controle!$I35))</f>
        <v/>
      </c>
      <c r="Z35" s="80" t="str">
        <f>IF(controle!$L35="","",VLOOKUP(MONTH(controle!$L35),editar!$F$2:$G$13,2,0))</f>
        <v/>
      </c>
      <c r="AA35" s="80" t="str">
        <f>IF(controle!$L35="","",YEAR(controle!$L35))</f>
        <v/>
      </c>
      <c r="AB35" s="61"/>
      <c r="AC35" s="62">
        <f>IFERROR(K35-editar!$C$1,"")</f>
        <v>-44648</v>
      </c>
      <c r="AD35" s="62">
        <f t="shared" si="1"/>
        <v>9999955352</v>
      </c>
      <c r="AE35" s="63"/>
      <c r="AF35" s="63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ht="19.5" customHeight="1">
      <c r="A36" s="82" t="str">
        <f>IF(controle!$D36="","",controle!$P36)</f>
        <v/>
      </c>
      <c r="B36" s="83"/>
      <c r="C36" s="83"/>
      <c r="D36" s="83"/>
      <c r="E36" s="83"/>
      <c r="F36" s="91"/>
      <c r="G36" s="99"/>
      <c r="H36" s="91"/>
      <c r="I36" s="100"/>
      <c r="J36" s="92" t="str">
        <f>IFERROR(IF((controle!$I36&gt;0),IF((DAYS360(TODAY(),(controle!$I36+editar!$C$9))&lt;1),"Vencido",IF((DAYS360(TODAY(),(controle!$I36+editar!$C$9))&lt;31),(DAYS360(TODAY(),(controle!$I36+editar!$C$9))&amp;" Dias para vencer"),"Válido")),""),"Inválido")</f>
        <v/>
      </c>
      <c r="K36" s="93" t="str">
        <f>controle!$R36</f>
        <v/>
      </c>
      <c r="L36" s="94"/>
      <c r="M36" s="95" t="str">
        <f>IFERROR(IF((controle!$L36&gt;0),IF((DAYS360(TODAY(),(controle!$L36+editar!$C$15))&lt;1),"Vencido",IF((DAYS360(TODAY(),(controle!$L36+editar!$C$15))&lt;31),(DAYS360(TODAY(),(controle!$L36+editar!$C$15))&amp;" Dias para vencer"),"Válido")),""),"Inválido")</f>
        <v/>
      </c>
      <c r="N36" s="94" t="str">
        <f>IF(controle!$L36="","",controle!$L36+editar!$C$15)</f>
        <v/>
      </c>
      <c r="O36" s="97"/>
      <c r="P36" s="80">
        <v>29.0</v>
      </c>
      <c r="Q36" s="80" t="str">
        <f>IF(controle!$J36="","",IF(controle!$J36="Vencido","Vencido",IF(controle!$J36="Válido","Válido","Próximo ao vencimento")))</f>
        <v/>
      </c>
      <c r="R36" s="81" t="str">
        <f>IF(controle!$I36="","",controle!$I36+editar!$C$9)</f>
        <v/>
      </c>
      <c r="S36" s="80" t="str">
        <f>IF(controle!$R36="","",VLOOKUP(MONTH(controle!$R36),editar!$F$2:$G$13,2,0))</f>
        <v/>
      </c>
      <c r="T36" s="80" t="str">
        <f>IF(controle!$R36="","",YEAR(controle!$R36))</f>
        <v/>
      </c>
      <c r="U36" s="80" t="str">
        <f>IF(controle!$M36="","",IF(controle!$M36="Vencido","Vencido",IF(controle!$M36="Válido","Válido","Próximo ao vencimento")))</f>
        <v/>
      </c>
      <c r="V36" s="80" t="str">
        <f>IF(controle!$N36="","",VLOOKUP(MONTH(controle!$N36),editar!$F$2:$G$13,2,0))</f>
        <v/>
      </c>
      <c r="W36" s="80" t="str">
        <f>IF(controle!$N36="","",YEAR(controle!$N36))</f>
        <v/>
      </c>
      <c r="X36" s="80" t="str">
        <f>IF(controle!$I36="","",VLOOKUP(MONTH(controle!$I36),editar!$F$2:$G$13,2,0))</f>
        <v/>
      </c>
      <c r="Y36" s="80" t="str">
        <f>IF(controle!$I36="","",YEAR(controle!$I36))</f>
        <v/>
      </c>
      <c r="Z36" s="80" t="str">
        <f>IF(controle!$L36="","",VLOOKUP(MONTH(controle!$L36),editar!$F$2:$G$13,2,0))</f>
        <v/>
      </c>
      <c r="AA36" s="80" t="str">
        <f>IF(controle!$L36="","",YEAR(controle!$L36))</f>
        <v/>
      </c>
      <c r="AB36" s="61"/>
      <c r="AC36" s="62">
        <f>IFERROR(K36-editar!$C$1,"")</f>
        <v>-44648</v>
      </c>
      <c r="AD36" s="62">
        <f t="shared" si="1"/>
        <v>9999955352</v>
      </c>
      <c r="AE36" s="63"/>
      <c r="AF36" s="63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ht="19.5" customHeight="1">
      <c r="A37" s="82" t="str">
        <f>IF(controle!$D37="","",controle!$P37)</f>
        <v/>
      </c>
      <c r="B37" s="83"/>
      <c r="C37" s="83"/>
      <c r="D37" s="83"/>
      <c r="E37" s="83"/>
      <c r="F37" s="91"/>
      <c r="G37" s="99"/>
      <c r="H37" s="91"/>
      <c r="I37" s="100"/>
      <c r="J37" s="92" t="str">
        <f>IFERROR(IF((controle!$I37&gt;0),IF((DAYS360(TODAY(),(controle!$I37+editar!$C$9))&lt;1),"Vencido",IF((DAYS360(TODAY(),(controle!$I37+editar!$C$9))&lt;31),(DAYS360(TODAY(),(controle!$I37+editar!$C$9))&amp;" Dias para vencer"),"Válido")),""),"Inválido")</f>
        <v/>
      </c>
      <c r="K37" s="93" t="str">
        <f>controle!$R37</f>
        <v/>
      </c>
      <c r="L37" s="94"/>
      <c r="M37" s="95" t="str">
        <f>IFERROR(IF((controle!$L37&gt;0),IF((DAYS360(TODAY(),(controle!$L37+editar!$C$15))&lt;1),"Vencido",IF((DAYS360(TODAY(),(controle!$L37+editar!$C$15))&lt;31),(DAYS360(TODAY(),(controle!$L37+editar!$C$15))&amp;" Dias para vencer"),"Válido")),""),"Inválido")</f>
        <v/>
      </c>
      <c r="N37" s="94" t="str">
        <f>IF(controle!$L37="","",controle!$L37+editar!$C$15)</f>
        <v/>
      </c>
      <c r="O37" s="97"/>
      <c r="P37" s="80">
        <v>30.0</v>
      </c>
      <c r="Q37" s="80" t="str">
        <f>IF(controle!$J37="","",IF(controle!$J37="Vencido","Vencido",IF(controle!$J37="Válido","Válido","Próximo ao vencimento")))</f>
        <v/>
      </c>
      <c r="R37" s="81" t="str">
        <f>IF(controle!$I37="","",controle!$I37+editar!$C$9)</f>
        <v/>
      </c>
      <c r="S37" s="80" t="str">
        <f>IF(controle!$R37="","",VLOOKUP(MONTH(controle!$R37),editar!$F$2:$G$13,2,0))</f>
        <v/>
      </c>
      <c r="T37" s="80" t="str">
        <f>IF(controle!$R37="","",YEAR(controle!$R37))</f>
        <v/>
      </c>
      <c r="U37" s="80" t="str">
        <f>IF(controle!$M37="","",IF(controle!$M37="Vencido","Vencido",IF(controle!$M37="Válido","Válido","Próximo ao vencimento")))</f>
        <v/>
      </c>
      <c r="V37" s="80" t="str">
        <f>IF(controle!$N37="","",VLOOKUP(MONTH(controle!$N37),editar!$F$2:$G$13,2,0))</f>
        <v/>
      </c>
      <c r="W37" s="80" t="str">
        <f>IF(controle!$N37="","",YEAR(controle!$N37))</f>
        <v/>
      </c>
      <c r="X37" s="80" t="str">
        <f>IF(controle!$I37="","",VLOOKUP(MONTH(controle!$I37),editar!$F$2:$G$13,2,0))</f>
        <v/>
      </c>
      <c r="Y37" s="80" t="str">
        <f>IF(controle!$I37="","",YEAR(controle!$I37))</f>
        <v/>
      </c>
      <c r="Z37" s="80" t="str">
        <f>IF(controle!$L37="","",VLOOKUP(MONTH(controle!$L37),editar!$F$2:$G$13,2,0))</f>
        <v/>
      </c>
      <c r="AA37" s="80" t="str">
        <f>IF(controle!$L37="","",YEAR(controle!$L37))</f>
        <v/>
      </c>
      <c r="AB37" s="61"/>
      <c r="AC37" s="62">
        <f>IFERROR(K37-editar!$C$1,"")</f>
        <v>-44648</v>
      </c>
      <c r="AD37" s="62">
        <f t="shared" si="1"/>
        <v>9999955352</v>
      </c>
      <c r="AE37" s="63"/>
      <c r="AF37" s="63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ht="19.5" customHeight="1">
      <c r="A38" s="82" t="str">
        <f>IF(controle!$D38="","",controle!$P38)</f>
        <v/>
      </c>
      <c r="B38" s="83"/>
      <c r="C38" s="83"/>
      <c r="D38" s="83"/>
      <c r="E38" s="83"/>
      <c r="F38" s="91"/>
      <c r="G38" s="99"/>
      <c r="H38" s="91"/>
      <c r="I38" s="100"/>
      <c r="J38" s="92" t="str">
        <f>IFERROR(IF((controle!$I38&gt;0),IF((DAYS360(TODAY(),(controle!$I38+editar!$C$9))&lt;1),"Vencido",IF((DAYS360(TODAY(),(controle!$I38+editar!$C$9))&lt;31),(DAYS360(TODAY(),(controle!$I38+editar!$C$9))&amp;" Dias para vencer"),"Válido")),""),"Inválido")</f>
        <v/>
      </c>
      <c r="K38" s="93" t="str">
        <f>controle!$R38</f>
        <v/>
      </c>
      <c r="L38" s="94"/>
      <c r="M38" s="95" t="str">
        <f>IFERROR(IF((controle!$L38&gt;0),IF((DAYS360(TODAY(),(controle!$L38+editar!$C$15))&lt;1),"Vencido",IF((DAYS360(TODAY(),(controle!$L38+editar!$C$15))&lt;31),(DAYS360(TODAY(),(controle!$L38+editar!$C$15))&amp;" Dias para vencer"),"Válido")),""),"Inválido")</f>
        <v/>
      </c>
      <c r="N38" s="94" t="str">
        <f>IF(controle!$L38="","",controle!$L38+editar!$C$15)</f>
        <v/>
      </c>
      <c r="O38" s="97"/>
      <c r="P38" s="80">
        <v>31.0</v>
      </c>
      <c r="Q38" s="80" t="str">
        <f>IF(controle!$J38="","",IF(controle!$J38="Vencido","Vencido",IF(controle!$J38="Válido","Válido","Próximo ao vencimento")))</f>
        <v/>
      </c>
      <c r="R38" s="81" t="str">
        <f>IF(controle!$I38="","",controle!$I38+editar!$C$9)</f>
        <v/>
      </c>
      <c r="S38" s="80" t="str">
        <f>IF(controle!$R38="","",VLOOKUP(MONTH(controle!$R38),editar!$F$2:$G$13,2,0))</f>
        <v/>
      </c>
      <c r="T38" s="80" t="str">
        <f>IF(controle!$R38="","",YEAR(controle!$R38))</f>
        <v/>
      </c>
      <c r="U38" s="80" t="str">
        <f>IF(controle!$M38="","",IF(controle!$M38="Vencido","Vencido",IF(controle!$M38="Válido","Válido","Próximo ao vencimento")))</f>
        <v/>
      </c>
      <c r="V38" s="80" t="str">
        <f>IF(controle!$N38="","",VLOOKUP(MONTH(controle!$N38),editar!$F$2:$G$13,2,0))</f>
        <v/>
      </c>
      <c r="W38" s="80" t="str">
        <f>IF(controle!$N38="","",YEAR(controle!$N38))</f>
        <v/>
      </c>
      <c r="X38" s="80" t="str">
        <f>IF(controle!$I38="","",VLOOKUP(MONTH(controle!$I38),editar!$F$2:$G$13,2,0))</f>
        <v/>
      </c>
      <c r="Y38" s="80" t="str">
        <f>IF(controle!$I38="","",YEAR(controle!$I38))</f>
        <v/>
      </c>
      <c r="Z38" s="80" t="str">
        <f>IF(controle!$L38="","",VLOOKUP(MONTH(controle!$L38),editar!$F$2:$G$13,2,0))</f>
        <v/>
      </c>
      <c r="AA38" s="80" t="str">
        <f>IF(controle!$L38="","",YEAR(controle!$L38))</f>
        <v/>
      </c>
      <c r="AB38" s="61"/>
      <c r="AC38" s="62">
        <f>IFERROR(K38-editar!$C$1,"")</f>
        <v>-44648</v>
      </c>
      <c r="AD38" s="62">
        <f t="shared" si="1"/>
        <v>9999955352</v>
      </c>
      <c r="AE38" s="63"/>
      <c r="AF38" s="63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ht="19.5" customHeight="1">
      <c r="A39" s="82" t="str">
        <f>IF(controle!$D39="","",controle!$P39)</f>
        <v/>
      </c>
      <c r="B39" s="83"/>
      <c r="C39" s="83"/>
      <c r="D39" s="83"/>
      <c r="E39" s="83"/>
      <c r="F39" s="91"/>
      <c r="G39" s="99"/>
      <c r="H39" s="91"/>
      <c r="I39" s="100"/>
      <c r="J39" s="92" t="str">
        <f>IFERROR(IF((controle!$I39&gt;0),IF((DAYS360(TODAY(),(controle!$I39+editar!$C$9))&lt;1),"Vencido",IF((DAYS360(TODAY(),(controle!$I39+editar!$C$9))&lt;31),(DAYS360(TODAY(),(controle!$I39+editar!$C$9))&amp;" Dias para vencer"),"Válido")),""),"Inválido")</f>
        <v/>
      </c>
      <c r="K39" s="93" t="str">
        <f>controle!$R39</f>
        <v/>
      </c>
      <c r="L39" s="94"/>
      <c r="M39" s="95" t="str">
        <f>IFERROR(IF((controle!$L39&gt;0),IF((DAYS360(TODAY(),(controle!$L39+editar!$C$15))&lt;1),"Vencido",IF((DAYS360(TODAY(),(controle!$L39+editar!$C$15))&lt;31),(DAYS360(TODAY(),(controle!$L39+editar!$C$15))&amp;" Dias para vencer"),"Válido")),""),"Inválido")</f>
        <v/>
      </c>
      <c r="N39" s="94" t="str">
        <f>IF(controle!$L39="","",controle!$L39+editar!$C$15)</f>
        <v/>
      </c>
      <c r="O39" s="97"/>
      <c r="P39" s="80">
        <v>32.0</v>
      </c>
      <c r="Q39" s="80" t="str">
        <f>IF(controle!$J39="","",IF(controle!$J39="Vencido","Vencido",IF(controle!$J39="Válido","Válido","Próximo ao vencimento")))</f>
        <v/>
      </c>
      <c r="R39" s="81" t="str">
        <f>IF(controle!$I39="","",controle!$I39+editar!$C$9)</f>
        <v/>
      </c>
      <c r="S39" s="80" t="str">
        <f>IF(controle!$R39="","",VLOOKUP(MONTH(controle!$R39),editar!$F$2:$G$13,2,0))</f>
        <v/>
      </c>
      <c r="T39" s="80" t="str">
        <f>IF(controle!$R39="","",YEAR(controle!$R39))</f>
        <v/>
      </c>
      <c r="U39" s="80" t="str">
        <f>IF(controle!$M39="","",IF(controle!$M39="Vencido","Vencido",IF(controle!$M39="Válido","Válido","Próximo ao vencimento")))</f>
        <v/>
      </c>
      <c r="V39" s="80" t="str">
        <f>IF(controle!$N39="","",VLOOKUP(MONTH(controle!$N39),editar!$F$2:$G$13,2,0))</f>
        <v/>
      </c>
      <c r="W39" s="80" t="str">
        <f>IF(controle!$N39="","",YEAR(controle!$N39))</f>
        <v/>
      </c>
      <c r="X39" s="80" t="str">
        <f>IF(controle!$I39="","",VLOOKUP(MONTH(controle!$I39),editar!$F$2:$G$13,2,0))</f>
        <v/>
      </c>
      <c r="Y39" s="80" t="str">
        <f>IF(controle!$I39="","",YEAR(controle!$I39))</f>
        <v/>
      </c>
      <c r="Z39" s="80" t="str">
        <f>IF(controle!$L39="","",VLOOKUP(MONTH(controle!$L39),editar!$F$2:$G$13,2,0))</f>
        <v/>
      </c>
      <c r="AA39" s="80" t="str">
        <f>IF(controle!$L39="","",YEAR(controle!$L39))</f>
        <v/>
      </c>
      <c r="AB39" s="61"/>
      <c r="AC39" s="62">
        <f>IFERROR(K39-editar!$C$1,"")</f>
        <v>-44648</v>
      </c>
      <c r="AD39" s="62">
        <f t="shared" si="1"/>
        <v>9999955352</v>
      </c>
      <c r="AE39" s="63"/>
      <c r="AF39" s="63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ht="19.5" customHeight="1">
      <c r="A40" s="82" t="str">
        <f>IF(controle!$D40="","",controle!$P40)</f>
        <v/>
      </c>
      <c r="B40" s="83"/>
      <c r="C40" s="83"/>
      <c r="D40" s="83"/>
      <c r="E40" s="83"/>
      <c r="F40" s="91"/>
      <c r="G40" s="99"/>
      <c r="H40" s="91"/>
      <c r="I40" s="100"/>
      <c r="J40" s="92" t="str">
        <f>IFERROR(IF((controle!$I40&gt;0),IF((DAYS360(TODAY(),(controle!$I40+editar!$C$9))&lt;1),"Vencido",IF((DAYS360(TODAY(),(controle!$I40+editar!$C$9))&lt;31),(DAYS360(TODAY(),(controle!$I40+editar!$C$9))&amp;" Dias para vencer"),"Válido")),""),"Inválido")</f>
        <v/>
      </c>
      <c r="K40" s="93" t="str">
        <f>controle!$R40</f>
        <v/>
      </c>
      <c r="L40" s="94"/>
      <c r="M40" s="95" t="str">
        <f>IFERROR(IF((controle!$L40&gt;0),IF((DAYS360(TODAY(),(controle!$L40+editar!$C$15))&lt;1),"Vencido",IF((DAYS360(TODAY(),(controle!$L40+editar!$C$15))&lt;31),(DAYS360(TODAY(),(controle!$L40+editar!$C$15))&amp;" Dias para vencer"),"Válido")),""),"Inválido")</f>
        <v/>
      </c>
      <c r="N40" s="94" t="str">
        <f>IF(controle!$L40="","",controle!$L40+editar!$C$15)</f>
        <v/>
      </c>
      <c r="O40" s="97"/>
      <c r="P40" s="80">
        <v>33.0</v>
      </c>
      <c r="Q40" s="80" t="str">
        <f>IF(controle!$J40="","",IF(controle!$J40="Vencido","Vencido",IF(controle!$J40="Válido","Válido","Próximo ao vencimento")))</f>
        <v/>
      </c>
      <c r="R40" s="81" t="str">
        <f>IF(controle!$I40="","",controle!$I40+editar!$C$9)</f>
        <v/>
      </c>
      <c r="S40" s="80" t="str">
        <f>IF(controle!$R40="","",VLOOKUP(MONTH(controle!$R40),editar!$F$2:$G$13,2,0))</f>
        <v/>
      </c>
      <c r="T40" s="80" t="str">
        <f>IF(controle!$R40="","",YEAR(controle!$R40))</f>
        <v/>
      </c>
      <c r="U40" s="80" t="str">
        <f>IF(controle!$M40="","",IF(controle!$M40="Vencido","Vencido",IF(controle!$M40="Válido","Válido","Próximo ao vencimento")))</f>
        <v/>
      </c>
      <c r="V40" s="80" t="str">
        <f>IF(controle!$N40="","",VLOOKUP(MONTH(controle!$N40),editar!$F$2:$G$13,2,0))</f>
        <v/>
      </c>
      <c r="W40" s="80" t="str">
        <f>IF(controle!$N40="","",YEAR(controle!$N40))</f>
        <v/>
      </c>
      <c r="X40" s="80" t="str">
        <f>IF(controle!$I40="","",VLOOKUP(MONTH(controle!$I40),editar!$F$2:$G$13,2,0))</f>
        <v/>
      </c>
      <c r="Y40" s="80" t="str">
        <f>IF(controle!$I40="","",YEAR(controle!$I40))</f>
        <v/>
      </c>
      <c r="Z40" s="80" t="str">
        <f>IF(controle!$L40="","",VLOOKUP(MONTH(controle!$L40),editar!$F$2:$G$13,2,0))</f>
        <v/>
      </c>
      <c r="AA40" s="80" t="str">
        <f>IF(controle!$L40="","",YEAR(controle!$L40))</f>
        <v/>
      </c>
      <c r="AB40" s="61"/>
      <c r="AC40" s="62">
        <f>IFERROR(K40-editar!$C$1,"")</f>
        <v>-44648</v>
      </c>
      <c r="AD40" s="62">
        <f t="shared" si="1"/>
        <v>9999955352</v>
      </c>
      <c r="AE40" s="63"/>
      <c r="AF40" s="63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ht="19.5" customHeight="1">
      <c r="A41" s="82" t="str">
        <f>IF(controle!$D41="","",controle!$P41)</f>
        <v/>
      </c>
      <c r="B41" s="83"/>
      <c r="C41" s="83"/>
      <c r="D41" s="83"/>
      <c r="E41" s="83"/>
      <c r="F41" s="91"/>
      <c r="G41" s="99"/>
      <c r="H41" s="91"/>
      <c r="I41" s="100"/>
      <c r="J41" s="92" t="str">
        <f>IFERROR(IF((controle!$I41&gt;0),IF((DAYS360(TODAY(),(controle!$I41+editar!$C$9))&lt;1),"Vencido",IF((DAYS360(TODAY(),(controle!$I41+editar!$C$9))&lt;31),(DAYS360(TODAY(),(controle!$I41+editar!$C$9))&amp;" Dias para vencer"),"Válido")),""),"Inválido")</f>
        <v/>
      </c>
      <c r="K41" s="93" t="str">
        <f>controle!$R41</f>
        <v/>
      </c>
      <c r="L41" s="94"/>
      <c r="M41" s="95" t="str">
        <f>IFERROR(IF((controle!$L41&gt;0),IF((DAYS360(TODAY(),(controle!$L41+editar!$C$15))&lt;1),"Vencido",IF((DAYS360(TODAY(),(controle!$L41+editar!$C$15))&lt;31),(DAYS360(TODAY(),(controle!$L41+editar!$C$15))&amp;" Dias para vencer"),"Válido")),""),"Inválido")</f>
        <v/>
      </c>
      <c r="N41" s="94" t="str">
        <f>IF(controle!$L41="","",controle!$L41+editar!$C$15)</f>
        <v/>
      </c>
      <c r="O41" s="97"/>
      <c r="P41" s="80">
        <v>34.0</v>
      </c>
      <c r="Q41" s="80" t="str">
        <f>IF(controle!$J41="","",IF(controle!$J41="Vencido","Vencido",IF(controle!$J41="Válido","Válido","Próximo ao vencimento")))</f>
        <v/>
      </c>
      <c r="R41" s="81" t="str">
        <f>IF(controle!$I41="","",controle!$I41+editar!$C$9)</f>
        <v/>
      </c>
      <c r="S41" s="80" t="str">
        <f>IF(controle!$R41="","",VLOOKUP(MONTH(controle!$R41),editar!$F$2:$G$13,2,0))</f>
        <v/>
      </c>
      <c r="T41" s="80" t="str">
        <f>IF(controle!$R41="","",YEAR(controle!$R41))</f>
        <v/>
      </c>
      <c r="U41" s="80" t="str">
        <f>IF(controle!$M41="","",IF(controle!$M41="Vencido","Vencido",IF(controle!$M41="Válido","Válido","Próximo ao vencimento")))</f>
        <v/>
      </c>
      <c r="V41" s="80" t="str">
        <f>IF(controle!$N41="","",VLOOKUP(MONTH(controle!$N41),editar!$F$2:$G$13,2,0))</f>
        <v/>
      </c>
      <c r="W41" s="80" t="str">
        <f>IF(controle!$N41="","",YEAR(controle!$N41))</f>
        <v/>
      </c>
      <c r="X41" s="80" t="str">
        <f>IF(controle!$I41="","",VLOOKUP(MONTH(controle!$I41),editar!$F$2:$G$13,2,0))</f>
        <v/>
      </c>
      <c r="Y41" s="80" t="str">
        <f>IF(controle!$I41="","",YEAR(controle!$I41))</f>
        <v/>
      </c>
      <c r="Z41" s="80" t="str">
        <f>IF(controle!$L41="","",VLOOKUP(MONTH(controle!$L41),editar!$F$2:$G$13,2,0))</f>
        <v/>
      </c>
      <c r="AA41" s="80" t="str">
        <f>IF(controle!$L41="","",YEAR(controle!$L41))</f>
        <v/>
      </c>
      <c r="AB41" s="61"/>
      <c r="AC41" s="62">
        <f>IFERROR(K41-editar!$C$1,"")</f>
        <v>-44648</v>
      </c>
      <c r="AD41" s="62">
        <f t="shared" si="1"/>
        <v>9999955352</v>
      </c>
      <c r="AE41" s="63"/>
      <c r="AF41" s="63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ht="19.5" customHeight="1">
      <c r="A42" s="82" t="str">
        <f>IF(controle!$D42="","",controle!$P42)</f>
        <v/>
      </c>
      <c r="B42" s="83"/>
      <c r="C42" s="83"/>
      <c r="D42" s="83"/>
      <c r="E42" s="83"/>
      <c r="F42" s="91"/>
      <c r="G42" s="99"/>
      <c r="H42" s="91"/>
      <c r="I42" s="100"/>
      <c r="J42" s="92" t="str">
        <f>IFERROR(IF((controle!$I42&gt;0),IF((DAYS360(TODAY(),(controle!$I42+editar!$C$9))&lt;1),"Vencido",IF((DAYS360(TODAY(),(controle!$I42+editar!$C$9))&lt;31),(DAYS360(TODAY(),(controle!$I42+editar!$C$9))&amp;" Dias para vencer"),"Válido")),""),"Inválido")</f>
        <v/>
      </c>
      <c r="K42" s="93" t="str">
        <f>controle!$R42</f>
        <v/>
      </c>
      <c r="L42" s="94"/>
      <c r="M42" s="95" t="str">
        <f>IFERROR(IF((controle!$L42&gt;0),IF((DAYS360(TODAY(),(controle!$L42+editar!$C$15))&lt;1),"Vencido",IF((DAYS360(TODAY(),(controle!$L42+editar!$C$15))&lt;31),(DAYS360(TODAY(),(controle!$L42+editar!$C$15))&amp;" Dias para vencer"),"Válido")),""),"Inválido")</f>
        <v/>
      </c>
      <c r="N42" s="94" t="str">
        <f>IF(controle!$L42="","",controle!$L42+editar!$C$15)</f>
        <v/>
      </c>
      <c r="O42" s="97"/>
      <c r="P42" s="80">
        <v>35.0</v>
      </c>
      <c r="Q42" s="80" t="str">
        <f>IF(controle!$J42="","",IF(controle!$J42="Vencido","Vencido",IF(controle!$J42="Válido","Válido","Próximo ao vencimento")))</f>
        <v/>
      </c>
      <c r="R42" s="81" t="str">
        <f>IF(controle!$I42="","",controle!$I42+editar!$C$9)</f>
        <v/>
      </c>
      <c r="S42" s="80" t="str">
        <f>IF(controle!$R42="","",VLOOKUP(MONTH(controle!$R42),editar!$F$2:$G$13,2,0))</f>
        <v/>
      </c>
      <c r="T42" s="80" t="str">
        <f>IF(controle!$R42="","",YEAR(controle!$R42))</f>
        <v/>
      </c>
      <c r="U42" s="80" t="str">
        <f>IF(controle!$M42="","",IF(controle!$M42="Vencido","Vencido",IF(controle!$M42="Válido","Válido","Próximo ao vencimento")))</f>
        <v/>
      </c>
      <c r="V42" s="80" t="str">
        <f>IF(controle!$N42="","",VLOOKUP(MONTH(controle!$N42),editar!$F$2:$G$13,2,0))</f>
        <v/>
      </c>
      <c r="W42" s="80" t="str">
        <f>IF(controle!$N42="","",YEAR(controle!$N42))</f>
        <v/>
      </c>
      <c r="X42" s="80" t="str">
        <f>IF(controle!$I42="","",VLOOKUP(MONTH(controle!$I42),editar!$F$2:$G$13,2,0))</f>
        <v/>
      </c>
      <c r="Y42" s="80" t="str">
        <f>IF(controle!$I42="","",YEAR(controle!$I42))</f>
        <v/>
      </c>
      <c r="Z42" s="80" t="str">
        <f>IF(controle!$L42="","",VLOOKUP(MONTH(controle!$L42),editar!$F$2:$G$13,2,0))</f>
        <v/>
      </c>
      <c r="AA42" s="80" t="str">
        <f>IF(controle!$L42="","",YEAR(controle!$L42))</f>
        <v/>
      </c>
      <c r="AB42" s="61"/>
      <c r="AC42" s="62">
        <f>IFERROR(K42-editar!$C$1,"")</f>
        <v>-44648</v>
      </c>
      <c r="AD42" s="62">
        <f t="shared" si="1"/>
        <v>9999955352</v>
      </c>
      <c r="AE42" s="63"/>
      <c r="AF42" s="63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ht="19.5" customHeight="1">
      <c r="A43" s="82" t="str">
        <f>IF(controle!$D43="","",controle!$P43)</f>
        <v/>
      </c>
      <c r="B43" s="83"/>
      <c r="C43" s="83"/>
      <c r="D43" s="83"/>
      <c r="E43" s="83"/>
      <c r="F43" s="91"/>
      <c r="G43" s="99"/>
      <c r="H43" s="91"/>
      <c r="I43" s="100"/>
      <c r="J43" s="92" t="str">
        <f>IFERROR(IF((controle!$I43&gt;0),IF((DAYS360(TODAY(),(controle!$I43+editar!$C$9))&lt;1),"Vencido",IF((DAYS360(TODAY(),(controle!$I43+editar!$C$9))&lt;31),(DAYS360(TODAY(),(controle!$I43+editar!$C$9))&amp;" Dias para vencer"),"Válido")),""),"Inválido")</f>
        <v/>
      </c>
      <c r="K43" s="93" t="str">
        <f>controle!$R43</f>
        <v/>
      </c>
      <c r="L43" s="94"/>
      <c r="M43" s="95" t="str">
        <f>IFERROR(IF((controle!$L43&gt;0),IF((DAYS360(TODAY(),(controle!$L43+editar!$C$15))&lt;1),"Vencido",IF((DAYS360(TODAY(),(controle!$L43+editar!$C$15))&lt;31),(DAYS360(TODAY(),(controle!$L43+editar!$C$15))&amp;" Dias para vencer"),"Válido")),""),"Inválido")</f>
        <v/>
      </c>
      <c r="N43" s="94" t="str">
        <f>IF(controle!$L43="","",controle!$L43+editar!$C$15)</f>
        <v/>
      </c>
      <c r="O43" s="97"/>
      <c r="P43" s="80">
        <v>36.0</v>
      </c>
      <c r="Q43" s="80" t="str">
        <f>IF(controle!$J43="","",IF(controle!$J43="Vencido","Vencido",IF(controle!$J43="Válido","Válido","Próximo ao vencimento")))</f>
        <v/>
      </c>
      <c r="R43" s="81" t="str">
        <f>IF(controle!$I43="","",controle!$I43+editar!$C$9)</f>
        <v/>
      </c>
      <c r="S43" s="80" t="str">
        <f>IF(controle!$R43="","",VLOOKUP(MONTH(controle!$R43),editar!$F$2:$G$13,2,0))</f>
        <v/>
      </c>
      <c r="T43" s="80" t="str">
        <f>IF(controle!$R43="","",YEAR(controle!$R43))</f>
        <v/>
      </c>
      <c r="U43" s="80" t="str">
        <f>IF(controle!$M43="","",IF(controle!$M43="Vencido","Vencido",IF(controle!$M43="Válido","Válido","Próximo ao vencimento")))</f>
        <v/>
      </c>
      <c r="V43" s="80" t="str">
        <f>IF(controle!$N43="","",VLOOKUP(MONTH(controle!$N43),editar!$F$2:$G$13,2,0))</f>
        <v/>
      </c>
      <c r="W43" s="80" t="str">
        <f>IF(controle!$N43="","",YEAR(controle!$N43))</f>
        <v/>
      </c>
      <c r="X43" s="80" t="str">
        <f>IF(controle!$I43="","",VLOOKUP(MONTH(controle!$I43),editar!$F$2:$G$13,2,0))</f>
        <v/>
      </c>
      <c r="Y43" s="80" t="str">
        <f>IF(controle!$I43="","",YEAR(controle!$I43))</f>
        <v/>
      </c>
      <c r="Z43" s="80" t="str">
        <f>IF(controle!$L43="","",VLOOKUP(MONTH(controle!$L43),editar!$F$2:$G$13,2,0))</f>
        <v/>
      </c>
      <c r="AA43" s="80" t="str">
        <f>IF(controle!$L43="","",YEAR(controle!$L43))</f>
        <v/>
      </c>
      <c r="AB43" s="61"/>
      <c r="AC43" s="62">
        <f>IFERROR(K43-editar!$C$1,"")</f>
        <v>-44648</v>
      </c>
      <c r="AD43" s="62">
        <f t="shared" si="1"/>
        <v>9999955352</v>
      </c>
      <c r="AE43" s="63"/>
      <c r="AF43" s="63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ht="19.5" customHeight="1">
      <c r="A44" s="82" t="str">
        <f>IF(controle!$D44="","",controle!$P44)</f>
        <v/>
      </c>
      <c r="B44" s="83"/>
      <c r="C44" s="83"/>
      <c r="D44" s="83"/>
      <c r="E44" s="83"/>
      <c r="F44" s="91"/>
      <c r="G44" s="99"/>
      <c r="H44" s="91"/>
      <c r="I44" s="100"/>
      <c r="J44" s="92" t="str">
        <f>IFERROR(IF((controle!$I44&gt;0),IF((DAYS360(TODAY(),(controle!$I44+editar!$C$9))&lt;1),"Vencido",IF((DAYS360(TODAY(),(controle!$I44+editar!$C$9))&lt;31),(DAYS360(TODAY(),(controle!$I44+editar!$C$9))&amp;" Dias para vencer"),"Válido")),""),"Inválido")</f>
        <v/>
      </c>
      <c r="K44" s="93" t="str">
        <f>controle!$R44</f>
        <v/>
      </c>
      <c r="L44" s="94"/>
      <c r="M44" s="95" t="str">
        <f>IFERROR(IF((controle!$L44&gt;0),IF((DAYS360(TODAY(),(controle!$L44+editar!$C$15))&lt;1),"Vencido",IF((DAYS360(TODAY(),(controle!$L44+editar!$C$15))&lt;31),(DAYS360(TODAY(),(controle!$L44+editar!$C$15))&amp;" Dias para vencer"),"Válido")),""),"Inválido")</f>
        <v/>
      </c>
      <c r="N44" s="94" t="str">
        <f>IF(controle!$L44="","",controle!$L44+editar!$C$15)</f>
        <v/>
      </c>
      <c r="O44" s="97"/>
      <c r="P44" s="80">
        <v>37.0</v>
      </c>
      <c r="Q44" s="80" t="str">
        <f>IF(controle!$J44="","",IF(controle!$J44="Vencido","Vencido",IF(controle!$J44="Válido","Válido","Próximo ao vencimento")))</f>
        <v/>
      </c>
      <c r="R44" s="81" t="str">
        <f>IF(controle!$I44="","",controle!$I44+editar!$C$9)</f>
        <v/>
      </c>
      <c r="S44" s="80" t="str">
        <f>IF(controle!$R44="","",VLOOKUP(MONTH(controle!$R44),editar!$F$2:$G$13,2,0))</f>
        <v/>
      </c>
      <c r="T44" s="80" t="str">
        <f>IF(controle!$R44="","",YEAR(controle!$R44))</f>
        <v/>
      </c>
      <c r="U44" s="80" t="str">
        <f>IF(controle!$M44="","",IF(controle!$M44="Vencido","Vencido",IF(controle!$M44="Válido","Válido","Próximo ao vencimento")))</f>
        <v/>
      </c>
      <c r="V44" s="80" t="str">
        <f>IF(controle!$N44="","",VLOOKUP(MONTH(controle!$N44),editar!$F$2:$G$13,2,0))</f>
        <v/>
      </c>
      <c r="W44" s="80" t="str">
        <f>IF(controle!$N44="","",YEAR(controle!$N44))</f>
        <v/>
      </c>
      <c r="X44" s="80" t="str">
        <f>IF(controle!$I44="","",VLOOKUP(MONTH(controle!$I44),editar!$F$2:$G$13,2,0))</f>
        <v/>
      </c>
      <c r="Y44" s="80" t="str">
        <f>IF(controle!$I44="","",YEAR(controle!$I44))</f>
        <v/>
      </c>
      <c r="Z44" s="80" t="str">
        <f>IF(controle!$L44="","",VLOOKUP(MONTH(controle!$L44),editar!$F$2:$G$13,2,0))</f>
        <v/>
      </c>
      <c r="AA44" s="80" t="str">
        <f>IF(controle!$L44="","",YEAR(controle!$L44))</f>
        <v/>
      </c>
      <c r="AB44" s="61"/>
      <c r="AC44" s="62">
        <f>IFERROR(K44-editar!$C$1,"")</f>
        <v>-44648</v>
      </c>
      <c r="AD44" s="62">
        <f t="shared" si="1"/>
        <v>9999955352</v>
      </c>
      <c r="AE44" s="63"/>
      <c r="AF44" s="63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ht="19.5" customHeight="1">
      <c r="A45" s="82" t="str">
        <f>IF(controle!$D45="","",controle!$P45)</f>
        <v/>
      </c>
      <c r="B45" s="83"/>
      <c r="C45" s="83"/>
      <c r="D45" s="83"/>
      <c r="E45" s="83"/>
      <c r="F45" s="91"/>
      <c r="G45" s="99"/>
      <c r="H45" s="91"/>
      <c r="I45" s="100"/>
      <c r="J45" s="92" t="str">
        <f>IFERROR(IF((controle!$I45&gt;0),IF((DAYS360(TODAY(),(controle!$I45+editar!$C$9))&lt;1),"Vencido",IF((DAYS360(TODAY(),(controle!$I45+editar!$C$9))&lt;31),(DAYS360(TODAY(),(controle!$I45+editar!$C$9))&amp;" Dias para vencer"),"Válido")),""),"Inválido")</f>
        <v/>
      </c>
      <c r="K45" s="93" t="str">
        <f>controle!$R45</f>
        <v/>
      </c>
      <c r="L45" s="94"/>
      <c r="M45" s="95" t="str">
        <f>IFERROR(IF((controle!$L45&gt;0),IF((DAYS360(TODAY(),(controle!$L45+editar!$C$15))&lt;1),"Vencido",IF((DAYS360(TODAY(),(controle!$L45+editar!$C$15))&lt;31),(DAYS360(TODAY(),(controle!$L45+editar!$C$15))&amp;" Dias para vencer"),"Válido")),""),"Inválido")</f>
        <v/>
      </c>
      <c r="N45" s="94" t="str">
        <f>IF(controle!$L45="","",controle!$L45+editar!$C$15)</f>
        <v/>
      </c>
      <c r="O45" s="97"/>
      <c r="P45" s="80">
        <v>38.0</v>
      </c>
      <c r="Q45" s="80" t="str">
        <f>IF(controle!$J45="","",IF(controle!$J45="Vencido","Vencido",IF(controle!$J45="Válido","Válido","Próximo ao vencimento")))</f>
        <v/>
      </c>
      <c r="R45" s="81" t="str">
        <f>IF(controle!$I45="","",controle!$I45+editar!$C$9)</f>
        <v/>
      </c>
      <c r="S45" s="80" t="str">
        <f>IF(controle!$R45="","",VLOOKUP(MONTH(controle!$R45),editar!$F$2:$G$13,2,0))</f>
        <v/>
      </c>
      <c r="T45" s="80" t="str">
        <f>IF(controle!$R45="","",YEAR(controle!$R45))</f>
        <v/>
      </c>
      <c r="U45" s="80" t="str">
        <f>IF(controle!$M45="","",IF(controle!$M45="Vencido","Vencido",IF(controle!$M45="Válido","Válido","Próximo ao vencimento")))</f>
        <v/>
      </c>
      <c r="V45" s="80" t="str">
        <f>IF(controle!$N45="","",VLOOKUP(MONTH(controle!$N45),editar!$F$2:$G$13,2,0))</f>
        <v/>
      </c>
      <c r="W45" s="80" t="str">
        <f>IF(controle!$N45="","",YEAR(controle!$N45))</f>
        <v/>
      </c>
      <c r="X45" s="80" t="str">
        <f>IF(controle!$I45="","",VLOOKUP(MONTH(controle!$I45),editar!$F$2:$G$13,2,0))</f>
        <v/>
      </c>
      <c r="Y45" s="80" t="str">
        <f>IF(controle!$I45="","",YEAR(controle!$I45))</f>
        <v/>
      </c>
      <c r="Z45" s="80" t="str">
        <f>IF(controle!$L45="","",VLOOKUP(MONTH(controle!$L45),editar!$F$2:$G$13,2,0))</f>
        <v/>
      </c>
      <c r="AA45" s="80" t="str">
        <f>IF(controle!$L45="","",YEAR(controle!$L45))</f>
        <v/>
      </c>
      <c r="AB45" s="61"/>
      <c r="AC45" s="62">
        <f>IFERROR(K45-editar!$C$1,"")</f>
        <v>-44648</v>
      </c>
      <c r="AD45" s="62">
        <f t="shared" si="1"/>
        <v>9999955352</v>
      </c>
      <c r="AE45" s="63"/>
      <c r="AF45" s="63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ht="19.5" customHeight="1">
      <c r="A46" s="82" t="str">
        <f>IF(controle!$D46="","",controle!$P46)</f>
        <v/>
      </c>
      <c r="B46" s="83"/>
      <c r="C46" s="83"/>
      <c r="D46" s="83"/>
      <c r="E46" s="83"/>
      <c r="F46" s="91"/>
      <c r="G46" s="99"/>
      <c r="H46" s="91"/>
      <c r="I46" s="100"/>
      <c r="J46" s="92" t="str">
        <f>IFERROR(IF((controle!$I46&gt;0),IF((DAYS360(TODAY(),(controle!$I46+editar!$C$9))&lt;1),"Vencido",IF((DAYS360(TODAY(),(controle!$I46+editar!$C$9))&lt;31),(DAYS360(TODAY(),(controle!$I46+editar!$C$9))&amp;" Dias para vencer"),"Válido")),""),"Inválido")</f>
        <v/>
      </c>
      <c r="K46" s="93" t="str">
        <f>controle!$R46</f>
        <v/>
      </c>
      <c r="L46" s="94"/>
      <c r="M46" s="95" t="str">
        <f>IFERROR(IF((controle!$L46&gt;0),IF((DAYS360(TODAY(),(controle!$L46+editar!$C$15))&lt;1),"Vencido",IF((DAYS360(TODAY(),(controle!$L46+editar!$C$15))&lt;31),(DAYS360(TODAY(),(controle!$L46+editar!$C$15))&amp;" Dias para vencer"),"Válido")),""),"Inválido")</f>
        <v/>
      </c>
      <c r="N46" s="94" t="str">
        <f>IF(controle!$L46="","",controle!$L46+editar!$C$15)</f>
        <v/>
      </c>
      <c r="O46" s="97"/>
      <c r="P46" s="80">
        <v>39.0</v>
      </c>
      <c r="Q46" s="80" t="str">
        <f>IF(controle!$J46="","",IF(controle!$J46="Vencido","Vencido",IF(controle!$J46="Válido","Válido","Próximo ao vencimento")))</f>
        <v/>
      </c>
      <c r="R46" s="81" t="str">
        <f>IF(controle!$I46="","",controle!$I46+editar!$C$9)</f>
        <v/>
      </c>
      <c r="S46" s="80" t="str">
        <f>IF(controle!$R46="","",VLOOKUP(MONTH(controle!$R46),editar!$F$2:$G$13,2,0))</f>
        <v/>
      </c>
      <c r="T46" s="80" t="str">
        <f>IF(controle!$R46="","",YEAR(controle!$R46))</f>
        <v/>
      </c>
      <c r="U46" s="80" t="str">
        <f>IF(controle!$M46="","",IF(controle!$M46="Vencido","Vencido",IF(controle!$M46="Válido","Válido","Próximo ao vencimento")))</f>
        <v/>
      </c>
      <c r="V46" s="80" t="str">
        <f>IF(controle!$N46="","",VLOOKUP(MONTH(controle!$N46),editar!$F$2:$G$13,2,0))</f>
        <v/>
      </c>
      <c r="W46" s="80" t="str">
        <f>IF(controle!$N46="","",YEAR(controle!$N46))</f>
        <v/>
      </c>
      <c r="X46" s="80" t="str">
        <f>IF(controle!$I46="","",VLOOKUP(MONTH(controle!$I46),editar!$F$2:$G$13,2,0))</f>
        <v/>
      </c>
      <c r="Y46" s="80" t="str">
        <f>IF(controle!$I46="","",YEAR(controle!$I46))</f>
        <v/>
      </c>
      <c r="Z46" s="80" t="str">
        <f>IF(controle!$L46="","",VLOOKUP(MONTH(controle!$L46),editar!$F$2:$G$13,2,0))</f>
        <v/>
      </c>
      <c r="AA46" s="80" t="str">
        <f>IF(controle!$L46="","",YEAR(controle!$L46))</f>
        <v/>
      </c>
      <c r="AB46" s="61"/>
      <c r="AC46" s="62">
        <f>IFERROR(K46-editar!$C$1,"")</f>
        <v>-44648</v>
      </c>
      <c r="AD46" s="62">
        <f t="shared" si="1"/>
        <v>9999955352</v>
      </c>
      <c r="AE46" s="63"/>
      <c r="AF46" s="63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ht="19.5" customHeight="1">
      <c r="A47" s="82" t="str">
        <f>IF(controle!$D47="","",controle!$P47)</f>
        <v/>
      </c>
      <c r="B47" s="83"/>
      <c r="C47" s="83"/>
      <c r="D47" s="83"/>
      <c r="E47" s="83"/>
      <c r="F47" s="91"/>
      <c r="G47" s="99"/>
      <c r="H47" s="91"/>
      <c r="I47" s="100"/>
      <c r="J47" s="92" t="str">
        <f>IFERROR(IF((controle!$I47&gt;0),IF((DAYS360(TODAY(),(controle!$I47+editar!$C$9))&lt;1),"Vencido",IF((DAYS360(TODAY(),(controle!$I47+editar!$C$9))&lt;31),(DAYS360(TODAY(),(controle!$I47+editar!$C$9))&amp;" Dias para vencer"),"Válido")),""),"Inválido")</f>
        <v/>
      </c>
      <c r="K47" s="93" t="str">
        <f>controle!$R47</f>
        <v/>
      </c>
      <c r="L47" s="94"/>
      <c r="M47" s="95" t="str">
        <f>IFERROR(IF((controle!$L47&gt;0),IF((DAYS360(TODAY(),(controle!$L47+editar!$C$15))&lt;1),"Vencido",IF((DAYS360(TODAY(),(controle!$L47+editar!$C$15))&lt;31),(DAYS360(TODAY(),(controle!$L47+editar!$C$15))&amp;" Dias para vencer"),"Válido")),""),"Inválido")</f>
        <v/>
      </c>
      <c r="N47" s="94" t="str">
        <f>IF(controle!$L47="","",controle!$L47+editar!$C$15)</f>
        <v/>
      </c>
      <c r="O47" s="97"/>
      <c r="P47" s="80">
        <v>40.0</v>
      </c>
      <c r="Q47" s="80" t="str">
        <f>IF(controle!$J47="","",IF(controle!$J47="Vencido","Vencido",IF(controle!$J47="Válido","Válido","Próximo ao vencimento")))</f>
        <v/>
      </c>
      <c r="R47" s="81" t="str">
        <f>IF(controle!$I47="","",controle!$I47+editar!$C$9)</f>
        <v/>
      </c>
      <c r="S47" s="80" t="str">
        <f>IF(controle!$R47="","",VLOOKUP(MONTH(controle!$R47),editar!$F$2:$G$13,2,0))</f>
        <v/>
      </c>
      <c r="T47" s="80" t="str">
        <f>IF(controle!$R47="","",YEAR(controle!$R47))</f>
        <v/>
      </c>
      <c r="U47" s="80" t="str">
        <f>IF(controle!$M47="","",IF(controle!$M47="Vencido","Vencido",IF(controle!$M47="Válido","Válido","Próximo ao vencimento")))</f>
        <v/>
      </c>
      <c r="V47" s="80" t="str">
        <f>IF(controle!$N47="","",VLOOKUP(MONTH(controle!$N47),editar!$F$2:$G$13,2,0))</f>
        <v/>
      </c>
      <c r="W47" s="80" t="str">
        <f>IF(controle!$N47="","",YEAR(controle!$N47))</f>
        <v/>
      </c>
      <c r="X47" s="80" t="str">
        <f>IF(controle!$I47="","",VLOOKUP(MONTH(controle!$I47),editar!$F$2:$G$13,2,0))</f>
        <v/>
      </c>
      <c r="Y47" s="80" t="str">
        <f>IF(controle!$I47="","",YEAR(controle!$I47))</f>
        <v/>
      </c>
      <c r="Z47" s="80" t="str">
        <f>IF(controle!$L47="","",VLOOKUP(MONTH(controle!$L47),editar!$F$2:$G$13,2,0))</f>
        <v/>
      </c>
      <c r="AA47" s="80" t="str">
        <f>IF(controle!$L47="","",YEAR(controle!$L47))</f>
        <v/>
      </c>
      <c r="AB47" s="61"/>
      <c r="AC47" s="62">
        <f>IFERROR(K47-editar!$C$1,"")</f>
        <v>-44648</v>
      </c>
      <c r="AD47" s="62">
        <f t="shared" si="1"/>
        <v>9999955352</v>
      </c>
      <c r="AE47" s="63"/>
      <c r="AF47" s="63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ht="19.5" customHeight="1">
      <c r="A48" s="82" t="str">
        <f>IF(controle!$D48="","",controle!$P48)</f>
        <v/>
      </c>
      <c r="B48" s="83"/>
      <c r="C48" s="83"/>
      <c r="D48" s="83"/>
      <c r="E48" s="83"/>
      <c r="F48" s="91"/>
      <c r="G48" s="99"/>
      <c r="H48" s="91"/>
      <c r="I48" s="100"/>
      <c r="J48" s="92" t="str">
        <f>IFERROR(IF((controle!$I48&gt;0),IF((DAYS360(TODAY(),(controle!$I48+editar!$C$9))&lt;1),"Vencido",IF((DAYS360(TODAY(),(controle!$I48+editar!$C$9))&lt;31),(DAYS360(TODAY(),(controle!$I48+editar!$C$9))&amp;" Dias para vencer"),"Válido")),""),"Inválido")</f>
        <v/>
      </c>
      <c r="K48" s="93" t="str">
        <f>controle!$R48</f>
        <v/>
      </c>
      <c r="L48" s="94"/>
      <c r="M48" s="95" t="str">
        <f>IFERROR(IF((controle!$L48&gt;0),IF((DAYS360(TODAY(),(controle!$L48+editar!$C$15))&lt;1),"Vencido",IF((DAYS360(TODAY(),(controle!$L48+editar!$C$15))&lt;31),(DAYS360(TODAY(),(controle!$L48+editar!$C$15))&amp;" Dias para vencer"),"Válido")),""),"Inválido")</f>
        <v/>
      </c>
      <c r="N48" s="94" t="str">
        <f>IF(controle!$L48="","",controle!$L48+editar!$C$15)</f>
        <v/>
      </c>
      <c r="O48" s="97"/>
      <c r="P48" s="80">
        <v>41.0</v>
      </c>
      <c r="Q48" s="80" t="str">
        <f>IF(controle!$J48="","",IF(controle!$J48="Vencido","Vencido",IF(controle!$J48="Válido","Válido","Próximo ao vencimento")))</f>
        <v/>
      </c>
      <c r="R48" s="81" t="str">
        <f>IF(controle!$I48="","",controle!$I48+editar!$C$9)</f>
        <v/>
      </c>
      <c r="S48" s="80" t="str">
        <f>IF(controle!$R48="","",VLOOKUP(MONTH(controle!$R48),editar!$F$2:$G$13,2,0))</f>
        <v/>
      </c>
      <c r="T48" s="80" t="str">
        <f>IF(controle!$R48="","",YEAR(controle!$R48))</f>
        <v/>
      </c>
      <c r="U48" s="80" t="str">
        <f>IF(controle!$M48="","",IF(controle!$M48="Vencido","Vencido",IF(controle!$M48="Válido","Válido","Próximo ao vencimento")))</f>
        <v/>
      </c>
      <c r="V48" s="80" t="str">
        <f>IF(controle!$N48="","",VLOOKUP(MONTH(controle!$N48),editar!$F$2:$G$13,2,0))</f>
        <v/>
      </c>
      <c r="W48" s="80" t="str">
        <f>IF(controle!$N48="","",YEAR(controle!$N48))</f>
        <v/>
      </c>
      <c r="X48" s="80" t="str">
        <f>IF(controle!$I48="","",VLOOKUP(MONTH(controle!$I48),editar!$F$2:$G$13,2,0))</f>
        <v/>
      </c>
      <c r="Y48" s="80" t="str">
        <f>IF(controle!$I48="","",YEAR(controle!$I48))</f>
        <v/>
      </c>
      <c r="Z48" s="80" t="str">
        <f>IF(controle!$L48="","",VLOOKUP(MONTH(controle!$L48),editar!$F$2:$G$13,2,0))</f>
        <v/>
      </c>
      <c r="AA48" s="80" t="str">
        <f>IF(controle!$L48="","",YEAR(controle!$L48))</f>
        <v/>
      </c>
      <c r="AB48" s="61"/>
      <c r="AC48" s="62">
        <f>IFERROR(K48-editar!$C$1,"")</f>
        <v>-44648</v>
      </c>
      <c r="AD48" s="62">
        <f t="shared" si="1"/>
        <v>9999955352</v>
      </c>
      <c r="AE48" s="63"/>
      <c r="AF48" s="63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ht="19.5" customHeight="1">
      <c r="A49" s="82" t="str">
        <f>IF(controle!$D49="","",controle!$P49)</f>
        <v/>
      </c>
      <c r="B49" s="83"/>
      <c r="C49" s="83"/>
      <c r="D49" s="83"/>
      <c r="E49" s="83"/>
      <c r="F49" s="91"/>
      <c r="G49" s="99"/>
      <c r="H49" s="91"/>
      <c r="I49" s="100"/>
      <c r="J49" s="92" t="str">
        <f>IFERROR(IF((controle!$I49&gt;0),IF((DAYS360(TODAY(),(controle!$I49+editar!$C$9))&lt;1),"Vencido",IF((DAYS360(TODAY(),(controle!$I49+editar!$C$9))&lt;31),(DAYS360(TODAY(),(controle!$I49+editar!$C$9))&amp;" Dias para vencer"),"Válido")),""),"Inválido")</f>
        <v/>
      </c>
      <c r="K49" s="93" t="str">
        <f>controle!$R49</f>
        <v/>
      </c>
      <c r="L49" s="94"/>
      <c r="M49" s="95" t="str">
        <f>IFERROR(IF((controle!$L49&gt;0),IF((DAYS360(TODAY(),(controle!$L49+editar!$C$15))&lt;1),"Vencido",IF((DAYS360(TODAY(),(controle!$L49+editar!$C$15))&lt;31),(DAYS360(TODAY(),(controle!$L49+editar!$C$15))&amp;" Dias para vencer"),"Válido")),""),"Inválido")</f>
        <v/>
      </c>
      <c r="N49" s="94" t="str">
        <f>IF(controle!$L49="","",controle!$L49+editar!$C$15)</f>
        <v/>
      </c>
      <c r="O49" s="97"/>
      <c r="P49" s="80">
        <v>42.0</v>
      </c>
      <c r="Q49" s="80" t="str">
        <f>IF(controle!$J49="","",IF(controle!$J49="Vencido","Vencido",IF(controle!$J49="Válido","Válido","Próximo ao vencimento")))</f>
        <v/>
      </c>
      <c r="R49" s="81" t="str">
        <f>IF(controle!$I49="","",controle!$I49+editar!$C$9)</f>
        <v/>
      </c>
      <c r="S49" s="80" t="str">
        <f>IF(controle!$R49="","",VLOOKUP(MONTH(controle!$R49),editar!$F$2:$G$13,2,0))</f>
        <v/>
      </c>
      <c r="T49" s="80" t="str">
        <f>IF(controle!$R49="","",YEAR(controle!$R49))</f>
        <v/>
      </c>
      <c r="U49" s="80" t="str">
        <f>IF(controle!$M49="","",IF(controle!$M49="Vencido","Vencido",IF(controle!$M49="Válido","Válido","Próximo ao vencimento")))</f>
        <v/>
      </c>
      <c r="V49" s="80" t="str">
        <f>IF(controle!$N49="","",VLOOKUP(MONTH(controle!$N49),editar!$F$2:$G$13,2,0))</f>
        <v/>
      </c>
      <c r="W49" s="80" t="str">
        <f>IF(controle!$N49="","",YEAR(controle!$N49))</f>
        <v/>
      </c>
      <c r="X49" s="80" t="str">
        <f>IF(controle!$I49="","",VLOOKUP(MONTH(controle!$I49),editar!$F$2:$G$13,2,0))</f>
        <v/>
      </c>
      <c r="Y49" s="80" t="str">
        <f>IF(controle!$I49="","",YEAR(controle!$I49))</f>
        <v/>
      </c>
      <c r="Z49" s="80" t="str">
        <f>IF(controle!$L49="","",VLOOKUP(MONTH(controle!$L49),editar!$F$2:$G$13,2,0))</f>
        <v/>
      </c>
      <c r="AA49" s="80" t="str">
        <f>IF(controle!$L49="","",YEAR(controle!$L49))</f>
        <v/>
      </c>
      <c r="AB49" s="61"/>
      <c r="AC49" s="62">
        <f>IFERROR(K49-editar!$C$1,"")</f>
        <v>-44648</v>
      </c>
      <c r="AD49" s="62">
        <f t="shared" si="1"/>
        <v>9999955352</v>
      </c>
      <c r="AE49" s="63"/>
      <c r="AF49" s="63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ht="19.5" customHeight="1">
      <c r="A50" s="82" t="str">
        <f>IF(controle!$D50="","",controle!$P50)</f>
        <v/>
      </c>
      <c r="B50" s="83"/>
      <c r="C50" s="83"/>
      <c r="D50" s="83"/>
      <c r="E50" s="83"/>
      <c r="F50" s="91"/>
      <c r="G50" s="99"/>
      <c r="H50" s="91"/>
      <c r="I50" s="100"/>
      <c r="J50" s="92" t="str">
        <f>IFERROR(IF((controle!$I50&gt;0),IF((DAYS360(TODAY(),(controle!$I50+editar!$C$9))&lt;1),"Vencido",IF((DAYS360(TODAY(),(controle!$I50+editar!$C$9))&lt;31),(DAYS360(TODAY(),(controle!$I50+editar!$C$9))&amp;" Dias para vencer"),"Válido")),""),"Inválido")</f>
        <v/>
      </c>
      <c r="K50" s="93" t="str">
        <f>controle!$R50</f>
        <v/>
      </c>
      <c r="L50" s="94"/>
      <c r="M50" s="95" t="str">
        <f>IFERROR(IF((controle!$L50&gt;0),IF((DAYS360(TODAY(),(controle!$L50+editar!$C$15))&lt;1),"Vencido",IF((DAYS360(TODAY(),(controle!$L50+editar!$C$15))&lt;31),(DAYS360(TODAY(),(controle!$L50+editar!$C$15))&amp;" Dias para vencer"),"Válido")),""),"Inválido")</f>
        <v/>
      </c>
      <c r="N50" s="94" t="str">
        <f>IF(controle!$L50="","",controle!$L50+editar!$C$15)</f>
        <v/>
      </c>
      <c r="O50" s="97"/>
      <c r="P50" s="80">
        <v>43.0</v>
      </c>
      <c r="Q50" s="80" t="str">
        <f>IF(controle!$J50="","",IF(controle!$J50="Vencido","Vencido",IF(controle!$J50="Válido","Válido","Próximo ao vencimento")))</f>
        <v/>
      </c>
      <c r="R50" s="81" t="str">
        <f>IF(controle!$I50="","",controle!$I50+editar!$C$9)</f>
        <v/>
      </c>
      <c r="S50" s="80" t="str">
        <f>IF(controle!$R50="","",VLOOKUP(MONTH(controle!$R50),editar!$F$2:$G$13,2,0))</f>
        <v/>
      </c>
      <c r="T50" s="80" t="str">
        <f>IF(controle!$R50="","",YEAR(controle!$R50))</f>
        <v/>
      </c>
      <c r="U50" s="80" t="str">
        <f>IF(controle!$M50="","",IF(controle!$M50="Vencido","Vencido",IF(controle!$M50="Válido","Válido","Próximo ao vencimento")))</f>
        <v/>
      </c>
      <c r="V50" s="80" t="str">
        <f>IF(controle!$N50="","",VLOOKUP(MONTH(controle!$N50),editar!$F$2:$G$13,2,0))</f>
        <v/>
      </c>
      <c r="W50" s="80" t="str">
        <f>IF(controle!$N50="","",YEAR(controle!$N50))</f>
        <v/>
      </c>
      <c r="X50" s="80" t="str">
        <f>IF(controle!$I50="","",VLOOKUP(MONTH(controle!$I50),editar!$F$2:$G$13,2,0))</f>
        <v/>
      </c>
      <c r="Y50" s="80" t="str">
        <f>IF(controle!$I50="","",YEAR(controle!$I50))</f>
        <v/>
      </c>
      <c r="Z50" s="80" t="str">
        <f>IF(controle!$L50="","",VLOOKUP(MONTH(controle!$L50),editar!$F$2:$G$13,2,0))</f>
        <v/>
      </c>
      <c r="AA50" s="80" t="str">
        <f>IF(controle!$L50="","",YEAR(controle!$L50))</f>
        <v/>
      </c>
      <c r="AB50" s="61"/>
      <c r="AC50" s="62">
        <f>IFERROR(K50-editar!$C$1,"")</f>
        <v>-44648</v>
      </c>
      <c r="AD50" s="62">
        <f t="shared" si="1"/>
        <v>9999955352</v>
      </c>
      <c r="AE50" s="63"/>
      <c r="AF50" s="63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ht="19.5" customHeight="1">
      <c r="A51" s="82" t="str">
        <f>IF(controle!$D51="","",controle!$P51)</f>
        <v/>
      </c>
      <c r="B51" s="83"/>
      <c r="C51" s="83"/>
      <c r="D51" s="83"/>
      <c r="E51" s="83"/>
      <c r="F51" s="91"/>
      <c r="G51" s="99"/>
      <c r="H51" s="91"/>
      <c r="I51" s="100"/>
      <c r="J51" s="92" t="str">
        <f>IFERROR(IF((controle!$I51&gt;0),IF((DAYS360(TODAY(),(controle!$I51+editar!$C$9))&lt;1),"Vencido",IF((DAYS360(TODAY(),(controle!$I51+editar!$C$9))&lt;31),(DAYS360(TODAY(),(controle!$I51+editar!$C$9))&amp;" Dias para vencer"),"Válido")),""),"Inválido")</f>
        <v/>
      </c>
      <c r="K51" s="93" t="str">
        <f>controle!$R51</f>
        <v/>
      </c>
      <c r="L51" s="94"/>
      <c r="M51" s="95" t="str">
        <f>IFERROR(IF((controle!$L51&gt;0),IF((DAYS360(TODAY(),(controle!$L51+editar!$C$15))&lt;1),"Vencido",IF((DAYS360(TODAY(),(controle!$L51+editar!$C$15))&lt;31),(DAYS360(TODAY(),(controle!$L51+editar!$C$15))&amp;" Dias para vencer"),"Válido")),""),"Inválido")</f>
        <v/>
      </c>
      <c r="N51" s="94" t="str">
        <f>IF(controle!$L51="","",controle!$L51+editar!$C$15)</f>
        <v/>
      </c>
      <c r="O51" s="97"/>
      <c r="P51" s="80">
        <v>44.0</v>
      </c>
      <c r="Q51" s="80" t="str">
        <f>IF(controle!$J51="","",IF(controle!$J51="Vencido","Vencido",IF(controle!$J51="Válido","Válido","Próximo ao vencimento")))</f>
        <v/>
      </c>
      <c r="R51" s="81" t="str">
        <f>IF(controle!$I51="","",controle!$I51+editar!$C$9)</f>
        <v/>
      </c>
      <c r="S51" s="80" t="str">
        <f>IF(controle!$R51="","",VLOOKUP(MONTH(controle!$R51),editar!$F$2:$G$13,2,0))</f>
        <v/>
      </c>
      <c r="T51" s="80" t="str">
        <f>IF(controle!$R51="","",YEAR(controle!$R51))</f>
        <v/>
      </c>
      <c r="U51" s="80" t="str">
        <f>IF(controle!$M51="","",IF(controle!$M51="Vencido","Vencido",IF(controle!$M51="Válido","Válido","Próximo ao vencimento")))</f>
        <v/>
      </c>
      <c r="V51" s="80" t="str">
        <f>IF(controle!$N51="","",VLOOKUP(MONTH(controle!$N51),editar!$F$2:$G$13,2,0))</f>
        <v/>
      </c>
      <c r="W51" s="80" t="str">
        <f>IF(controle!$N51="","",YEAR(controle!$N51))</f>
        <v/>
      </c>
      <c r="X51" s="80" t="str">
        <f>IF(controle!$I51="","",VLOOKUP(MONTH(controle!$I51),editar!$F$2:$G$13,2,0))</f>
        <v/>
      </c>
      <c r="Y51" s="80" t="str">
        <f>IF(controle!$I51="","",YEAR(controle!$I51))</f>
        <v/>
      </c>
      <c r="Z51" s="80" t="str">
        <f>IF(controle!$L51="","",VLOOKUP(MONTH(controle!$L51),editar!$F$2:$G$13,2,0))</f>
        <v/>
      </c>
      <c r="AA51" s="80" t="str">
        <f>IF(controle!$L51="","",YEAR(controle!$L51))</f>
        <v/>
      </c>
      <c r="AB51" s="61"/>
      <c r="AC51" s="62">
        <f>IFERROR(K51-editar!$C$1,"")</f>
        <v>-44648</v>
      </c>
      <c r="AD51" s="62">
        <f t="shared" si="1"/>
        <v>9999955352</v>
      </c>
      <c r="AE51" s="63"/>
      <c r="AF51" s="63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ht="19.5" customHeight="1">
      <c r="A52" s="82" t="str">
        <f>IF(controle!$D52="","",controle!$P52)</f>
        <v/>
      </c>
      <c r="B52" s="83"/>
      <c r="C52" s="83"/>
      <c r="D52" s="83"/>
      <c r="E52" s="83"/>
      <c r="F52" s="91"/>
      <c r="G52" s="99"/>
      <c r="H52" s="91"/>
      <c r="I52" s="100"/>
      <c r="J52" s="92" t="str">
        <f>IFERROR(IF((controle!$I52&gt;0),IF((DAYS360(TODAY(),(controle!$I52+editar!$C$9))&lt;1),"Vencido",IF((DAYS360(TODAY(),(controle!$I52+editar!$C$9))&lt;31),(DAYS360(TODAY(),(controle!$I52+editar!$C$9))&amp;" Dias para vencer"),"Válido")),""),"Inválido")</f>
        <v/>
      </c>
      <c r="K52" s="93" t="str">
        <f>controle!$R52</f>
        <v/>
      </c>
      <c r="L52" s="94"/>
      <c r="M52" s="95" t="str">
        <f>IFERROR(IF((controle!$L52&gt;0),IF((DAYS360(TODAY(),(controle!$L52+editar!$C$15))&lt;1),"Vencido",IF((DAYS360(TODAY(),(controle!$L52+editar!$C$15))&lt;31),(DAYS360(TODAY(),(controle!$L52+editar!$C$15))&amp;" Dias para vencer"),"Válido")),""),"Inválido")</f>
        <v/>
      </c>
      <c r="N52" s="94" t="str">
        <f>IF(controle!$L52="","",controle!$L52+editar!$C$15)</f>
        <v/>
      </c>
      <c r="O52" s="97"/>
      <c r="P52" s="80">
        <v>45.0</v>
      </c>
      <c r="Q52" s="80" t="str">
        <f>IF(controle!$J52="","",IF(controle!$J52="Vencido","Vencido",IF(controle!$J52="Válido","Válido","Próximo ao vencimento")))</f>
        <v/>
      </c>
      <c r="R52" s="81" t="str">
        <f>IF(controle!$I52="","",controle!$I52+editar!$C$9)</f>
        <v/>
      </c>
      <c r="S52" s="80" t="str">
        <f>IF(controle!$R52="","",VLOOKUP(MONTH(controle!$R52),editar!$F$2:$G$13,2,0))</f>
        <v/>
      </c>
      <c r="T52" s="80" t="str">
        <f>IF(controle!$R52="","",YEAR(controle!$R52))</f>
        <v/>
      </c>
      <c r="U52" s="80" t="str">
        <f>IF(controle!$M52="","",IF(controle!$M52="Vencido","Vencido",IF(controle!$M52="Válido","Válido","Próximo ao vencimento")))</f>
        <v/>
      </c>
      <c r="V52" s="80" t="str">
        <f>IF(controle!$N52="","",VLOOKUP(MONTH(controle!$N52),editar!$F$2:$G$13,2,0))</f>
        <v/>
      </c>
      <c r="W52" s="80" t="str">
        <f>IF(controle!$N52="","",YEAR(controle!$N52))</f>
        <v/>
      </c>
      <c r="X52" s="80" t="str">
        <f>IF(controle!$I52="","",VLOOKUP(MONTH(controle!$I52),editar!$F$2:$G$13,2,0))</f>
        <v/>
      </c>
      <c r="Y52" s="80" t="str">
        <f>IF(controle!$I52="","",YEAR(controle!$I52))</f>
        <v/>
      </c>
      <c r="Z52" s="80" t="str">
        <f>IF(controle!$L52="","",VLOOKUP(MONTH(controle!$L52),editar!$F$2:$G$13,2,0))</f>
        <v/>
      </c>
      <c r="AA52" s="80" t="str">
        <f>IF(controle!$L52="","",YEAR(controle!$L52))</f>
        <v/>
      </c>
      <c r="AB52" s="61"/>
      <c r="AC52" s="62">
        <f>IFERROR(K52-editar!$C$1,"")</f>
        <v>-44648</v>
      </c>
      <c r="AD52" s="62">
        <f t="shared" si="1"/>
        <v>9999955352</v>
      </c>
      <c r="AE52" s="63"/>
      <c r="AF52" s="63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ht="19.5" customHeight="1">
      <c r="A53" s="82" t="str">
        <f>IF(controle!$D53="","",controle!$P53)</f>
        <v/>
      </c>
      <c r="B53" s="83"/>
      <c r="C53" s="83"/>
      <c r="D53" s="83"/>
      <c r="E53" s="83"/>
      <c r="F53" s="91"/>
      <c r="G53" s="99"/>
      <c r="H53" s="91"/>
      <c r="I53" s="100"/>
      <c r="J53" s="92" t="str">
        <f>IFERROR(IF((controle!$I53&gt;0),IF((DAYS360(TODAY(),(controle!$I53+editar!$C$9))&lt;1),"Vencido",IF((DAYS360(TODAY(),(controle!$I53+editar!$C$9))&lt;31),(DAYS360(TODAY(),(controle!$I53+editar!$C$9))&amp;" Dias para vencer"),"Válido")),""),"Inválido")</f>
        <v/>
      </c>
      <c r="K53" s="93" t="str">
        <f>controle!$R53</f>
        <v/>
      </c>
      <c r="L53" s="94"/>
      <c r="M53" s="95" t="str">
        <f>IFERROR(IF((controle!$L53&gt;0),IF((DAYS360(TODAY(),(controle!$L53+editar!$C$15))&lt;1),"Vencido",IF((DAYS360(TODAY(),(controle!$L53+editar!$C$15))&lt;31),(DAYS360(TODAY(),(controle!$L53+editar!$C$15))&amp;" Dias para vencer"),"Válido")),""),"Inválido")</f>
        <v/>
      </c>
      <c r="N53" s="94" t="str">
        <f>IF(controle!$L53="","",controle!$L53+editar!$C$15)</f>
        <v/>
      </c>
      <c r="O53" s="97"/>
      <c r="P53" s="80">
        <v>46.0</v>
      </c>
      <c r="Q53" s="80" t="str">
        <f>IF(controle!$J53="","",IF(controle!$J53="Vencido","Vencido",IF(controle!$J53="Válido","Válido","Próximo ao vencimento")))</f>
        <v/>
      </c>
      <c r="R53" s="81" t="str">
        <f>IF(controle!$I53="","",controle!$I53+editar!$C$9)</f>
        <v/>
      </c>
      <c r="S53" s="80" t="str">
        <f>IF(controle!$R53="","",VLOOKUP(MONTH(controle!$R53),editar!$F$2:$G$13,2,0))</f>
        <v/>
      </c>
      <c r="T53" s="80" t="str">
        <f>IF(controle!$R53="","",YEAR(controle!$R53))</f>
        <v/>
      </c>
      <c r="U53" s="80" t="str">
        <f>IF(controle!$M53="","",IF(controle!$M53="Vencido","Vencido",IF(controle!$M53="Válido","Válido","Próximo ao vencimento")))</f>
        <v/>
      </c>
      <c r="V53" s="80" t="str">
        <f>IF(controle!$N53="","",VLOOKUP(MONTH(controle!$N53),editar!$F$2:$G$13,2,0))</f>
        <v/>
      </c>
      <c r="W53" s="80" t="str">
        <f>IF(controle!$N53="","",YEAR(controle!$N53))</f>
        <v/>
      </c>
      <c r="X53" s="80" t="str">
        <f>IF(controle!$I53="","",VLOOKUP(MONTH(controle!$I53),editar!$F$2:$G$13,2,0))</f>
        <v/>
      </c>
      <c r="Y53" s="80" t="str">
        <f>IF(controle!$I53="","",YEAR(controle!$I53))</f>
        <v/>
      </c>
      <c r="Z53" s="80" t="str">
        <f>IF(controle!$L53="","",VLOOKUP(MONTH(controle!$L53),editar!$F$2:$G$13,2,0))</f>
        <v/>
      </c>
      <c r="AA53" s="80" t="str">
        <f>IF(controle!$L53="","",YEAR(controle!$L53))</f>
        <v/>
      </c>
      <c r="AB53" s="61"/>
      <c r="AC53" s="62">
        <f>IFERROR(K53-editar!$C$1,"")</f>
        <v>-44648</v>
      </c>
      <c r="AD53" s="62">
        <f t="shared" si="1"/>
        <v>9999955352</v>
      </c>
      <c r="AE53" s="63"/>
      <c r="AF53" s="63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ht="19.5" customHeight="1">
      <c r="A54" s="82" t="str">
        <f>IF(controle!$D54="","",controle!$P54)</f>
        <v/>
      </c>
      <c r="B54" s="83"/>
      <c r="C54" s="83"/>
      <c r="D54" s="83"/>
      <c r="E54" s="83"/>
      <c r="F54" s="91"/>
      <c r="G54" s="99"/>
      <c r="H54" s="91"/>
      <c r="I54" s="100"/>
      <c r="J54" s="92" t="str">
        <f>IFERROR(IF((controle!$I54&gt;0),IF((DAYS360(TODAY(),(controle!$I54+editar!$C$9))&lt;1),"Vencido",IF((DAYS360(TODAY(),(controle!$I54+editar!$C$9))&lt;31),(DAYS360(TODAY(),(controle!$I54+editar!$C$9))&amp;" Dias para vencer"),"Válido")),""),"Inválido")</f>
        <v/>
      </c>
      <c r="K54" s="93" t="str">
        <f>controle!$R54</f>
        <v/>
      </c>
      <c r="L54" s="94"/>
      <c r="M54" s="95" t="str">
        <f>IFERROR(IF((controle!$L54&gt;0),IF((DAYS360(TODAY(),(controle!$L54+editar!$C$15))&lt;1),"Vencido",IF((DAYS360(TODAY(),(controle!$L54+editar!$C$15))&lt;31),(DAYS360(TODAY(),(controle!$L54+editar!$C$15))&amp;" Dias para vencer"),"Válido")),""),"Inválido")</f>
        <v/>
      </c>
      <c r="N54" s="94" t="str">
        <f>IF(controle!$L54="","",controle!$L54+editar!$C$15)</f>
        <v/>
      </c>
      <c r="O54" s="97"/>
      <c r="P54" s="80">
        <v>47.0</v>
      </c>
      <c r="Q54" s="80" t="str">
        <f>IF(controle!$J54="","",IF(controle!$J54="Vencido","Vencido",IF(controle!$J54="Válido","Válido","Próximo ao vencimento")))</f>
        <v/>
      </c>
      <c r="R54" s="81" t="str">
        <f>IF(controle!$I54="","",controle!$I54+editar!$C$9)</f>
        <v/>
      </c>
      <c r="S54" s="80" t="str">
        <f>IF(controle!$R54="","",VLOOKUP(MONTH(controle!$R54),editar!$F$2:$G$13,2,0))</f>
        <v/>
      </c>
      <c r="T54" s="80" t="str">
        <f>IF(controle!$R54="","",YEAR(controle!$R54))</f>
        <v/>
      </c>
      <c r="U54" s="80" t="str">
        <f>IF(controle!$M54="","",IF(controle!$M54="Vencido","Vencido",IF(controle!$M54="Válido","Válido","Próximo ao vencimento")))</f>
        <v/>
      </c>
      <c r="V54" s="80" t="str">
        <f>IF(controle!$N54="","",VLOOKUP(MONTH(controle!$N54),editar!$F$2:$G$13,2,0))</f>
        <v/>
      </c>
      <c r="W54" s="80" t="str">
        <f>IF(controle!$N54="","",YEAR(controle!$N54))</f>
        <v/>
      </c>
      <c r="X54" s="80" t="str">
        <f>IF(controle!$I54="","",VLOOKUP(MONTH(controle!$I54),editar!$F$2:$G$13,2,0))</f>
        <v/>
      </c>
      <c r="Y54" s="80" t="str">
        <f>IF(controle!$I54="","",YEAR(controle!$I54))</f>
        <v/>
      </c>
      <c r="Z54" s="80" t="str">
        <f>IF(controle!$L54="","",VLOOKUP(MONTH(controle!$L54),editar!$F$2:$G$13,2,0))</f>
        <v/>
      </c>
      <c r="AA54" s="80" t="str">
        <f>IF(controle!$L54="","",YEAR(controle!$L54))</f>
        <v/>
      </c>
      <c r="AB54" s="61"/>
      <c r="AC54" s="62">
        <f>IFERROR(K54-editar!$C$1,"")</f>
        <v>-44648</v>
      </c>
      <c r="AD54" s="62">
        <f t="shared" si="1"/>
        <v>9999955352</v>
      </c>
      <c r="AE54" s="63"/>
      <c r="AF54" s="63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ht="19.5" customHeight="1">
      <c r="A55" s="82" t="str">
        <f>IF(controle!$D55="","",controle!$P55)</f>
        <v/>
      </c>
      <c r="B55" s="83"/>
      <c r="C55" s="83"/>
      <c r="D55" s="83"/>
      <c r="E55" s="83"/>
      <c r="F55" s="91"/>
      <c r="G55" s="99"/>
      <c r="H55" s="91"/>
      <c r="I55" s="100"/>
      <c r="J55" s="92" t="str">
        <f>IFERROR(IF((controle!$I55&gt;0),IF((DAYS360(TODAY(),(controle!$I55+editar!$C$9))&lt;1),"Vencido",IF((DAYS360(TODAY(),(controle!$I55+editar!$C$9))&lt;31),(DAYS360(TODAY(),(controle!$I55+editar!$C$9))&amp;" Dias para vencer"),"Válido")),""),"Inválido")</f>
        <v/>
      </c>
      <c r="K55" s="93" t="str">
        <f>controle!$R55</f>
        <v/>
      </c>
      <c r="L55" s="94"/>
      <c r="M55" s="95" t="str">
        <f>IFERROR(IF((controle!$L55&gt;0),IF((DAYS360(TODAY(),(controle!$L55+editar!$C$15))&lt;1),"Vencido",IF((DAYS360(TODAY(),(controle!$L55+editar!$C$15))&lt;31),(DAYS360(TODAY(),(controle!$L55+editar!$C$15))&amp;" Dias para vencer"),"Válido")),""),"Inválido")</f>
        <v/>
      </c>
      <c r="N55" s="94" t="str">
        <f>IF(controle!$L55="","",controle!$L55+editar!$C$15)</f>
        <v/>
      </c>
      <c r="O55" s="97"/>
      <c r="P55" s="80">
        <v>48.0</v>
      </c>
      <c r="Q55" s="80" t="str">
        <f>IF(controle!$J55="","",IF(controle!$J55="Vencido","Vencido",IF(controle!$J55="Válido","Válido","Próximo ao vencimento")))</f>
        <v/>
      </c>
      <c r="R55" s="81" t="str">
        <f>IF(controle!$I55="","",controle!$I55+editar!$C$9)</f>
        <v/>
      </c>
      <c r="S55" s="80" t="str">
        <f>IF(controle!$R55="","",VLOOKUP(MONTH(controle!$R55),editar!$F$2:$G$13,2,0))</f>
        <v/>
      </c>
      <c r="T55" s="80" t="str">
        <f>IF(controle!$R55="","",YEAR(controle!$R55))</f>
        <v/>
      </c>
      <c r="U55" s="80" t="str">
        <f>IF(controle!$M55="","",IF(controle!$M55="Vencido","Vencido",IF(controle!$M55="Válido","Válido","Próximo ao vencimento")))</f>
        <v/>
      </c>
      <c r="V55" s="80" t="str">
        <f>IF(controle!$N55="","",VLOOKUP(MONTH(controle!$N55),editar!$F$2:$G$13,2,0))</f>
        <v/>
      </c>
      <c r="W55" s="80" t="str">
        <f>IF(controle!$N55="","",YEAR(controle!$N55))</f>
        <v/>
      </c>
      <c r="X55" s="80" t="str">
        <f>IF(controle!$I55="","",VLOOKUP(MONTH(controle!$I55),editar!$F$2:$G$13,2,0))</f>
        <v/>
      </c>
      <c r="Y55" s="80" t="str">
        <f>IF(controle!$I55="","",YEAR(controle!$I55))</f>
        <v/>
      </c>
      <c r="Z55" s="80" t="str">
        <f>IF(controle!$L55="","",VLOOKUP(MONTH(controle!$L55),editar!$F$2:$G$13,2,0))</f>
        <v/>
      </c>
      <c r="AA55" s="80" t="str">
        <f>IF(controle!$L55="","",YEAR(controle!$L55))</f>
        <v/>
      </c>
      <c r="AB55" s="61"/>
      <c r="AC55" s="62">
        <f>IFERROR(K55-editar!$C$1,"")</f>
        <v>-44648</v>
      </c>
      <c r="AD55" s="62">
        <f t="shared" si="1"/>
        <v>9999955352</v>
      </c>
      <c r="AE55" s="63"/>
      <c r="AF55" s="63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ht="19.5" customHeight="1">
      <c r="A56" s="82" t="str">
        <f>IF(controle!$D56="","",controle!$P56)</f>
        <v/>
      </c>
      <c r="B56" s="83"/>
      <c r="C56" s="83"/>
      <c r="D56" s="83"/>
      <c r="E56" s="83"/>
      <c r="F56" s="91"/>
      <c r="G56" s="99"/>
      <c r="H56" s="91"/>
      <c r="I56" s="100"/>
      <c r="J56" s="92" t="str">
        <f>IFERROR(IF((controle!$I56&gt;0),IF((DAYS360(TODAY(),(controle!$I56+editar!$C$9))&lt;1),"Vencido",IF((DAYS360(TODAY(),(controle!$I56+editar!$C$9))&lt;31),(DAYS360(TODAY(),(controle!$I56+editar!$C$9))&amp;" Dias para vencer"),"Válido")),""),"Inválido")</f>
        <v/>
      </c>
      <c r="K56" s="93" t="str">
        <f>controle!$R56</f>
        <v/>
      </c>
      <c r="L56" s="94"/>
      <c r="M56" s="95" t="str">
        <f>IFERROR(IF((controle!$L56&gt;0),IF((DAYS360(TODAY(),(controle!$L56+editar!$C$15))&lt;1),"Vencido",IF((DAYS360(TODAY(),(controle!$L56+editar!$C$15))&lt;31),(DAYS360(TODAY(),(controle!$L56+editar!$C$15))&amp;" Dias para vencer"),"Válido")),""),"Inválido")</f>
        <v/>
      </c>
      <c r="N56" s="94" t="str">
        <f>IF(controle!$L56="","",controle!$L56+editar!$C$15)</f>
        <v/>
      </c>
      <c r="O56" s="97"/>
      <c r="P56" s="80">
        <v>49.0</v>
      </c>
      <c r="Q56" s="80" t="str">
        <f>IF(controle!$J56="","",IF(controle!$J56="Vencido","Vencido",IF(controle!$J56="Válido","Válido","Próximo ao vencimento")))</f>
        <v/>
      </c>
      <c r="R56" s="81" t="str">
        <f>IF(controle!$I56="","",controle!$I56+editar!$C$9)</f>
        <v/>
      </c>
      <c r="S56" s="80" t="str">
        <f>IF(controle!$R56="","",VLOOKUP(MONTH(controle!$R56),editar!$F$2:$G$13,2,0))</f>
        <v/>
      </c>
      <c r="T56" s="80" t="str">
        <f>IF(controle!$R56="","",YEAR(controle!$R56))</f>
        <v/>
      </c>
      <c r="U56" s="80" t="str">
        <f>IF(controle!$M56="","",IF(controle!$M56="Vencido","Vencido",IF(controle!$M56="Válido","Válido","Próximo ao vencimento")))</f>
        <v/>
      </c>
      <c r="V56" s="80" t="str">
        <f>IF(controle!$N56="","",VLOOKUP(MONTH(controle!$N56),editar!$F$2:$G$13,2,0))</f>
        <v/>
      </c>
      <c r="W56" s="80" t="str">
        <f>IF(controle!$N56="","",YEAR(controle!$N56))</f>
        <v/>
      </c>
      <c r="X56" s="80" t="str">
        <f>IF(controle!$I56="","",VLOOKUP(MONTH(controle!$I56),editar!$F$2:$G$13,2,0))</f>
        <v/>
      </c>
      <c r="Y56" s="80" t="str">
        <f>IF(controle!$I56="","",YEAR(controle!$I56))</f>
        <v/>
      </c>
      <c r="Z56" s="80" t="str">
        <f>IF(controle!$L56="","",VLOOKUP(MONTH(controle!$L56),editar!$F$2:$G$13,2,0))</f>
        <v/>
      </c>
      <c r="AA56" s="80" t="str">
        <f>IF(controle!$L56="","",YEAR(controle!$L56))</f>
        <v/>
      </c>
      <c r="AB56" s="61"/>
      <c r="AC56" s="62">
        <f>IFERROR(K56-editar!$C$1,"")</f>
        <v>-44648</v>
      </c>
      <c r="AD56" s="62">
        <f t="shared" si="1"/>
        <v>9999955352</v>
      </c>
      <c r="AE56" s="63"/>
      <c r="AF56" s="63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ht="19.5" customHeight="1">
      <c r="A57" s="82" t="str">
        <f>IF(controle!$D57="","",controle!$P57)</f>
        <v/>
      </c>
      <c r="B57" s="83"/>
      <c r="C57" s="83"/>
      <c r="D57" s="83"/>
      <c r="E57" s="83"/>
      <c r="F57" s="91"/>
      <c r="G57" s="99"/>
      <c r="H57" s="91"/>
      <c r="I57" s="100"/>
      <c r="J57" s="92" t="str">
        <f>IFERROR(IF((controle!$I57&gt;0),IF((DAYS360(TODAY(),(controle!$I57+editar!$C$9))&lt;1),"Vencido",IF((DAYS360(TODAY(),(controle!$I57+editar!$C$9))&lt;31),(DAYS360(TODAY(),(controle!$I57+editar!$C$9))&amp;" Dias para vencer"),"Válido")),""),"Inválido")</f>
        <v/>
      </c>
      <c r="K57" s="93" t="str">
        <f>controle!$R57</f>
        <v/>
      </c>
      <c r="L57" s="94"/>
      <c r="M57" s="95" t="str">
        <f>IFERROR(IF((controle!$L57&gt;0),IF((DAYS360(TODAY(),(controle!$L57+editar!$C$15))&lt;1),"Vencido",IF((DAYS360(TODAY(),(controle!$L57+editar!$C$15))&lt;31),(DAYS360(TODAY(),(controle!$L57+editar!$C$15))&amp;" Dias para vencer"),"Válido")),""),"Inválido")</f>
        <v/>
      </c>
      <c r="N57" s="94" t="str">
        <f>IF(controle!$L57="","",controle!$L57+editar!$C$15)</f>
        <v/>
      </c>
      <c r="O57" s="97"/>
      <c r="P57" s="80">
        <v>50.0</v>
      </c>
      <c r="Q57" s="80" t="str">
        <f>IF(controle!$J57="","",IF(controle!$J57="Vencido","Vencido",IF(controle!$J57="Válido","Válido","Próximo ao vencimento")))</f>
        <v/>
      </c>
      <c r="R57" s="81" t="str">
        <f>IF(controle!$I57="","",controle!$I57+editar!$C$9)</f>
        <v/>
      </c>
      <c r="S57" s="80" t="str">
        <f>IF(controle!$R57="","",VLOOKUP(MONTH(controle!$R57),editar!$F$2:$G$13,2,0))</f>
        <v/>
      </c>
      <c r="T57" s="80" t="str">
        <f>IF(controle!$R57="","",YEAR(controle!$R57))</f>
        <v/>
      </c>
      <c r="U57" s="80" t="str">
        <f>IF(controle!$M57="","",IF(controle!$M57="Vencido","Vencido",IF(controle!$M57="Válido","Válido","Próximo ao vencimento")))</f>
        <v/>
      </c>
      <c r="V57" s="80" t="str">
        <f>IF(controle!$N57="","",VLOOKUP(MONTH(controle!$N57),editar!$F$2:$G$13,2,0))</f>
        <v/>
      </c>
      <c r="W57" s="80" t="str">
        <f>IF(controle!$N57="","",YEAR(controle!$N57))</f>
        <v/>
      </c>
      <c r="X57" s="80" t="str">
        <f>IF(controle!$I57="","",VLOOKUP(MONTH(controle!$I57),editar!$F$2:$G$13,2,0))</f>
        <v/>
      </c>
      <c r="Y57" s="80" t="str">
        <f>IF(controle!$I57="","",YEAR(controle!$I57))</f>
        <v/>
      </c>
      <c r="Z57" s="80" t="str">
        <f>IF(controle!$L57="","",VLOOKUP(MONTH(controle!$L57),editar!$F$2:$G$13,2,0))</f>
        <v/>
      </c>
      <c r="AA57" s="80" t="str">
        <f>IF(controle!$L57="","",YEAR(controle!$L57))</f>
        <v/>
      </c>
      <c r="AB57" s="61"/>
      <c r="AC57" s="62">
        <f>IFERROR(K57-editar!$C$1,"")</f>
        <v>-44648</v>
      </c>
      <c r="AD57" s="62">
        <f t="shared" si="1"/>
        <v>9999955352</v>
      </c>
      <c r="AE57" s="63"/>
      <c r="AF57" s="63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ht="19.5" customHeight="1">
      <c r="A58" s="82" t="str">
        <f>IF(controle!$D58="","",controle!$P58)</f>
        <v/>
      </c>
      <c r="B58" s="83"/>
      <c r="C58" s="83"/>
      <c r="D58" s="83"/>
      <c r="E58" s="83"/>
      <c r="F58" s="91"/>
      <c r="G58" s="99"/>
      <c r="H58" s="91"/>
      <c r="I58" s="100"/>
      <c r="J58" s="92" t="str">
        <f>IFERROR(IF((controle!$I58&gt;0),IF((DAYS360(TODAY(),(controle!$I58+editar!$C$9))&lt;1),"Vencido",IF((DAYS360(TODAY(),(controle!$I58+editar!$C$9))&lt;31),(DAYS360(TODAY(),(controle!$I58+editar!$C$9))&amp;" Dias para vencer"),"Válido")),""),"Inválido")</f>
        <v/>
      </c>
      <c r="K58" s="93" t="str">
        <f>controle!$R58</f>
        <v/>
      </c>
      <c r="L58" s="94"/>
      <c r="M58" s="95" t="str">
        <f>IFERROR(IF((controle!$L58&gt;0),IF((DAYS360(TODAY(),(controle!$L58+editar!$C$15))&lt;1),"Vencido",IF((DAYS360(TODAY(),(controle!$L58+editar!$C$15))&lt;31),(DAYS360(TODAY(),(controle!$L58+editar!$C$15))&amp;" Dias para vencer"),"Válido")),""),"Inválido")</f>
        <v/>
      </c>
      <c r="N58" s="94" t="str">
        <f>IF(controle!$L58="","",controle!$L58+editar!$C$15)</f>
        <v/>
      </c>
      <c r="O58" s="97"/>
      <c r="P58" s="80">
        <v>51.0</v>
      </c>
      <c r="Q58" s="80" t="str">
        <f>IF(controle!$J58="","",IF(controle!$J58="Vencido","Vencido",IF(controle!$J58="Válido","Válido","Próximo ao vencimento")))</f>
        <v/>
      </c>
      <c r="R58" s="81" t="str">
        <f>IF(controle!$I58="","",controle!$I58+editar!$C$9)</f>
        <v/>
      </c>
      <c r="S58" s="80" t="str">
        <f>IF(controle!$R58="","",VLOOKUP(MONTH(controle!$R58),editar!$F$2:$G$13,2,0))</f>
        <v/>
      </c>
      <c r="T58" s="80" t="str">
        <f>IF(controle!$R58="","",YEAR(controle!$R58))</f>
        <v/>
      </c>
      <c r="U58" s="80" t="str">
        <f>IF(controle!$M58="","",IF(controle!$M58="Vencido","Vencido",IF(controle!$M58="Válido","Válido","Próximo ao vencimento")))</f>
        <v/>
      </c>
      <c r="V58" s="80" t="str">
        <f>IF(controle!$N58="","",VLOOKUP(MONTH(controle!$N58),editar!$F$2:$G$13,2,0))</f>
        <v/>
      </c>
      <c r="W58" s="80" t="str">
        <f>IF(controle!$N58="","",YEAR(controle!$N58))</f>
        <v/>
      </c>
      <c r="X58" s="80" t="str">
        <f>IF(controle!$I58="","",VLOOKUP(MONTH(controle!$I58),editar!$F$2:$G$13,2,0))</f>
        <v/>
      </c>
      <c r="Y58" s="80" t="str">
        <f>IF(controle!$I58="","",YEAR(controle!$I58))</f>
        <v/>
      </c>
      <c r="Z58" s="80" t="str">
        <f>IF(controle!$L58="","",VLOOKUP(MONTH(controle!$L58),editar!$F$2:$G$13,2,0))</f>
        <v/>
      </c>
      <c r="AA58" s="80" t="str">
        <f>IF(controle!$L58="","",YEAR(controle!$L58))</f>
        <v/>
      </c>
      <c r="AB58" s="61"/>
      <c r="AC58" s="62">
        <f>IFERROR(K58-editar!$C$1,"")</f>
        <v>-44648</v>
      </c>
      <c r="AD58" s="62">
        <f t="shared" si="1"/>
        <v>9999955352</v>
      </c>
      <c r="AE58" s="63"/>
      <c r="AF58" s="63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ht="19.5" customHeight="1">
      <c r="A59" s="82" t="str">
        <f>IF(controle!$D59="","",controle!$P59)</f>
        <v/>
      </c>
      <c r="B59" s="83"/>
      <c r="C59" s="83"/>
      <c r="D59" s="83"/>
      <c r="E59" s="83"/>
      <c r="F59" s="91"/>
      <c r="G59" s="99"/>
      <c r="H59" s="91"/>
      <c r="I59" s="100"/>
      <c r="J59" s="92" t="str">
        <f>IFERROR(IF((controle!$I59&gt;0),IF((DAYS360(TODAY(),(controle!$I59+editar!$C$9))&lt;1),"Vencido",IF((DAYS360(TODAY(),(controle!$I59+editar!$C$9))&lt;31),(DAYS360(TODAY(),(controle!$I59+editar!$C$9))&amp;" Dias para vencer"),"Válido")),""),"Inválido")</f>
        <v/>
      </c>
      <c r="K59" s="93" t="str">
        <f>controle!$R59</f>
        <v/>
      </c>
      <c r="L59" s="94"/>
      <c r="M59" s="95" t="str">
        <f>IFERROR(IF((controle!$L59&gt;0),IF((DAYS360(TODAY(),(controle!$L59+editar!$C$15))&lt;1),"Vencido",IF((DAYS360(TODAY(),(controle!$L59+editar!$C$15))&lt;31),(DAYS360(TODAY(),(controle!$L59+editar!$C$15))&amp;" Dias para vencer"),"Válido")),""),"Inválido")</f>
        <v/>
      </c>
      <c r="N59" s="94" t="str">
        <f>IF(controle!$L59="","",controle!$L59+editar!$C$15)</f>
        <v/>
      </c>
      <c r="O59" s="97"/>
      <c r="P59" s="80">
        <v>52.0</v>
      </c>
      <c r="Q59" s="80" t="str">
        <f>IF(controle!$J59="","",IF(controle!$J59="Vencido","Vencido",IF(controle!$J59="Válido","Válido","Próximo ao vencimento")))</f>
        <v/>
      </c>
      <c r="R59" s="81" t="str">
        <f>IF(controle!$I59="","",controle!$I59+editar!$C$9)</f>
        <v/>
      </c>
      <c r="S59" s="80" t="str">
        <f>IF(controle!$R59="","",VLOOKUP(MONTH(controle!$R59),editar!$F$2:$G$13,2,0))</f>
        <v/>
      </c>
      <c r="T59" s="80" t="str">
        <f>IF(controle!$R59="","",YEAR(controle!$R59))</f>
        <v/>
      </c>
      <c r="U59" s="80" t="str">
        <f>IF(controle!$M59="","",IF(controle!$M59="Vencido","Vencido",IF(controle!$M59="Válido","Válido","Próximo ao vencimento")))</f>
        <v/>
      </c>
      <c r="V59" s="80" t="str">
        <f>IF(controle!$N59="","",VLOOKUP(MONTH(controle!$N59),editar!$F$2:$G$13,2,0))</f>
        <v/>
      </c>
      <c r="W59" s="80" t="str">
        <f>IF(controle!$N59="","",YEAR(controle!$N59))</f>
        <v/>
      </c>
      <c r="X59" s="80" t="str">
        <f>IF(controle!$I59="","",VLOOKUP(MONTH(controle!$I59),editar!$F$2:$G$13,2,0))</f>
        <v/>
      </c>
      <c r="Y59" s="80" t="str">
        <f>IF(controle!$I59="","",YEAR(controle!$I59))</f>
        <v/>
      </c>
      <c r="Z59" s="80" t="str">
        <f>IF(controle!$L59="","",VLOOKUP(MONTH(controle!$L59),editar!$F$2:$G$13,2,0))</f>
        <v/>
      </c>
      <c r="AA59" s="80" t="str">
        <f>IF(controle!$L59="","",YEAR(controle!$L59))</f>
        <v/>
      </c>
      <c r="AB59" s="61"/>
      <c r="AC59" s="62">
        <f>IFERROR(K59-editar!$C$1,"")</f>
        <v>-44648</v>
      </c>
      <c r="AD59" s="62">
        <f t="shared" si="1"/>
        <v>9999955352</v>
      </c>
      <c r="AE59" s="63"/>
      <c r="AF59" s="63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ht="19.5" customHeight="1">
      <c r="A60" s="82" t="str">
        <f>IF(controle!$D60="","",controle!$P60)</f>
        <v/>
      </c>
      <c r="B60" s="83"/>
      <c r="C60" s="83"/>
      <c r="D60" s="83"/>
      <c r="E60" s="83"/>
      <c r="F60" s="91"/>
      <c r="G60" s="99"/>
      <c r="H60" s="91"/>
      <c r="I60" s="100"/>
      <c r="J60" s="92" t="str">
        <f>IFERROR(IF((controle!$I60&gt;0),IF((DAYS360(TODAY(),(controle!$I60+editar!$C$9))&lt;1),"Vencido",IF((DAYS360(TODAY(),(controle!$I60+editar!$C$9))&lt;31),(DAYS360(TODAY(),(controle!$I60+editar!$C$9))&amp;" Dias para vencer"),"Válido")),""),"Inválido")</f>
        <v/>
      </c>
      <c r="K60" s="93" t="str">
        <f>controle!$R60</f>
        <v/>
      </c>
      <c r="L60" s="94"/>
      <c r="M60" s="95" t="str">
        <f>IFERROR(IF((controle!$L60&gt;0),IF((DAYS360(TODAY(),(controle!$L60+editar!$C$15))&lt;1),"Vencido",IF((DAYS360(TODAY(),(controle!$L60+editar!$C$15))&lt;31),(DAYS360(TODAY(),(controle!$L60+editar!$C$15))&amp;" Dias para vencer"),"Válido")),""),"Inválido")</f>
        <v/>
      </c>
      <c r="N60" s="94" t="str">
        <f>IF(controle!$L60="","",controle!$L60+editar!$C$15)</f>
        <v/>
      </c>
      <c r="O60" s="97"/>
      <c r="P60" s="80">
        <v>53.0</v>
      </c>
      <c r="Q60" s="80" t="str">
        <f>IF(controle!$J60="","",IF(controle!$J60="Vencido","Vencido",IF(controle!$J60="Válido","Válido","Próximo ao vencimento")))</f>
        <v/>
      </c>
      <c r="R60" s="81" t="str">
        <f>IF(controle!$I60="","",controle!$I60+editar!$C$9)</f>
        <v/>
      </c>
      <c r="S60" s="80" t="str">
        <f>IF(controle!$R60="","",VLOOKUP(MONTH(controle!$R60),editar!$F$2:$G$13,2,0))</f>
        <v/>
      </c>
      <c r="T60" s="80" t="str">
        <f>IF(controle!$R60="","",YEAR(controle!$R60))</f>
        <v/>
      </c>
      <c r="U60" s="80" t="str">
        <f>IF(controle!$M60="","",IF(controle!$M60="Vencido","Vencido",IF(controle!$M60="Válido","Válido","Próximo ao vencimento")))</f>
        <v/>
      </c>
      <c r="V60" s="80" t="str">
        <f>IF(controle!$N60="","",VLOOKUP(MONTH(controle!$N60),editar!$F$2:$G$13,2,0))</f>
        <v/>
      </c>
      <c r="W60" s="80" t="str">
        <f>IF(controle!$N60="","",YEAR(controle!$N60))</f>
        <v/>
      </c>
      <c r="X60" s="80" t="str">
        <f>IF(controle!$I60="","",VLOOKUP(MONTH(controle!$I60),editar!$F$2:$G$13,2,0))</f>
        <v/>
      </c>
      <c r="Y60" s="80" t="str">
        <f>IF(controle!$I60="","",YEAR(controle!$I60))</f>
        <v/>
      </c>
      <c r="Z60" s="80" t="str">
        <f>IF(controle!$L60="","",VLOOKUP(MONTH(controle!$L60),editar!$F$2:$G$13,2,0))</f>
        <v/>
      </c>
      <c r="AA60" s="80" t="str">
        <f>IF(controle!$L60="","",YEAR(controle!$L60))</f>
        <v/>
      </c>
      <c r="AB60" s="61"/>
      <c r="AC60" s="62">
        <f>IFERROR(K60-editar!$C$1,"")</f>
        <v>-44648</v>
      </c>
      <c r="AD60" s="62">
        <f t="shared" si="1"/>
        <v>9999955352</v>
      </c>
      <c r="AE60" s="63"/>
      <c r="AF60" s="63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ht="19.5" customHeight="1">
      <c r="A61" s="82" t="str">
        <f>IF(controle!$D61="","",controle!$P61)</f>
        <v/>
      </c>
      <c r="B61" s="83"/>
      <c r="C61" s="83"/>
      <c r="D61" s="83"/>
      <c r="E61" s="83"/>
      <c r="F61" s="91"/>
      <c r="G61" s="99"/>
      <c r="H61" s="91"/>
      <c r="I61" s="100"/>
      <c r="J61" s="92" t="str">
        <f>IFERROR(IF((controle!$I61&gt;0),IF((DAYS360(TODAY(),(controle!$I61+editar!$C$9))&lt;1),"Vencido",IF((DAYS360(TODAY(),(controle!$I61+editar!$C$9))&lt;31),(DAYS360(TODAY(),(controle!$I61+editar!$C$9))&amp;" Dias para vencer"),"Válido")),""),"Inválido")</f>
        <v/>
      </c>
      <c r="K61" s="93" t="str">
        <f>controle!$R61</f>
        <v/>
      </c>
      <c r="L61" s="94"/>
      <c r="M61" s="95" t="str">
        <f>IFERROR(IF((controle!$L61&gt;0),IF((DAYS360(TODAY(),(controle!$L61+editar!$C$15))&lt;1),"Vencido",IF((DAYS360(TODAY(),(controle!$L61+editar!$C$15))&lt;31),(DAYS360(TODAY(),(controle!$L61+editar!$C$15))&amp;" Dias para vencer"),"Válido")),""),"Inválido")</f>
        <v/>
      </c>
      <c r="N61" s="94" t="str">
        <f>IF(controle!$L61="","",controle!$L61+editar!$C$15)</f>
        <v/>
      </c>
      <c r="O61" s="97"/>
      <c r="P61" s="80">
        <v>54.0</v>
      </c>
      <c r="Q61" s="80" t="str">
        <f>IF(controle!$J61="","",IF(controle!$J61="Vencido","Vencido",IF(controle!$J61="Válido","Válido","Próximo ao vencimento")))</f>
        <v/>
      </c>
      <c r="R61" s="81" t="str">
        <f>IF(controle!$I61="","",controle!$I61+editar!$C$9)</f>
        <v/>
      </c>
      <c r="S61" s="80" t="str">
        <f>IF(controle!$R61="","",VLOOKUP(MONTH(controle!$R61),editar!$F$2:$G$13,2,0))</f>
        <v/>
      </c>
      <c r="T61" s="80" t="str">
        <f>IF(controle!$R61="","",YEAR(controle!$R61))</f>
        <v/>
      </c>
      <c r="U61" s="80" t="str">
        <f>IF(controle!$M61="","",IF(controle!$M61="Vencido","Vencido",IF(controle!$M61="Válido","Válido","Próximo ao vencimento")))</f>
        <v/>
      </c>
      <c r="V61" s="80" t="str">
        <f>IF(controle!$N61="","",VLOOKUP(MONTH(controle!$N61),editar!$F$2:$G$13,2,0))</f>
        <v/>
      </c>
      <c r="W61" s="80" t="str">
        <f>IF(controle!$N61="","",YEAR(controle!$N61))</f>
        <v/>
      </c>
      <c r="X61" s="80" t="str">
        <f>IF(controle!$I61="","",VLOOKUP(MONTH(controle!$I61),editar!$F$2:$G$13,2,0))</f>
        <v/>
      </c>
      <c r="Y61" s="80" t="str">
        <f>IF(controle!$I61="","",YEAR(controle!$I61))</f>
        <v/>
      </c>
      <c r="Z61" s="80" t="str">
        <f>IF(controle!$L61="","",VLOOKUP(MONTH(controle!$L61),editar!$F$2:$G$13,2,0))</f>
        <v/>
      </c>
      <c r="AA61" s="80" t="str">
        <f>IF(controle!$L61="","",YEAR(controle!$L61))</f>
        <v/>
      </c>
      <c r="AB61" s="61"/>
      <c r="AC61" s="62">
        <f>IFERROR(K61-editar!$C$1,"")</f>
        <v>-44648</v>
      </c>
      <c r="AD61" s="62">
        <f t="shared" si="1"/>
        <v>9999955352</v>
      </c>
      <c r="AE61" s="63"/>
      <c r="AF61" s="63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ht="19.5" customHeight="1">
      <c r="A62" s="82" t="str">
        <f>IF(controle!$D62="","",controle!$P62)</f>
        <v/>
      </c>
      <c r="B62" s="83"/>
      <c r="C62" s="83"/>
      <c r="D62" s="83"/>
      <c r="E62" s="83"/>
      <c r="F62" s="91"/>
      <c r="G62" s="99"/>
      <c r="H62" s="91"/>
      <c r="I62" s="100"/>
      <c r="J62" s="92" t="str">
        <f>IFERROR(IF((controle!$I62&gt;0),IF((DAYS360(TODAY(),(controle!$I62+editar!$C$9))&lt;1),"Vencido",IF((DAYS360(TODAY(),(controle!$I62+editar!$C$9))&lt;31),(DAYS360(TODAY(),(controle!$I62+editar!$C$9))&amp;" Dias para vencer"),"Válido")),""),"Inválido")</f>
        <v/>
      </c>
      <c r="K62" s="93" t="str">
        <f>controle!$R62</f>
        <v/>
      </c>
      <c r="L62" s="94"/>
      <c r="M62" s="95" t="str">
        <f>IFERROR(IF((controle!$L62&gt;0),IF((DAYS360(TODAY(),(controle!$L62+editar!$C$15))&lt;1),"Vencido",IF((DAYS360(TODAY(),(controle!$L62+editar!$C$15))&lt;31),(DAYS360(TODAY(),(controle!$L62+editar!$C$15))&amp;" Dias para vencer"),"Válido")),""),"Inválido")</f>
        <v/>
      </c>
      <c r="N62" s="94" t="str">
        <f>IF(controle!$L62="","",controle!$L62+editar!$C$15)</f>
        <v/>
      </c>
      <c r="O62" s="97"/>
      <c r="P62" s="80">
        <v>55.0</v>
      </c>
      <c r="Q62" s="80" t="str">
        <f>IF(controle!$J62="","",IF(controle!$J62="Vencido","Vencido",IF(controle!$J62="Válido","Válido","Próximo ao vencimento")))</f>
        <v/>
      </c>
      <c r="R62" s="81" t="str">
        <f>IF(controle!$I62="","",controle!$I62+editar!$C$9)</f>
        <v/>
      </c>
      <c r="S62" s="80" t="str">
        <f>IF(controle!$R62="","",VLOOKUP(MONTH(controle!$R62),editar!$F$2:$G$13,2,0))</f>
        <v/>
      </c>
      <c r="T62" s="80" t="str">
        <f>IF(controle!$R62="","",YEAR(controle!$R62))</f>
        <v/>
      </c>
      <c r="U62" s="80" t="str">
        <f>IF(controle!$M62="","",IF(controle!$M62="Vencido","Vencido",IF(controle!$M62="Válido","Válido","Próximo ao vencimento")))</f>
        <v/>
      </c>
      <c r="V62" s="80" t="str">
        <f>IF(controle!$N62="","",VLOOKUP(MONTH(controle!$N62),editar!$F$2:$G$13,2,0))</f>
        <v/>
      </c>
      <c r="W62" s="80" t="str">
        <f>IF(controle!$N62="","",YEAR(controle!$N62))</f>
        <v/>
      </c>
      <c r="X62" s="80" t="str">
        <f>IF(controle!$I62="","",VLOOKUP(MONTH(controle!$I62),editar!$F$2:$G$13,2,0))</f>
        <v/>
      </c>
      <c r="Y62" s="80" t="str">
        <f>IF(controle!$I62="","",YEAR(controle!$I62))</f>
        <v/>
      </c>
      <c r="Z62" s="80" t="str">
        <f>IF(controle!$L62="","",VLOOKUP(MONTH(controle!$L62),editar!$F$2:$G$13,2,0))</f>
        <v/>
      </c>
      <c r="AA62" s="80" t="str">
        <f>IF(controle!$L62="","",YEAR(controle!$L62))</f>
        <v/>
      </c>
      <c r="AB62" s="61"/>
      <c r="AC62" s="62">
        <f>IFERROR(K62-editar!$C$1,"")</f>
        <v>-44648</v>
      </c>
      <c r="AD62" s="62">
        <f t="shared" si="1"/>
        <v>9999955352</v>
      </c>
      <c r="AE62" s="63"/>
      <c r="AF62" s="63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ht="19.5" customHeight="1">
      <c r="A63" s="82" t="str">
        <f>IF(controle!$D63="","",controle!$P63)</f>
        <v/>
      </c>
      <c r="B63" s="83"/>
      <c r="C63" s="83"/>
      <c r="D63" s="83"/>
      <c r="E63" s="83"/>
      <c r="F63" s="91"/>
      <c r="G63" s="99"/>
      <c r="H63" s="91"/>
      <c r="I63" s="100"/>
      <c r="J63" s="92" t="str">
        <f>IFERROR(IF((controle!$I63&gt;0),IF((DAYS360(TODAY(),(controle!$I63+editar!$C$9))&lt;1),"Vencido",IF((DAYS360(TODAY(),(controle!$I63+editar!$C$9))&lt;31),(DAYS360(TODAY(),(controle!$I63+editar!$C$9))&amp;" Dias para vencer"),"Válido")),""),"Inválido")</f>
        <v/>
      </c>
      <c r="K63" s="93" t="str">
        <f>controle!$R63</f>
        <v/>
      </c>
      <c r="L63" s="94"/>
      <c r="M63" s="95" t="str">
        <f>IFERROR(IF((controle!$L63&gt;0),IF((DAYS360(TODAY(),(controle!$L63+editar!$C$15))&lt;1),"Vencido",IF((DAYS360(TODAY(),(controle!$L63+editar!$C$15))&lt;31),(DAYS360(TODAY(),(controle!$L63+editar!$C$15))&amp;" Dias para vencer"),"Válido")),""),"Inválido")</f>
        <v/>
      </c>
      <c r="N63" s="94" t="str">
        <f>IF(controle!$L63="","",controle!$L63+editar!$C$15)</f>
        <v/>
      </c>
      <c r="O63" s="97"/>
      <c r="P63" s="80">
        <v>56.0</v>
      </c>
      <c r="Q63" s="80" t="str">
        <f>IF(controle!$J63="","",IF(controle!$J63="Vencido","Vencido",IF(controle!$J63="Válido","Válido","Próximo ao vencimento")))</f>
        <v/>
      </c>
      <c r="R63" s="81" t="str">
        <f>IF(controle!$I63="","",controle!$I63+editar!$C$9)</f>
        <v/>
      </c>
      <c r="S63" s="80" t="str">
        <f>IF(controle!$R63="","",VLOOKUP(MONTH(controle!$R63),editar!$F$2:$G$13,2,0))</f>
        <v/>
      </c>
      <c r="T63" s="80" t="str">
        <f>IF(controle!$R63="","",YEAR(controle!$R63))</f>
        <v/>
      </c>
      <c r="U63" s="80" t="str">
        <f>IF(controle!$M63="","",IF(controle!$M63="Vencido","Vencido",IF(controle!$M63="Válido","Válido","Próximo ao vencimento")))</f>
        <v/>
      </c>
      <c r="V63" s="80" t="str">
        <f>IF(controle!$N63="","",VLOOKUP(MONTH(controle!$N63),editar!$F$2:$G$13,2,0))</f>
        <v/>
      </c>
      <c r="W63" s="80" t="str">
        <f>IF(controle!$N63="","",YEAR(controle!$N63))</f>
        <v/>
      </c>
      <c r="X63" s="80" t="str">
        <f>IF(controle!$I63="","",VLOOKUP(MONTH(controle!$I63),editar!$F$2:$G$13,2,0))</f>
        <v/>
      </c>
      <c r="Y63" s="80" t="str">
        <f>IF(controle!$I63="","",YEAR(controle!$I63))</f>
        <v/>
      </c>
      <c r="Z63" s="80" t="str">
        <f>IF(controle!$L63="","",VLOOKUP(MONTH(controle!$L63),editar!$F$2:$G$13,2,0))</f>
        <v/>
      </c>
      <c r="AA63" s="80" t="str">
        <f>IF(controle!$L63="","",YEAR(controle!$L63))</f>
        <v/>
      </c>
      <c r="AB63" s="61"/>
      <c r="AC63" s="62">
        <f>IFERROR(K63-editar!$C$1,"")</f>
        <v>-44648</v>
      </c>
      <c r="AD63" s="62">
        <f t="shared" si="1"/>
        <v>9999955352</v>
      </c>
      <c r="AE63" s="63"/>
      <c r="AF63" s="63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ht="19.5" customHeight="1">
      <c r="A64" s="82" t="str">
        <f>IF(controle!$D64="","",controle!$P64)</f>
        <v/>
      </c>
      <c r="B64" s="83"/>
      <c r="C64" s="83"/>
      <c r="D64" s="83"/>
      <c r="E64" s="83"/>
      <c r="F64" s="91"/>
      <c r="G64" s="99"/>
      <c r="H64" s="91"/>
      <c r="I64" s="100"/>
      <c r="J64" s="92" t="str">
        <f>IFERROR(IF((controle!$I64&gt;0),IF((DAYS360(TODAY(),(controle!$I64+editar!$C$9))&lt;1),"Vencido",IF((DAYS360(TODAY(),(controle!$I64+editar!$C$9))&lt;31),(DAYS360(TODAY(),(controle!$I64+editar!$C$9))&amp;" Dias para vencer"),"Válido")),""),"Inválido")</f>
        <v/>
      </c>
      <c r="K64" s="93" t="str">
        <f>controle!$R64</f>
        <v/>
      </c>
      <c r="L64" s="94"/>
      <c r="M64" s="95" t="str">
        <f>IFERROR(IF((controle!$L64&gt;0),IF((DAYS360(TODAY(),(controle!$L64+editar!$C$15))&lt;1),"Vencido",IF((DAYS360(TODAY(),(controle!$L64+editar!$C$15))&lt;31),(DAYS360(TODAY(),(controle!$L64+editar!$C$15))&amp;" Dias para vencer"),"Válido")),""),"Inválido")</f>
        <v/>
      </c>
      <c r="N64" s="94" t="str">
        <f>IF(controle!$L64="","",controle!$L64+editar!$C$15)</f>
        <v/>
      </c>
      <c r="O64" s="97"/>
      <c r="P64" s="80">
        <v>57.0</v>
      </c>
      <c r="Q64" s="80" t="str">
        <f>IF(controle!$J64="","",IF(controle!$J64="Vencido","Vencido",IF(controle!$J64="Válido","Válido","Próximo ao vencimento")))</f>
        <v/>
      </c>
      <c r="R64" s="81" t="str">
        <f>IF(controle!$I64="","",controle!$I64+editar!$C$9)</f>
        <v/>
      </c>
      <c r="S64" s="80" t="str">
        <f>IF(controle!$R64="","",VLOOKUP(MONTH(controle!$R64),editar!$F$2:$G$13,2,0))</f>
        <v/>
      </c>
      <c r="T64" s="80" t="str">
        <f>IF(controle!$R64="","",YEAR(controle!$R64))</f>
        <v/>
      </c>
      <c r="U64" s="80" t="str">
        <f>IF(controle!$M64="","",IF(controle!$M64="Vencido","Vencido",IF(controle!$M64="Válido","Válido","Próximo ao vencimento")))</f>
        <v/>
      </c>
      <c r="V64" s="80" t="str">
        <f>IF(controle!$N64="","",VLOOKUP(MONTH(controle!$N64),editar!$F$2:$G$13,2,0))</f>
        <v/>
      </c>
      <c r="W64" s="80" t="str">
        <f>IF(controle!$N64="","",YEAR(controle!$N64))</f>
        <v/>
      </c>
      <c r="X64" s="80" t="str">
        <f>IF(controle!$I64="","",VLOOKUP(MONTH(controle!$I64),editar!$F$2:$G$13,2,0))</f>
        <v/>
      </c>
      <c r="Y64" s="80" t="str">
        <f>IF(controle!$I64="","",YEAR(controle!$I64))</f>
        <v/>
      </c>
      <c r="Z64" s="80" t="str">
        <f>IF(controle!$L64="","",VLOOKUP(MONTH(controle!$L64),editar!$F$2:$G$13,2,0))</f>
        <v/>
      </c>
      <c r="AA64" s="80" t="str">
        <f>IF(controle!$L64="","",YEAR(controle!$L64))</f>
        <v/>
      </c>
      <c r="AB64" s="61"/>
      <c r="AC64" s="62">
        <f>IFERROR(K64-editar!$C$1,"")</f>
        <v>-44648</v>
      </c>
      <c r="AD64" s="62">
        <f t="shared" si="1"/>
        <v>9999955352</v>
      </c>
      <c r="AE64" s="63"/>
      <c r="AF64" s="63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ht="19.5" customHeight="1">
      <c r="A65" s="82" t="str">
        <f>IF(controle!$D65="","",controle!$P65)</f>
        <v/>
      </c>
      <c r="B65" s="83"/>
      <c r="C65" s="83"/>
      <c r="D65" s="83"/>
      <c r="E65" s="83"/>
      <c r="F65" s="91"/>
      <c r="G65" s="99"/>
      <c r="H65" s="91"/>
      <c r="I65" s="100"/>
      <c r="J65" s="92" t="str">
        <f>IFERROR(IF((controle!$I65&gt;0),IF((DAYS360(TODAY(),(controle!$I65+editar!$C$9))&lt;1),"Vencido",IF((DAYS360(TODAY(),(controle!$I65+editar!$C$9))&lt;31),(DAYS360(TODAY(),(controle!$I65+editar!$C$9))&amp;" Dias para vencer"),"Válido")),""),"Inválido")</f>
        <v/>
      </c>
      <c r="K65" s="93" t="str">
        <f>controle!$R65</f>
        <v/>
      </c>
      <c r="L65" s="94"/>
      <c r="M65" s="95" t="str">
        <f>IFERROR(IF((controle!$L65&gt;0),IF((DAYS360(TODAY(),(controle!$L65+editar!$C$15))&lt;1),"Vencido",IF((DAYS360(TODAY(),(controle!$L65+editar!$C$15))&lt;31),(DAYS360(TODAY(),(controle!$L65+editar!$C$15))&amp;" Dias para vencer"),"Válido")),""),"Inválido")</f>
        <v/>
      </c>
      <c r="N65" s="94" t="str">
        <f>IF(controle!$L65="","",controle!$L65+editar!$C$15)</f>
        <v/>
      </c>
      <c r="O65" s="97"/>
      <c r="P65" s="80">
        <v>58.0</v>
      </c>
      <c r="Q65" s="80" t="str">
        <f>IF(controle!$J65="","",IF(controle!$J65="Vencido","Vencido",IF(controle!$J65="Válido","Válido","Próximo ao vencimento")))</f>
        <v/>
      </c>
      <c r="R65" s="81" t="str">
        <f>IF(controle!$I65="","",controle!$I65+editar!$C$9)</f>
        <v/>
      </c>
      <c r="S65" s="80" t="str">
        <f>IF(controle!$R65="","",VLOOKUP(MONTH(controle!$R65),editar!$F$2:$G$13,2,0))</f>
        <v/>
      </c>
      <c r="T65" s="80" t="str">
        <f>IF(controle!$R65="","",YEAR(controle!$R65))</f>
        <v/>
      </c>
      <c r="U65" s="80" t="str">
        <f>IF(controle!$M65="","",IF(controle!$M65="Vencido","Vencido",IF(controle!$M65="Válido","Válido","Próximo ao vencimento")))</f>
        <v/>
      </c>
      <c r="V65" s="80" t="str">
        <f>IF(controle!$N65="","",VLOOKUP(MONTH(controle!$N65),editar!$F$2:$G$13,2,0))</f>
        <v/>
      </c>
      <c r="W65" s="80" t="str">
        <f>IF(controle!$N65="","",YEAR(controle!$N65))</f>
        <v/>
      </c>
      <c r="X65" s="80" t="str">
        <f>IF(controle!$I65="","",VLOOKUP(MONTH(controle!$I65),editar!$F$2:$G$13,2,0))</f>
        <v/>
      </c>
      <c r="Y65" s="80" t="str">
        <f>IF(controle!$I65="","",YEAR(controle!$I65))</f>
        <v/>
      </c>
      <c r="Z65" s="80" t="str">
        <f>IF(controle!$L65="","",VLOOKUP(MONTH(controle!$L65),editar!$F$2:$G$13,2,0))</f>
        <v/>
      </c>
      <c r="AA65" s="80" t="str">
        <f>IF(controle!$L65="","",YEAR(controle!$L65))</f>
        <v/>
      </c>
      <c r="AB65" s="61"/>
      <c r="AC65" s="62">
        <f>IFERROR(K65-editar!$C$1,"")</f>
        <v>-44648</v>
      </c>
      <c r="AD65" s="62">
        <f t="shared" si="1"/>
        <v>9999955352</v>
      </c>
      <c r="AE65" s="63"/>
      <c r="AF65" s="63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ht="19.5" customHeight="1">
      <c r="A66" s="82" t="str">
        <f>IF(controle!$D66="","",controle!$P66)</f>
        <v/>
      </c>
      <c r="B66" s="83"/>
      <c r="C66" s="83"/>
      <c r="D66" s="83"/>
      <c r="E66" s="83"/>
      <c r="F66" s="91"/>
      <c r="G66" s="99"/>
      <c r="H66" s="91"/>
      <c r="I66" s="100"/>
      <c r="J66" s="92" t="str">
        <f>IFERROR(IF((controle!$I66&gt;0),IF((DAYS360(TODAY(),(controle!$I66+editar!$C$9))&lt;1),"Vencido",IF((DAYS360(TODAY(),(controle!$I66+editar!$C$9))&lt;31),(DAYS360(TODAY(),(controle!$I66+editar!$C$9))&amp;" Dias para vencer"),"Válido")),""),"Inválido")</f>
        <v/>
      </c>
      <c r="K66" s="93" t="str">
        <f>controle!$R66</f>
        <v/>
      </c>
      <c r="L66" s="94"/>
      <c r="M66" s="95" t="str">
        <f>IFERROR(IF((controle!$L66&gt;0),IF((DAYS360(TODAY(),(controle!$L66+editar!$C$15))&lt;1),"Vencido",IF((DAYS360(TODAY(),(controle!$L66+editar!$C$15))&lt;31),(DAYS360(TODAY(),(controle!$L66+editar!$C$15))&amp;" Dias para vencer"),"Válido")),""),"Inválido")</f>
        <v/>
      </c>
      <c r="N66" s="94" t="str">
        <f>IF(controle!$L66="","",controle!$L66+editar!$C$15)</f>
        <v/>
      </c>
      <c r="O66" s="97"/>
      <c r="P66" s="80">
        <v>59.0</v>
      </c>
      <c r="Q66" s="80" t="str">
        <f>IF(controle!$J66="","",IF(controle!$J66="Vencido","Vencido",IF(controle!$J66="Válido","Válido","Próximo ao vencimento")))</f>
        <v/>
      </c>
      <c r="R66" s="81" t="str">
        <f>IF(controle!$I66="","",controle!$I66+editar!$C$9)</f>
        <v/>
      </c>
      <c r="S66" s="80" t="str">
        <f>IF(controle!$R66="","",VLOOKUP(MONTH(controle!$R66),editar!$F$2:$G$13,2,0))</f>
        <v/>
      </c>
      <c r="T66" s="80" t="str">
        <f>IF(controle!$R66="","",YEAR(controle!$R66))</f>
        <v/>
      </c>
      <c r="U66" s="80" t="str">
        <f>IF(controle!$M66="","",IF(controle!$M66="Vencido","Vencido",IF(controle!$M66="Válido","Válido","Próximo ao vencimento")))</f>
        <v/>
      </c>
      <c r="V66" s="80" t="str">
        <f>IF(controle!$N66="","",VLOOKUP(MONTH(controle!$N66),editar!$F$2:$G$13,2,0))</f>
        <v/>
      </c>
      <c r="W66" s="80" t="str">
        <f>IF(controle!$N66="","",YEAR(controle!$N66))</f>
        <v/>
      </c>
      <c r="X66" s="80" t="str">
        <f>IF(controle!$I66="","",VLOOKUP(MONTH(controle!$I66),editar!$F$2:$G$13,2,0))</f>
        <v/>
      </c>
      <c r="Y66" s="80" t="str">
        <f>IF(controle!$I66="","",YEAR(controle!$I66))</f>
        <v/>
      </c>
      <c r="Z66" s="80" t="str">
        <f>IF(controle!$L66="","",VLOOKUP(MONTH(controle!$L66),editar!$F$2:$G$13,2,0))</f>
        <v/>
      </c>
      <c r="AA66" s="80" t="str">
        <f>IF(controle!$L66="","",YEAR(controle!$L66))</f>
        <v/>
      </c>
      <c r="AB66" s="61"/>
      <c r="AC66" s="62">
        <f>IFERROR(K66-editar!$C$1,"")</f>
        <v>-44648</v>
      </c>
      <c r="AD66" s="62">
        <f t="shared" si="1"/>
        <v>9999955352</v>
      </c>
      <c r="AE66" s="63"/>
      <c r="AF66" s="63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ht="19.5" customHeight="1">
      <c r="A67" s="82" t="str">
        <f>IF(controle!$D67="","",controle!$P67)</f>
        <v/>
      </c>
      <c r="B67" s="83"/>
      <c r="C67" s="83"/>
      <c r="D67" s="83"/>
      <c r="E67" s="83"/>
      <c r="F67" s="91"/>
      <c r="G67" s="99"/>
      <c r="H67" s="91"/>
      <c r="I67" s="100"/>
      <c r="J67" s="92" t="str">
        <f>IFERROR(IF((controle!$I67&gt;0),IF((DAYS360(TODAY(),(controle!$I67+editar!$C$9))&lt;1),"Vencido",IF((DAYS360(TODAY(),(controle!$I67+editar!$C$9))&lt;31),(DAYS360(TODAY(),(controle!$I67+editar!$C$9))&amp;" Dias para vencer"),"Válido")),""),"Inválido")</f>
        <v/>
      </c>
      <c r="K67" s="93" t="str">
        <f>controle!$R67</f>
        <v/>
      </c>
      <c r="L67" s="94"/>
      <c r="M67" s="95" t="str">
        <f>IFERROR(IF((controle!$L67&gt;0),IF((DAYS360(TODAY(),(controle!$L67+editar!$C$15))&lt;1),"Vencido",IF((DAYS360(TODAY(),(controle!$L67+editar!$C$15))&lt;31),(DAYS360(TODAY(),(controle!$L67+editar!$C$15))&amp;" Dias para vencer"),"Válido")),""),"Inválido")</f>
        <v/>
      </c>
      <c r="N67" s="94" t="str">
        <f>IF(controle!$L67="","",controle!$L67+editar!$C$15)</f>
        <v/>
      </c>
      <c r="O67" s="97"/>
      <c r="P67" s="80">
        <v>60.0</v>
      </c>
      <c r="Q67" s="80" t="str">
        <f>IF(controle!$J67="","",IF(controle!$J67="Vencido","Vencido",IF(controle!$J67="Válido","Válido","Próximo ao vencimento")))</f>
        <v/>
      </c>
      <c r="R67" s="81" t="str">
        <f>IF(controle!$I67="","",controle!$I67+editar!$C$9)</f>
        <v/>
      </c>
      <c r="S67" s="80" t="str">
        <f>IF(controle!$R67="","",VLOOKUP(MONTH(controle!$R67),editar!$F$2:$G$13,2,0))</f>
        <v/>
      </c>
      <c r="T67" s="80" t="str">
        <f>IF(controle!$R67="","",YEAR(controle!$R67))</f>
        <v/>
      </c>
      <c r="U67" s="80" t="str">
        <f>IF(controle!$M67="","",IF(controle!$M67="Vencido","Vencido",IF(controle!$M67="Válido","Válido","Próximo ao vencimento")))</f>
        <v/>
      </c>
      <c r="V67" s="80" t="str">
        <f>IF(controle!$N67="","",VLOOKUP(MONTH(controle!$N67),editar!$F$2:$G$13,2,0))</f>
        <v/>
      </c>
      <c r="W67" s="80" t="str">
        <f>IF(controle!$N67="","",YEAR(controle!$N67))</f>
        <v/>
      </c>
      <c r="X67" s="80" t="str">
        <f>IF(controle!$I67="","",VLOOKUP(MONTH(controle!$I67),editar!$F$2:$G$13,2,0))</f>
        <v/>
      </c>
      <c r="Y67" s="80" t="str">
        <f>IF(controle!$I67="","",YEAR(controle!$I67))</f>
        <v/>
      </c>
      <c r="Z67" s="80" t="str">
        <f>IF(controle!$L67="","",VLOOKUP(MONTH(controle!$L67),editar!$F$2:$G$13,2,0))</f>
        <v/>
      </c>
      <c r="AA67" s="80" t="str">
        <f>IF(controle!$L67="","",YEAR(controle!$L67))</f>
        <v/>
      </c>
      <c r="AB67" s="61"/>
      <c r="AC67" s="62">
        <f>IFERROR(K67-editar!$C$1,"")</f>
        <v>-44648</v>
      </c>
      <c r="AD67" s="62">
        <f t="shared" si="1"/>
        <v>9999955352</v>
      </c>
      <c r="AE67" s="63"/>
      <c r="AF67" s="63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ht="19.5" customHeight="1">
      <c r="A68" s="82" t="str">
        <f>IF(controle!$D68="","",controle!$P68)</f>
        <v/>
      </c>
      <c r="B68" s="83"/>
      <c r="C68" s="83"/>
      <c r="D68" s="83"/>
      <c r="E68" s="83"/>
      <c r="F68" s="91"/>
      <c r="G68" s="99"/>
      <c r="H68" s="91"/>
      <c r="I68" s="100"/>
      <c r="J68" s="92" t="str">
        <f>IFERROR(IF((controle!$I68&gt;0),IF((DAYS360(TODAY(),(controle!$I68+editar!$C$9))&lt;1),"Vencido",IF((DAYS360(TODAY(),(controle!$I68+editar!$C$9))&lt;31),(DAYS360(TODAY(),(controle!$I68+editar!$C$9))&amp;" Dias para vencer"),"Válido")),""),"Inválido")</f>
        <v/>
      </c>
      <c r="K68" s="93" t="str">
        <f>controle!$R68</f>
        <v/>
      </c>
      <c r="L68" s="94"/>
      <c r="M68" s="95" t="str">
        <f>IFERROR(IF((controle!$L68&gt;0),IF((DAYS360(TODAY(),(controle!$L68+editar!$C$15))&lt;1),"Vencido",IF((DAYS360(TODAY(),(controle!$L68+editar!$C$15))&lt;31),(DAYS360(TODAY(),(controle!$L68+editar!$C$15))&amp;" Dias para vencer"),"Válido")),""),"Inválido")</f>
        <v/>
      </c>
      <c r="N68" s="94" t="str">
        <f>IF(controle!$L68="","",controle!$L68+editar!$C$15)</f>
        <v/>
      </c>
      <c r="O68" s="97"/>
      <c r="P68" s="80">
        <v>61.0</v>
      </c>
      <c r="Q68" s="80" t="str">
        <f>IF(controle!$J68="","",IF(controle!$J68="Vencido","Vencido",IF(controle!$J68="Válido","Válido","Próximo ao vencimento")))</f>
        <v/>
      </c>
      <c r="R68" s="81" t="str">
        <f>IF(controle!$I68="","",controle!$I68+editar!$C$9)</f>
        <v/>
      </c>
      <c r="S68" s="80" t="str">
        <f>IF(controle!$R68="","",VLOOKUP(MONTH(controle!$R68),editar!$F$2:$G$13,2,0))</f>
        <v/>
      </c>
      <c r="T68" s="80" t="str">
        <f>IF(controle!$R68="","",YEAR(controle!$R68))</f>
        <v/>
      </c>
      <c r="U68" s="80" t="str">
        <f>IF(controle!$M68="","",IF(controle!$M68="Vencido","Vencido",IF(controle!$M68="Válido","Válido","Próximo ao vencimento")))</f>
        <v/>
      </c>
      <c r="V68" s="80" t="str">
        <f>IF(controle!$N68="","",VLOOKUP(MONTH(controle!$N68),editar!$F$2:$G$13,2,0))</f>
        <v/>
      </c>
      <c r="W68" s="80" t="str">
        <f>IF(controle!$N68="","",YEAR(controle!$N68))</f>
        <v/>
      </c>
      <c r="X68" s="80" t="str">
        <f>IF(controle!$I68="","",VLOOKUP(MONTH(controle!$I68),editar!$F$2:$G$13,2,0))</f>
        <v/>
      </c>
      <c r="Y68" s="80" t="str">
        <f>IF(controle!$I68="","",YEAR(controle!$I68))</f>
        <v/>
      </c>
      <c r="Z68" s="80" t="str">
        <f>IF(controle!$L68="","",VLOOKUP(MONTH(controle!$L68),editar!$F$2:$G$13,2,0))</f>
        <v/>
      </c>
      <c r="AA68" s="80" t="str">
        <f>IF(controle!$L68="","",YEAR(controle!$L68))</f>
        <v/>
      </c>
      <c r="AB68" s="61"/>
      <c r="AC68" s="62">
        <f>IFERROR(K68-editar!$C$1,"")</f>
        <v>-44648</v>
      </c>
      <c r="AD68" s="62">
        <f t="shared" si="1"/>
        <v>9999955352</v>
      </c>
      <c r="AE68" s="63"/>
      <c r="AF68" s="63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ht="19.5" customHeight="1">
      <c r="A69" s="82" t="str">
        <f>IF(controle!$D69="","",controle!$P69)</f>
        <v/>
      </c>
      <c r="B69" s="83"/>
      <c r="C69" s="83"/>
      <c r="D69" s="83"/>
      <c r="E69" s="83"/>
      <c r="F69" s="91"/>
      <c r="G69" s="99"/>
      <c r="H69" s="91"/>
      <c r="I69" s="100"/>
      <c r="J69" s="92" t="str">
        <f>IFERROR(IF((controle!$I69&gt;0),IF((DAYS360(TODAY(),(controle!$I69+editar!$C$9))&lt;1),"Vencido",IF((DAYS360(TODAY(),(controle!$I69+editar!$C$9))&lt;31),(DAYS360(TODAY(),(controle!$I69+editar!$C$9))&amp;" Dias para vencer"),"Válido")),""),"Inválido")</f>
        <v/>
      </c>
      <c r="K69" s="93" t="str">
        <f>controle!$R69</f>
        <v/>
      </c>
      <c r="L69" s="94"/>
      <c r="M69" s="95" t="str">
        <f>IFERROR(IF((controle!$L69&gt;0),IF((DAYS360(TODAY(),(controle!$L69+editar!$C$15))&lt;1),"Vencido",IF((DAYS360(TODAY(),(controle!$L69+editar!$C$15))&lt;31),(DAYS360(TODAY(),(controle!$L69+editar!$C$15))&amp;" Dias para vencer"),"Válido")),""),"Inválido")</f>
        <v/>
      </c>
      <c r="N69" s="94" t="str">
        <f>IF(controle!$L69="","",controle!$L69+editar!$C$15)</f>
        <v/>
      </c>
      <c r="O69" s="97"/>
      <c r="P69" s="80">
        <v>62.0</v>
      </c>
      <c r="Q69" s="80" t="str">
        <f>IF(controle!$J69="","",IF(controle!$J69="Vencido","Vencido",IF(controle!$J69="Válido","Válido","Próximo ao vencimento")))</f>
        <v/>
      </c>
      <c r="R69" s="81" t="str">
        <f>IF(controle!$I69="","",controle!$I69+editar!$C$9)</f>
        <v/>
      </c>
      <c r="S69" s="80" t="str">
        <f>IF(controle!$R69="","",VLOOKUP(MONTH(controle!$R69),editar!$F$2:$G$13,2,0))</f>
        <v/>
      </c>
      <c r="T69" s="80" t="str">
        <f>IF(controle!$R69="","",YEAR(controle!$R69))</f>
        <v/>
      </c>
      <c r="U69" s="80" t="str">
        <f>IF(controle!$M69="","",IF(controle!$M69="Vencido","Vencido",IF(controle!$M69="Válido","Válido","Próximo ao vencimento")))</f>
        <v/>
      </c>
      <c r="V69" s="80" t="str">
        <f>IF(controle!$N69="","",VLOOKUP(MONTH(controle!$N69),editar!$F$2:$G$13,2,0))</f>
        <v/>
      </c>
      <c r="W69" s="80" t="str">
        <f>IF(controle!$N69="","",YEAR(controle!$N69))</f>
        <v/>
      </c>
      <c r="X69" s="80" t="str">
        <f>IF(controle!$I69="","",VLOOKUP(MONTH(controle!$I69),editar!$F$2:$G$13,2,0))</f>
        <v/>
      </c>
      <c r="Y69" s="80" t="str">
        <f>IF(controle!$I69="","",YEAR(controle!$I69))</f>
        <v/>
      </c>
      <c r="Z69" s="80" t="str">
        <f>IF(controle!$L69="","",VLOOKUP(MONTH(controle!$L69),editar!$F$2:$G$13,2,0))</f>
        <v/>
      </c>
      <c r="AA69" s="80" t="str">
        <f>IF(controle!$L69="","",YEAR(controle!$L69))</f>
        <v/>
      </c>
      <c r="AB69" s="61"/>
      <c r="AC69" s="62">
        <f>IFERROR(K69-editar!$C$1,"")</f>
        <v>-44648</v>
      </c>
      <c r="AD69" s="62">
        <f t="shared" si="1"/>
        <v>9999955352</v>
      </c>
      <c r="AE69" s="63"/>
      <c r="AF69" s="63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ht="19.5" customHeight="1">
      <c r="A70" s="82" t="str">
        <f>IF(controle!$D70="","",controle!$P70)</f>
        <v/>
      </c>
      <c r="B70" s="83"/>
      <c r="C70" s="83"/>
      <c r="D70" s="83"/>
      <c r="E70" s="83"/>
      <c r="F70" s="91"/>
      <c r="G70" s="99"/>
      <c r="H70" s="91"/>
      <c r="I70" s="100"/>
      <c r="J70" s="92" t="str">
        <f>IFERROR(IF((controle!$I70&gt;0),IF((DAYS360(TODAY(),(controle!$I70+editar!$C$9))&lt;1),"Vencido",IF((DAYS360(TODAY(),(controle!$I70+editar!$C$9))&lt;31),(DAYS360(TODAY(),(controle!$I70+editar!$C$9))&amp;" Dias para vencer"),"Válido")),""),"Inválido")</f>
        <v/>
      </c>
      <c r="K70" s="93" t="str">
        <f>controle!$R70</f>
        <v/>
      </c>
      <c r="L70" s="94"/>
      <c r="M70" s="95" t="str">
        <f>IFERROR(IF((controle!$L70&gt;0),IF((DAYS360(TODAY(),(controle!$L70+editar!$C$15))&lt;1),"Vencido",IF((DAYS360(TODAY(),(controle!$L70+editar!$C$15))&lt;31),(DAYS360(TODAY(),(controle!$L70+editar!$C$15))&amp;" Dias para vencer"),"Válido")),""),"Inválido")</f>
        <v/>
      </c>
      <c r="N70" s="94" t="str">
        <f>IF(controle!$L70="","",controle!$L70+editar!$C$15)</f>
        <v/>
      </c>
      <c r="O70" s="97"/>
      <c r="P70" s="80">
        <v>63.0</v>
      </c>
      <c r="Q70" s="80" t="str">
        <f>IF(controle!$J70="","",IF(controle!$J70="Vencido","Vencido",IF(controle!$J70="Válido","Válido","Próximo ao vencimento")))</f>
        <v/>
      </c>
      <c r="R70" s="81" t="str">
        <f>IF(controle!$I70="","",controle!$I70+editar!$C$9)</f>
        <v/>
      </c>
      <c r="S70" s="80" t="str">
        <f>IF(controle!$R70="","",VLOOKUP(MONTH(controle!$R70),editar!$F$2:$G$13,2,0))</f>
        <v/>
      </c>
      <c r="T70" s="80" t="str">
        <f>IF(controle!$R70="","",YEAR(controle!$R70))</f>
        <v/>
      </c>
      <c r="U70" s="80" t="str">
        <f>IF(controle!$M70="","",IF(controle!$M70="Vencido","Vencido",IF(controle!$M70="Válido","Válido","Próximo ao vencimento")))</f>
        <v/>
      </c>
      <c r="V70" s="80" t="str">
        <f>IF(controle!$N70="","",VLOOKUP(MONTH(controle!$N70),editar!$F$2:$G$13,2,0))</f>
        <v/>
      </c>
      <c r="W70" s="80" t="str">
        <f>IF(controle!$N70="","",YEAR(controle!$N70))</f>
        <v/>
      </c>
      <c r="X70" s="80" t="str">
        <f>IF(controle!$I70="","",VLOOKUP(MONTH(controle!$I70),editar!$F$2:$G$13,2,0))</f>
        <v/>
      </c>
      <c r="Y70" s="80" t="str">
        <f>IF(controle!$I70="","",YEAR(controle!$I70))</f>
        <v/>
      </c>
      <c r="Z70" s="80" t="str">
        <f>IF(controle!$L70="","",VLOOKUP(MONTH(controle!$L70),editar!$F$2:$G$13,2,0))</f>
        <v/>
      </c>
      <c r="AA70" s="80" t="str">
        <f>IF(controle!$L70="","",YEAR(controle!$L70))</f>
        <v/>
      </c>
      <c r="AB70" s="61"/>
      <c r="AC70" s="62">
        <f>IFERROR(K70-editar!$C$1,"")</f>
        <v>-44648</v>
      </c>
      <c r="AD70" s="62">
        <f t="shared" si="1"/>
        <v>9999955352</v>
      </c>
      <c r="AE70" s="63"/>
      <c r="AF70" s="63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ht="19.5" customHeight="1">
      <c r="A71" s="82" t="str">
        <f>IF(controle!$D71="","",controle!$P71)</f>
        <v/>
      </c>
      <c r="B71" s="83"/>
      <c r="C71" s="83"/>
      <c r="D71" s="83"/>
      <c r="E71" s="83"/>
      <c r="F71" s="91"/>
      <c r="G71" s="99"/>
      <c r="H71" s="91"/>
      <c r="I71" s="100"/>
      <c r="J71" s="92" t="str">
        <f>IFERROR(IF((controle!$I71&gt;0),IF((DAYS360(TODAY(),(controle!$I71+editar!$C$9))&lt;1),"Vencido",IF((DAYS360(TODAY(),(controle!$I71+editar!$C$9))&lt;31),(DAYS360(TODAY(),(controle!$I71+editar!$C$9))&amp;" Dias para vencer"),"Válido")),""),"Inválido")</f>
        <v/>
      </c>
      <c r="K71" s="93" t="str">
        <f>controle!$R71</f>
        <v/>
      </c>
      <c r="L71" s="94"/>
      <c r="M71" s="95" t="str">
        <f>IFERROR(IF((controle!$L71&gt;0),IF((DAYS360(TODAY(),(controle!$L71+editar!$C$15))&lt;1),"Vencido",IF((DAYS360(TODAY(),(controle!$L71+editar!$C$15))&lt;31),(DAYS360(TODAY(),(controle!$L71+editar!$C$15))&amp;" Dias para vencer"),"Válido")),""),"Inválido")</f>
        <v/>
      </c>
      <c r="N71" s="94" t="str">
        <f>IF(controle!$L71="","",controle!$L71+editar!$C$15)</f>
        <v/>
      </c>
      <c r="O71" s="97"/>
      <c r="P71" s="80">
        <v>64.0</v>
      </c>
      <c r="Q71" s="80" t="str">
        <f>IF(controle!$J71="","",IF(controle!$J71="Vencido","Vencido",IF(controle!$J71="Válido","Válido","Próximo ao vencimento")))</f>
        <v/>
      </c>
      <c r="R71" s="81" t="str">
        <f>IF(controle!$I71="","",controle!$I71+editar!$C$9)</f>
        <v/>
      </c>
      <c r="S71" s="80" t="str">
        <f>IF(controle!$R71="","",VLOOKUP(MONTH(controle!$R71),editar!$F$2:$G$13,2,0))</f>
        <v/>
      </c>
      <c r="T71" s="80" t="str">
        <f>IF(controle!$R71="","",YEAR(controle!$R71))</f>
        <v/>
      </c>
      <c r="U71" s="80" t="str">
        <f>IF(controle!$M71="","",IF(controle!$M71="Vencido","Vencido",IF(controle!$M71="Válido","Válido","Próximo ao vencimento")))</f>
        <v/>
      </c>
      <c r="V71" s="80" t="str">
        <f>IF(controle!$N71="","",VLOOKUP(MONTH(controle!$N71),editar!$F$2:$G$13,2,0))</f>
        <v/>
      </c>
      <c r="W71" s="80" t="str">
        <f>IF(controle!$N71="","",YEAR(controle!$N71))</f>
        <v/>
      </c>
      <c r="X71" s="80" t="str">
        <f>IF(controle!$I71="","",VLOOKUP(MONTH(controle!$I71),editar!$F$2:$G$13,2,0))</f>
        <v/>
      </c>
      <c r="Y71" s="80" t="str">
        <f>IF(controle!$I71="","",YEAR(controle!$I71))</f>
        <v/>
      </c>
      <c r="Z71" s="80" t="str">
        <f>IF(controle!$L71="","",VLOOKUP(MONTH(controle!$L71),editar!$F$2:$G$13,2,0))</f>
        <v/>
      </c>
      <c r="AA71" s="80" t="str">
        <f>IF(controle!$L71="","",YEAR(controle!$L71))</f>
        <v/>
      </c>
      <c r="AB71" s="61"/>
      <c r="AC71" s="62">
        <f>IFERROR(K71-editar!$C$1,"")</f>
        <v>-44648</v>
      </c>
      <c r="AD71" s="62">
        <f t="shared" si="1"/>
        <v>9999955352</v>
      </c>
      <c r="AE71" s="63"/>
      <c r="AF71" s="63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ht="19.5" customHeight="1">
      <c r="A72" s="82" t="str">
        <f>IF(controle!$D72="","",controle!$P72)</f>
        <v/>
      </c>
      <c r="B72" s="83"/>
      <c r="C72" s="83"/>
      <c r="D72" s="83"/>
      <c r="E72" s="83"/>
      <c r="F72" s="91"/>
      <c r="G72" s="99"/>
      <c r="H72" s="91"/>
      <c r="I72" s="100"/>
      <c r="J72" s="92" t="str">
        <f>IFERROR(IF((controle!$I72&gt;0),IF((DAYS360(TODAY(),(controle!$I72+editar!$C$9))&lt;1),"Vencido",IF((DAYS360(TODAY(),(controle!$I72+editar!$C$9))&lt;31),(DAYS360(TODAY(),(controle!$I72+editar!$C$9))&amp;" Dias para vencer"),"Válido")),""),"Inválido")</f>
        <v/>
      </c>
      <c r="K72" s="93" t="str">
        <f>controle!$R72</f>
        <v/>
      </c>
      <c r="L72" s="94"/>
      <c r="M72" s="95" t="str">
        <f>IFERROR(IF((controle!$L72&gt;0),IF((DAYS360(TODAY(),(controle!$L72+editar!$C$15))&lt;1),"Vencido",IF((DAYS360(TODAY(),(controle!$L72+editar!$C$15))&lt;31),(DAYS360(TODAY(),(controle!$L72+editar!$C$15))&amp;" Dias para vencer"),"Válido")),""),"Inválido")</f>
        <v/>
      </c>
      <c r="N72" s="94" t="str">
        <f>IF(controle!$L72="","",controle!$L72+editar!$C$15)</f>
        <v/>
      </c>
      <c r="O72" s="97"/>
      <c r="P72" s="80">
        <v>65.0</v>
      </c>
      <c r="Q72" s="80" t="str">
        <f>IF(controle!$J72="","",IF(controle!$J72="Vencido","Vencido",IF(controle!$J72="Válido","Válido","Próximo ao vencimento")))</f>
        <v/>
      </c>
      <c r="R72" s="81" t="str">
        <f>IF(controle!$I72="","",controle!$I72+editar!$C$9)</f>
        <v/>
      </c>
      <c r="S72" s="80" t="str">
        <f>IF(controle!$R72="","",VLOOKUP(MONTH(controle!$R72),editar!$F$2:$G$13,2,0))</f>
        <v/>
      </c>
      <c r="T72" s="80" t="str">
        <f>IF(controle!$R72="","",YEAR(controle!$R72))</f>
        <v/>
      </c>
      <c r="U72" s="80" t="str">
        <f>IF(controle!$M72="","",IF(controle!$M72="Vencido","Vencido",IF(controle!$M72="Válido","Válido","Próximo ao vencimento")))</f>
        <v/>
      </c>
      <c r="V72" s="80" t="str">
        <f>IF(controle!$N72="","",VLOOKUP(MONTH(controle!$N72),editar!$F$2:$G$13,2,0))</f>
        <v/>
      </c>
      <c r="W72" s="80" t="str">
        <f>IF(controle!$N72="","",YEAR(controle!$N72))</f>
        <v/>
      </c>
      <c r="X72" s="80" t="str">
        <f>IF(controle!$I72="","",VLOOKUP(MONTH(controle!$I72),editar!$F$2:$G$13,2,0))</f>
        <v/>
      </c>
      <c r="Y72" s="80" t="str">
        <f>IF(controle!$I72="","",YEAR(controle!$I72))</f>
        <v/>
      </c>
      <c r="Z72" s="80" t="str">
        <f>IF(controle!$L72="","",VLOOKUP(MONTH(controle!$L72),editar!$F$2:$G$13,2,0))</f>
        <v/>
      </c>
      <c r="AA72" s="80" t="str">
        <f>IF(controle!$L72="","",YEAR(controle!$L72))</f>
        <v/>
      </c>
      <c r="AB72" s="61"/>
      <c r="AC72" s="62">
        <f>IFERROR(K72-editar!$C$1,"")</f>
        <v>-44648</v>
      </c>
      <c r="AD72" s="62">
        <f t="shared" si="1"/>
        <v>9999955352</v>
      </c>
      <c r="AE72" s="63"/>
      <c r="AF72" s="63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ht="19.5" customHeight="1">
      <c r="A73" s="82" t="str">
        <f>IF(controle!$D73="","",controle!$P73)</f>
        <v/>
      </c>
      <c r="B73" s="83"/>
      <c r="C73" s="83"/>
      <c r="D73" s="83"/>
      <c r="E73" s="83"/>
      <c r="F73" s="91"/>
      <c r="G73" s="99"/>
      <c r="H73" s="91"/>
      <c r="I73" s="100"/>
      <c r="J73" s="92" t="str">
        <f>IFERROR(IF((controle!$I73&gt;0),IF((DAYS360(TODAY(),(controle!$I73+editar!$C$9))&lt;1),"Vencido",IF((DAYS360(TODAY(),(controle!$I73+editar!$C$9))&lt;31),(DAYS360(TODAY(),(controle!$I73+editar!$C$9))&amp;" Dias para vencer"),"Válido")),""),"Inválido")</f>
        <v/>
      </c>
      <c r="K73" s="93" t="str">
        <f>controle!$R73</f>
        <v/>
      </c>
      <c r="L73" s="94"/>
      <c r="M73" s="95" t="str">
        <f>IFERROR(IF((controle!$L73&gt;0),IF((DAYS360(TODAY(),(controle!$L73+editar!$C$15))&lt;1),"Vencido",IF((DAYS360(TODAY(),(controle!$L73+editar!$C$15))&lt;31),(DAYS360(TODAY(),(controle!$L73+editar!$C$15))&amp;" Dias para vencer"),"Válido")),""),"Inválido")</f>
        <v/>
      </c>
      <c r="N73" s="94" t="str">
        <f>IF(controle!$L73="","",controle!$L73+editar!$C$15)</f>
        <v/>
      </c>
      <c r="O73" s="97"/>
      <c r="P73" s="80">
        <v>66.0</v>
      </c>
      <c r="Q73" s="80" t="str">
        <f>IF(controle!$J73="","",IF(controle!$J73="Vencido","Vencido",IF(controle!$J73="Válido","Válido","Próximo ao vencimento")))</f>
        <v/>
      </c>
      <c r="R73" s="81" t="str">
        <f>IF(controle!$I73="","",controle!$I73+editar!$C$9)</f>
        <v/>
      </c>
      <c r="S73" s="80" t="str">
        <f>IF(controle!$R73="","",VLOOKUP(MONTH(controle!$R73),editar!$F$2:$G$13,2,0))</f>
        <v/>
      </c>
      <c r="T73" s="80" t="str">
        <f>IF(controle!$R73="","",YEAR(controle!$R73))</f>
        <v/>
      </c>
      <c r="U73" s="80" t="str">
        <f>IF(controle!$M73="","",IF(controle!$M73="Vencido","Vencido",IF(controle!$M73="Válido","Válido","Próximo ao vencimento")))</f>
        <v/>
      </c>
      <c r="V73" s="80" t="str">
        <f>IF(controle!$N73="","",VLOOKUP(MONTH(controle!$N73),editar!$F$2:$G$13,2,0))</f>
        <v/>
      </c>
      <c r="W73" s="80" t="str">
        <f>IF(controle!$N73="","",YEAR(controle!$N73))</f>
        <v/>
      </c>
      <c r="X73" s="80" t="str">
        <f>IF(controle!$I73="","",VLOOKUP(MONTH(controle!$I73),editar!$F$2:$G$13,2,0))</f>
        <v/>
      </c>
      <c r="Y73" s="80" t="str">
        <f>IF(controle!$I73="","",YEAR(controle!$I73))</f>
        <v/>
      </c>
      <c r="Z73" s="80" t="str">
        <f>IF(controle!$L73="","",VLOOKUP(MONTH(controle!$L73),editar!$F$2:$G$13,2,0))</f>
        <v/>
      </c>
      <c r="AA73" s="80" t="str">
        <f>IF(controle!$L73="","",YEAR(controle!$L73))</f>
        <v/>
      </c>
      <c r="AB73" s="61"/>
      <c r="AC73" s="62">
        <f>IFERROR(K73-editar!$C$1,"")</f>
        <v>-44648</v>
      </c>
      <c r="AD73" s="62">
        <f t="shared" si="1"/>
        <v>9999955352</v>
      </c>
      <c r="AE73" s="63"/>
      <c r="AF73" s="63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ht="19.5" customHeight="1">
      <c r="A74" s="82" t="str">
        <f>IF(controle!$D74="","",controle!$P74)</f>
        <v/>
      </c>
      <c r="B74" s="83"/>
      <c r="C74" s="83"/>
      <c r="D74" s="83"/>
      <c r="E74" s="83"/>
      <c r="F74" s="91"/>
      <c r="G74" s="99"/>
      <c r="H74" s="91"/>
      <c r="I74" s="100"/>
      <c r="J74" s="92" t="str">
        <f>IFERROR(IF((controle!$I74&gt;0),IF((DAYS360(TODAY(),(controle!$I74+editar!$C$9))&lt;1),"Vencido",IF((DAYS360(TODAY(),(controle!$I74+editar!$C$9))&lt;31),(DAYS360(TODAY(),(controle!$I74+editar!$C$9))&amp;" Dias para vencer"),"Válido")),""),"Inválido")</f>
        <v/>
      </c>
      <c r="K74" s="93" t="str">
        <f>controle!$R74</f>
        <v/>
      </c>
      <c r="L74" s="94"/>
      <c r="M74" s="95" t="str">
        <f>IFERROR(IF((controle!$L74&gt;0),IF((DAYS360(TODAY(),(controle!$L74+editar!$C$15))&lt;1),"Vencido",IF((DAYS360(TODAY(),(controle!$L74+editar!$C$15))&lt;31),(DAYS360(TODAY(),(controle!$L74+editar!$C$15))&amp;" Dias para vencer"),"Válido")),""),"Inválido")</f>
        <v/>
      </c>
      <c r="N74" s="94" t="str">
        <f>IF(controle!$L74="","",controle!$L74+editar!$C$15)</f>
        <v/>
      </c>
      <c r="O74" s="97"/>
      <c r="P74" s="80">
        <v>67.0</v>
      </c>
      <c r="Q74" s="80" t="str">
        <f>IF(controle!$J74="","",IF(controle!$J74="Vencido","Vencido",IF(controle!$J74="Válido","Válido","Próximo ao vencimento")))</f>
        <v/>
      </c>
      <c r="R74" s="81" t="str">
        <f>IF(controle!$I74="","",controle!$I74+editar!$C$9)</f>
        <v/>
      </c>
      <c r="S74" s="80" t="str">
        <f>IF(controle!$R74="","",VLOOKUP(MONTH(controle!$R74),editar!$F$2:$G$13,2,0))</f>
        <v/>
      </c>
      <c r="T74" s="80" t="str">
        <f>IF(controle!$R74="","",YEAR(controle!$R74))</f>
        <v/>
      </c>
      <c r="U74" s="80" t="str">
        <f>IF(controle!$M74="","",IF(controle!$M74="Vencido","Vencido",IF(controle!$M74="Válido","Válido","Próximo ao vencimento")))</f>
        <v/>
      </c>
      <c r="V74" s="80" t="str">
        <f>IF(controle!$N74="","",VLOOKUP(MONTH(controle!$N74),editar!$F$2:$G$13,2,0))</f>
        <v/>
      </c>
      <c r="W74" s="80" t="str">
        <f>IF(controle!$N74="","",YEAR(controle!$N74))</f>
        <v/>
      </c>
      <c r="X74" s="80" t="str">
        <f>IF(controle!$I74="","",VLOOKUP(MONTH(controle!$I74),editar!$F$2:$G$13,2,0))</f>
        <v/>
      </c>
      <c r="Y74" s="80" t="str">
        <f>IF(controle!$I74="","",YEAR(controle!$I74))</f>
        <v/>
      </c>
      <c r="Z74" s="80" t="str">
        <f>IF(controle!$L74="","",VLOOKUP(MONTH(controle!$L74),editar!$F$2:$G$13,2,0))</f>
        <v/>
      </c>
      <c r="AA74" s="80" t="str">
        <f>IF(controle!$L74="","",YEAR(controle!$L74))</f>
        <v/>
      </c>
      <c r="AB74" s="61"/>
      <c r="AC74" s="62">
        <f>IFERROR(K74-editar!$C$1,"")</f>
        <v>-44648</v>
      </c>
      <c r="AD74" s="62">
        <f t="shared" si="1"/>
        <v>9999955352</v>
      </c>
      <c r="AE74" s="63"/>
      <c r="AF74" s="63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ht="19.5" customHeight="1">
      <c r="A75" s="82" t="str">
        <f>IF(controle!$D75="","",controle!$P75)</f>
        <v/>
      </c>
      <c r="B75" s="83"/>
      <c r="C75" s="83"/>
      <c r="D75" s="83"/>
      <c r="E75" s="83"/>
      <c r="F75" s="91"/>
      <c r="G75" s="99"/>
      <c r="H75" s="91"/>
      <c r="I75" s="100"/>
      <c r="J75" s="92" t="str">
        <f>IFERROR(IF((controle!$I75&gt;0),IF((DAYS360(TODAY(),(controle!$I75+editar!$C$9))&lt;1),"Vencido",IF((DAYS360(TODAY(),(controle!$I75+editar!$C$9))&lt;31),(DAYS360(TODAY(),(controle!$I75+editar!$C$9))&amp;" Dias para vencer"),"Válido")),""),"Inválido")</f>
        <v/>
      </c>
      <c r="K75" s="93" t="str">
        <f>controle!$R75</f>
        <v/>
      </c>
      <c r="L75" s="94"/>
      <c r="M75" s="95" t="str">
        <f>IFERROR(IF((controle!$L75&gt;0),IF((DAYS360(TODAY(),(controle!$L75+editar!$C$15))&lt;1),"Vencido",IF((DAYS360(TODAY(),(controle!$L75+editar!$C$15))&lt;31),(DAYS360(TODAY(),(controle!$L75+editar!$C$15))&amp;" Dias para vencer"),"Válido")),""),"Inválido")</f>
        <v/>
      </c>
      <c r="N75" s="94" t="str">
        <f>IF(controle!$L75="","",controle!$L75+editar!$C$15)</f>
        <v/>
      </c>
      <c r="O75" s="97"/>
      <c r="P75" s="80">
        <v>68.0</v>
      </c>
      <c r="Q75" s="80" t="str">
        <f>IF(controle!$J75="","",IF(controle!$J75="Vencido","Vencido",IF(controle!$J75="Válido","Válido","Próximo ao vencimento")))</f>
        <v/>
      </c>
      <c r="R75" s="81" t="str">
        <f>IF(controle!$I75="","",controle!$I75+editar!$C$9)</f>
        <v/>
      </c>
      <c r="S75" s="80" t="str">
        <f>IF(controle!$R75="","",VLOOKUP(MONTH(controle!$R75),editar!$F$2:$G$13,2,0))</f>
        <v/>
      </c>
      <c r="T75" s="80" t="str">
        <f>IF(controle!$R75="","",YEAR(controle!$R75))</f>
        <v/>
      </c>
      <c r="U75" s="80" t="str">
        <f>IF(controle!$M75="","",IF(controle!$M75="Vencido","Vencido",IF(controle!$M75="Válido","Válido","Próximo ao vencimento")))</f>
        <v/>
      </c>
      <c r="V75" s="80" t="str">
        <f>IF(controle!$N75="","",VLOOKUP(MONTH(controle!$N75),editar!$F$2:$G$13,2,0))</f>
        <v/>
      </c>
      <c r="W75" s="80" t="str">
        <f>IF(controle!$N75="","",YEAR(controle!$N75))</f>
        <v/>
      </c>
      <c r="X75" s="80" t="str">
        <f>IF(controle!$I75="","",VLOOKUP(MONTH(controle!$I75),editar!$F$2:$G$13,2,0))</f>
        <v/>
      </c>
      <c r="Y75" s="80" t="str">
        <f>IF(controle!$I75="","",YEAR(controle!$I75))</f>
        <v/>
      </c>
      <c r="Z75" s="80" t="str">
        <f>IF(controle!$L75="","",VLOOKUP(MONTH(controle!$L75),editar!$F$2:$G$13,2,0))</f>
        <v/>
      </c>
      <c r="AA75" s="80" t="str">
        <f>IF(controle!$L75="","",YEAR(controle!$L75))</f>
        <v/>
      </c>
      <c r="AB75" s="61"/>
      <c r="AC75" s="62">
        <f>IFERROR(K75-editar!$C$1,"")</f>
        <v>-44648</v>
      </c>
      <c r="AD75" s="62">
        <f t="shared" si="1"/>
        <v>9999955352</v>
      </c>
      <c r="AE75" s="63"/>
      <c r="AF75" s="63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ht="19.5" customHeight="1">
      <c r="A76" s="82" t="str">
        <f>IF(controle!$D76="","",controle!$P76)</f>
        <v/>
      </c>
      <c r="B76" s="83"/>
      <c r="C76" s="83"/>
      <c r="D76" s="83"/>
      <c r="E76" s="83"/>
      <c r="F76" s="91"/>
      <c r="G76" s="99"/>
      <c r="H76" s="91"/>
      <c r="I76" s="100"/>
      <c r="J76" s="92" t="str">
        <f>IFERROR(IF((controle!$I76&gt;0),IF((DAYS360(TODAY(),(controle!$I76+editar!$C$9))&lt;1),"Vencido",IF((DAYS360(TODAY(),(controle!$I76+editar!$C$9))&lt;31),(DAYS360(TODAY(),(controle!$I76+editar!$C$9))&amp;" Dias para vencer"),"Válido")),""),"Inválido")</f>
        <v/>
      </c>
      <c r="K76" s="93" t="str">
        <f>controle!$R76</f>
        <v/>
      </c>
      <c r="L76" s="94"/>
      <c r="M76" s="95" t="str">
        <f>IFERROR(IF((controle!$L76&gt;0),IF((DAYS360(TODAY(),(controle!$L76+editar!$C$15))&lt;1),"Vencido",IF((DAYS360(TODAY(),(controle!$L76+editar!$C$15))&lt;31),(DAYS360(TODAY(),(controle!$L76+editar!$C$15))&amp;" Dias para vencer"),"Válido")),""),"Inválido")</f>
        <v/>
      </c>
      <c r="N76" s="94" t="str">
        <f>IF(controle!$L76="","",controle!$L76+editar!$C$15)</f>
        <v/>
      </c>
      <c r="O76" s="97"/>
      <c r="P76" s="80">
        <v>69.0</v>
      </c>
      <c r="Q76" s="80" t="str">
        <f>IF(controle!$J76="","",IF(controle!$J76="Vencido","Vencido",IF(controle!$J76="Válido","Válido","Próximo ao vencimento")))</f>
        <v/>
      </c>
      <c r="R76" s="81" t="str">
        <f>IF(controle!$I76="","",controle!$I76+editar!$C$9)</f>
        <v/>
      </c>
      <c r="S76" s="80" t="str">
        <f>IF(controle!$R76="","",VLOOKUP(MONTH(controle!$R76),editar!$F$2:$G$13,2,0))</f>
        <v/>
      </c>
      <c r="T76" s="80" t="str">
        <f>IF(controle!$R76="","",YEAR(controle!$R76))</f>
        <v/>
      </c>
      <c r="U76" s="80" t="str">
        <f>IF(controle!$M76="","",IF(controle!$M76="Vencido","Vencido",IF(controle!$M76="Válido","Válido","Próximo ao vencimento")))</f>
        <v/>
      </c>
      <c r="V76" s="80" t="str">
        <f>IF(controle!$N76="","",VLOOKUP(MONTH(controle!$N76),editar!$F$2:$G$13,2,0))</f>
        <v/>
      </c>
      <c r="W76" s="80" t="str">
        <f>IF(controle!$N76="","",YEAR(controle!$N76))</f>
        <v/>
      </c>
      <c r="X76" s="80" t="str">
        <f>IF(controle!$I76="","",VLOOKUP(MONTH(controle!$I76),editar!$F$2:$G$13,2,0))</f>
        <v/>
      </c>
      <c r="Y76" s="80" t="str">
        <f>IF(controle!$I76="","",YEAR(controle!$I76))</f>
        <v/>
      </c>
      <c r="Z76" s="80" t="str">
        <f>IF(controle!$L76="","",VLOOKUP(MONTH(controle!$L76),editar!$F$2:$G$13,2,0))</f>
        <v/>
      </c>
      <c r="AA76" s="80" t="str">
        <f>IF(controle!$L76="","",YEAR(controle!$L76))</f>
        <v/>
      </c>
      <c r="AB76" s="61"/>
      <c r="AC76" s="62">
        <f>IFERROR(K76-editar!$C$1,"")</f>
        <v>-44648</v>
      </c>
      <c r="AD76" s="62">
        <f t="shared" si="1"/>
        <v>9999955352</v>
      </c>
      <c r="AE76" s="63"/>
      <c r="AF76" s="63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ht="19.5" customHeight="1">
      <c r="A77" s="82" t="str">
        <f>IF(controle!$D77="","",controle!$P77)</f>
        <v/>
      </c>
      <c r="B77" s="83"/>
      <c r="C77" s="83"/>
      <c r="D77" s="83"/>
      <c r="E77" s="83"/>
      <c r="F77" s="91"/>
      <c r="G77" s="99"/>
      <c r="H77" s="91"/>
      <c r="I77" s="100"/>
      <c r="J77" s="92" t="str">
        <f>IFERROR(IF((controle!$I77&gt;0),IF((DAYS360(TODAY(),(controle!$I77+editar!$C$9))&lt;1),"Vencido",IF((DAYS360(TODAY(),(controle!$I77+editar!$C$9))&lt;31),(DAYS360(TODAY(),(controle!$I77+editar!$C$9))&amp;" Dias para vencer"),"Válido")),""),"Inválido")</f>
        <v/>
      </c>
      <c r="K77" s="93" t="str">
        <f>controle!$R77</f>
        <v/>
      </c>
      <c r="L77" s="94"/>
      <c r="M77" s="95" t="str">
        <f>IFERROR(IF((controle!$L77&gt;0),IF((DAYS360(TODAY(),(controle!$L77+editar!$C$15))&lt;1),"Vencido",IF((DAYS360(TODAY(),(controle!$L77+editar!$C$15))&lt;31),(DAYS360(TODAY(),(controle!$L77+editar!$C$15))&amp;" Dias para vencer"),"Válido")),""),"Inválido")</f>
        <v/>
      </c>
      <c r="N77" s="94" t="str">
        <f>IF(controle!$L77="","",controle!$L77+editar!$C$15)</f>
        <v/>
      </c>
      <c r="O77" s="97"/>
      <c r="P77" s="80">
        <v>70.0</v>
      </c>
      <c r="Q77" s="80" t="str">
        <f>IF(controle!$J77="","",IF(controle!$J77="Vencido","Vencido",IF(controle!$J77="Válido","Válido","Próximo ao vencimento")))</f>
        <v/>
      </c>
      <c r="R77" s="81" t="str">
        <f>IF(controle!$I77="","",controle!$I77+editar!$C$9)</f>
        <v/>
      </c>
      <c r="S77" s="80" t="str">
        <f>IF(controle!$R77="","",VLOOKUP(MONTH(controle!$R77),editar!$F$2:$G$13,2,0))</f>
        <v/>
      </c>
      <c r="T77" s="80" t="str">
        <f>IF(controle!$R77="","",YEAR(controle!$R77))</f>
        <v/>
      </c>
      <c r="U77" s="80" t="str">
        <f>IF(controle!$M77="","",IF(controle!$M77="Vencido","Vencido",IF(controle!$M77="Válido","Válido","Próximo ao vencimento")))</f>
        <v/>
      </c>
      <c r="V77" s="80" t="str">
        <f>IF(controle!$N77="","",VLOOKUP(MONTH(controle!$N77),editar!$F$2:$G$13,2,0))</f>
        <v/>
      </c>
      <c r="W77" s="80" t="str">
        <f>IF(controle!$N77="","",YEAR(controle!$N77))</f>
        <v/>
      </c>
      <c r="X77" s="80" t="str">
        <f>IF(controle!$I77="","",VLOOKUP(MONTH(controle!$I77),editar!$F$2:$G$13,2,0))</f>
        <v/>
      </c>
      <c r="Y77" s="80" t="str">
        <f>IF(controle!$I77="","",YEAR(controle!$I77))</f>
        <v/>
      </c>
      <c r="Z77" s="80" t="str">
        <f>IF(controle!$L77="","",VLOOKUP(MONTH(controle!$L77),editar!$F$2:$G$13,2,0))</f>
        <v/>
      </c>
      <c r="AA77" s="80" t="str">
        <f>IF(controle!$L77="","",YEAR(controle!$L77))</f>
        <v/>
      </c>
      <c r="AB77" s="61"/>
      <c r="AC77" s="62">
        <f>IFERROR(K77-editar!$C$1,"")</f>
        <v>-44648</v>
      </c>
      <c r="AD77" s="62">
        <f t="shared" si="1"/>
        <v>9999955352</v>
      </c>
      <c r="AE77" s="63"/>
      <c r="AF77" s="63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ht="19.5" customHeight="1">
      <c r="A78" s="82" t="str">
        <f>IF(controle!$D78="","",controle!$P78)</f>
        <v/>
      </c>
      <c r="B78" s="83"/>
      <c r="C78" s="83"/>
      <c r="D78" s="83"/>
      <c r="E78" s="83"/>
      <c r="F78" s="91"/>
      <c r="G78" s="99"/>
      <c r="H78" s="91"/>
      <c r="I78" s="100"/>
      <c r="J78" s="92" t="str">
        <f>IFERROR(IF((controle!$I78&gt;0),IF((DAYS360(TODAY(),(controle!$I78+editar!$C$9))&lt;1),"Vencido",IF((DAYS360(TODAY(),(controle!$I78+editar!$C$9))&lt;31),(DAYS360(TODAY(),(controle!$I78+editar!$C$9))&amp;" Dias para vencer"),"Válido")),""),"Inválido")</f>
        <v/>
      </c>
      <c r="K78" s="93" t="str">
        <f>controle!$R78</f>
        <v/>
      </c>
      <c r="L78" s="94"/>
      <c r="M78" s="95" t="str">
        <f>IFERROR(IF((controle!$L78&gt;0),IF((DAYS360(TODAY(),(controle!$L78+editar!$C$15))&lt;1),"Vencido",IF((DAYS360(TODAY(),(controle!$L78+editar!$C$15))&lt;31),(DAYS360(TODAY(),(controle!$L78+editar!$C$15))&amp;" Dias para vencer"),"Válido")),""),"Inválido")</f>
        <v/>
      </c>
      <c r="N78" s="94" t="str">
        <f>IF(controle!$L78="","",controle!$L78+editar!$C$15)</f>
        <v/>
      </c>
      <c r="O78" s="97"/>
      <c r="P78" s="80">
        <v>71.0</v>
      </c>
      <c r="Q78" s="80" t="str">
        <f>IF(controle!$J78="","",IF(controle!$J78="Vencido","Vencido",IF(controle!$J78="Válido","Válido","Próximo ao vencimento")))</f>
        <v/>
      </c>
      <c r="R78" s="81" t="str">
        <f>IF(controle!$I78="","",controle!$I78+editar!$C$9)</f>
        <v/>
      </c>
      <c r="S78" s="80" t="str">
        <f>IF(controle!$R78="","",VLOOKUP(MONTH(controle!$R78),editar!$F$2:$G$13,2,0))</f>
        <v/>
      </c>
      <c r="T78" s="80" t="str">
        <f>IF(controle!$R78="","",YEAR(controle!$R78))</f>
        <v/>
      </c>
      <c r="U78" s="80" t="str">
        <f>IF(controle!$M78="","",IF(controle!$M78="Vencido","Vencido",IF(controle!$M78="Válido","Válido","Próximo ao vencimento")))</f>
        <v/>
      </c>
      <c r="V78" s="80" t="str">
        <f>IF(controle!$N78="","",VLOOKUP(MONTH(controle!$N78),editar!$F$2:$G$13,2,0))</f>
        <v/>
      </c>
      <c r="W78" s="80" t="str">
        <f>IF(controle!$N78="","",YEAR(controle!$N78))</f>
        <v/>
      </c>
      <c r="X78" s="80" t="str">
        <f>IF(controle!$I78="","",VLOOKUP(MONTH(controle!$I78),editar!$F$2:$G$13,2,0))</f>
        <v/>
      </c>
      <c r="Y78" s="80" t="str">
        <f>IF(controle!$I78="","",YEAR(controle!$I78))</f>
        <v/>
      </c>
      <c r="Z78" s="80" t="str">
        <f>IF(controle!$L78="","",VLOOKUP(MONTH(controle!$L78),editar!$F$2:$G$13,2,0))</f>
        <v/>
      </c>
      <c r="AA78" s="80" t="str">
        <f>IF(controle!$L78="","",YEAR(controle!$L78))</f>
        <v/>
      </c>
      <c r="AB78" s="61"/>
      <c r="AC78" s="62">
        <f>IFERROR(K78-editar!$C$1,"")</f>
        <v>-44648</v>
      </c>
      <c r="AD78" s="62">
        <f t="shared" si="1"/>
        <v>9999955352</v>
      </c>
      <c r="AE78" s="63"/>
      <c r="AF78" s="63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ht="19.5" customHeight="1">
      <c r="A79" s="82" t="str">
        <f>IF(controle!$D79="","",controle!$P79)</f>
        <v/>
      </c>
      <c r="B79" s="83"/>
      <c r="C79" s="83"/>
      <c r="D79" s="83"/>
      <c r="E79" s="83"/>
      <c r="F79" s="91"/>
      <c r="G79" s="99"/>
      <c r="H79" s="91"/>
      <c r="I79" s="100"/>
      <c r="J79" s="92" t="str">
        <f>IFERROR(IF((controle!$I79&gt;0),IF((DAYS360(TODAY(),(controle!$I79+editar!$C$9))&lt;1),"Vencido",IF((DAYS360(TODAY(),(controle!$I79+editar!$C$9))&lt;31),(DAYS360(TODAY(),(controle!$I79+editar!$C$9))&amp;" Dias para vencer"),"Válido")),""),"Inválido")</f>
        <v/>
      </c>
      <c r="K79" s="93" t="str">
        <f>controle!$R79</f>
        <v/>
      </c>
      <c r="L79" s="94"/>
      <c r="M79" s="95" t="str">
        <f>IFERROR(IF((controle!$L79&gt;0),IF((DAYS360(TODAY(),(controle!$L79+editar!$C$15))&lt;1),"Vencido",IF((DAYS360(TODAY(),(controle!$L79+editar!$C$15))&lt;31),(DAYS360(TODAY(),(controle!$L79+editar!$C$15))&amp;" Dias para vencer"),"Válido")),""),"Inválido")</f>
        <v/>
      </c>
      <c r="N79" s="94" t="str">
        <f>IF(controle!$L79="","",controle!$L79+editar!$C$15)</f>
        <v/>
      </c>
      <c r="O79" s="97"/>
      <c r="P79" s="80">
        <v>72.0</v>
      </c>
      <c r="Q79" s="80" t="str">
        <f>IF(controle!$J79="","",IF(controle!$J79="Vencido","Vencido",IF(controle!$J79="Válido","Válido","Próximo ao vencimento")))</f>
        <v/>
      </c>
      <c r="R79" s="81" t="str">
        <f>IF(controle!$I79="","",controle!$I79+editar!$C$9)</f>
        <v/>
      </c>
      <c r="S79" s="80" t="str">
        <f>IF(controle!$R79="","",VLOOKUP(MONTH(controle!$R79),editar!$F$2:$G$13,2,0))</f>
        <v/>
      </c>
      <c r="T79" s="80" t="str">
        <f>IF(controle!$R79="","",YEAR(controle!$R79))</f>
        <v/>
      </c>
      <c r="U79" s="80" t="str">
        <f>IF(controle!$M79="","",IF(controle!$M79="Vencido","Vencido",IF(controle!$M79="Válido","Válido","Próximo ao vencimento")))</f>
        <v/>
      </c>
      <c r="V79" s="80" t="str">
        <f>IF(controle!$N79="","",VLOOKUP(MONTH(controle!$N79),editar!$F$2:$G$13,2,0))</f>
        <v/>
      </c>
      <c r="W79" s="80" t="str">
        <f>IF(controle!$N79="","",YEAR(controle!$N79))</f>
        <v/>
      </c>
      <c r="X79" s="80" t="str">
        <f>IF(controle!$I79="","",VLOOKUP(MONTH(controle!$I79),editar!$F$2:$G$13,2,0))</f>
        <v/>
      </c>
      <c r="Y79" s="80" t="str">
        <f>IF(controle!$I79="","",YEAR(controle!$I79))</f>
        <v/>
      </c>
      <c r="Z79" s="80" t="str">
        <f>IF(controle!$L79="","",VLOOKUP(MONTH(controle!$L79),editar!$F$2:$G$13,2,0))</f>
        <v/>
      </c>
      <c r="AA79" s="80" t="str">
        <f>IF(controle!$L79="","",YEAR(controle!$L79))</f>
        <v/>
      </c>
      <c r="AB79" s="61"/>
      <c r="AC79" s="62">
        <f>IFERROR(K79-editar!$C$1,"")</f>
        <v>-44648</v>
      </c>
      <c r="AD79" s="62">
        <f t="shared" si="1"/>
        <v>9999955352</v>
      </c>
      <c r="AE79" s="63"/>
      <c r="AF79" s="63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ht="19.5" customHeight="1">
      <c r="A80" s="82" t="str">
        <f>IF(controle!$D80="","",controle!$P80)</f>
        <v/>
      </c>
      <c r="B80" s="83"/>
      <c r="C80" s="83"/>
      <c r="D80" s="83"/>
      <c r="E80" s="83"/>
      <c r="F80" s="91"/>
      <c r="G80" s="99"/>
      <c r="H80" s="91"/>
      <c r="I80" s="100"/>
      <c r="J80" s="92" t="str">
        <f>IFERROR(IF((controle!$I80&gt;0),IF((DAYS360(TODAY(),(controle!$I80+editar!$C$9))&lt;1),"Vencido",IF((DAYS360(TODAY(),(controle!$I80+editar!$C$9))&lt;31),(DAYS360(TODAY(),(controle!$I80+editar!$C$9))&amp;" Dias para vencer"),"Válido")),""),"Inválido")</f>
        <v/>
      </c>
      <c r="K80" s="93" t="str">
        <f>controle!$R80</f>
        <v/>
      </c>
      <c r="L80" s="94"/>
      <c r="M80" s="95" t="str">
        <f>IFERROR(IF((controle!$L80&gt;0),IF((DAYS360(TODAY(),(controle!$L80+editar!$C$15))&lt;1),"Vencido",IF((DAYS360(TODAY(),(controle!$L80+editar!$C$15))&lt;31),(DAYS360(TODAY(),(controle!$L80+editar!$C$15))&amp;" Dias para vencer"),"Válido")),""),"Inválido")</f>
        <v/>
      </c>
      <c r="N80" s="94" t="str">
        <f>IF(controle!$L80="","",controle!$L80+editar!$C$15)</f>
        <v/>
      </c>
      <c r="O80" s="97"/>
      <c r="P80" s="80">
        <v>73.0</v>
      </c>
      <c r="Q80" s="80" t="str">
        <f>IF(controle!$J80="","",IF(controle!$J80="Vencido","Vencido",IF(controle!$J80="Válido","Válido","Próximo ao vencimento")))</f>
        <v/>
      </c>
      <c r="R80" s="81" t="str">
        <f>IF(controle!$I80="","",controle!$I80+editar!$C$9)</f>
        <v/>
      </c>
      <c r="S80" s="80" t="str">
        <f>IF(controle!$R80="","",VLOOKUP(MONTH(controle!$R80),editar!$F$2:$G$13,2,0))</f>
        <v/>
      </c>
      <c r="T80" s="80" t="str">
        <f>IF(controle!$R80="","",YEAR(controle!$R80))</f>
        <v/>
      </c>
      <c r="U80" s="80" t="str">
        <f>IF(controle!$M80="","",IF(controle!$M80="Vencido","Vencido",IF(controle!$M80="Válido","Válido","Próximo ao vencimento")))</f>
        <v/>
      </c>
      <c r="V80" s="80" t="str">
        <f>IF(controle!$N80="","",VLOOKUP(MONTH(controle!$N80),editar!$F$2:$G$13,2,0))</f>
        <v/>
      </c>
      <c r="W80" s="80" t="str">
        <f>IF(controle!$N80="","",YEAR(controle!$N80))</f>
        <v/>
      </c>
      <c r="X80" s="80" t="str">
        <f>IF(controle!$I80="","",VLOOKUP(MONTH(controle!$I80),editar!$F$2:$G$13,2,0))</f>
        <v/>
      </c>
      <c r="Y80" s="80" t="str">
        <f>IF(controle!$I80="","",YEAR(controle!$I80))</f>
        <v/>
      </c>
      <c r="Z80" s="80" t="str">
        <f>IF(controle!$L80="","",VLOOKUP(MONTH(controle!$L80),editar!$F$2:$G$13,2,0))</f>
        <v/>
      </c>
      <c r="AA80" s="80" t="str">
        <f>IF(controle!$L80="","",YEAR(controle!$L80))</f>
        <v/>
      </c>
      <c r="AB80" s="61"/>
      <c r="AC80" s="62">
        <f>IFERROR(K80-editar!$C$1,"")</f>
        <v>-44648</v>
      </c>
      <c r="AD80" s="62">
        <f t="shared" si="1"/>
        <v>9999955352</v>
      </c>
      <c r="AE80" s="63"/>
      <c r="AF80" s="63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ht="19.5" customHeight="1">
      <c r="A81" s="82" t="str">
        <f>IF(controle!$D81="","",controle!$P81)</f>
        <v/>
      </c>
      <c r="B81" s="83"/>
      <c r="C81" s="83"/>
      <c r="D81" s="83"/>
      <c r="E81" s="83"/>
      <c r="F81" s="91"/>
      <c r="G81" s="99"/>
      <c r="H81" s="91"/>
      <c r="I81" s="100"/>
      <c r="J81" s="92" t="str">
        <f>IFERROR(IF((controle!$I81&gt;0),IF((DAYS360(TODAY(),(controle!$I81+editar!$C$9))&lt;1),"Vencido",IF((DAYS360(TODAY(),(controle!$I81+editar!$C$9))&lt;31),(DAYS360(TODAY(),(controle!$I81+editar!$C$9))&amp;" Dias para vencer"),"Válido")),""),"Inválido")</f>
        <v/>
      </c>
      <c r="K81" s="93" t="str">
        <f>controle!$R81</f>
        <v/>
      </c>
      <c r="L81" s="94"/>
      <c r="M81" s="95" t="str">
        <f>IFERROR(IF((controle!$L81&gt;0),IF((DAYS360(TODAY(),(controle!$L81+editar!$C$15))&lt;1),"Vencido",IF((DAYS360(TODAY(),(controle!$L81+editar!$C$15))&lt;31),(DAYS360(TODAY(),(controle!$L81+editar!$C$15))&amp;" Dias para vencer"),"Válido")),""),"Inválido")</f>
        <v/>
      </c>
      <c r="N81" s="94" t="str">
        <f>IF(controle!$L81="","",controle!$L81+editar!$C$15)</f>
        <v/>
      </c>
      <c r="O81" s="97"/>
      <c r="P81" s="80">
        <v>74.0</v>
      </c>
      <c r="Q81" s="80" t="str">
        <f>IF(controle!$J81="","",IF(controle!$J81="Vencido","Vencido",IF(controle!$J81="Válido","Válido","Próximo ao vencimento")))</f>
        <v/>
      </c>
      <c r="R81" s="81" t="str">
        <f>IF(controle!$I81="","",controle!$I81+editar!$C$9)</f>
        <v/>
      </c>
      <c r="S81" s="80" t="str">
        <f>IF(controle!$R81="","",VLOOKUP(MONTH(controle!$R81),editar!$F$2:$G$13,2,0))</f>
        <v/>
      </c>
      <c r="T81" s="80" t="str">
        <f>IF(controle!$R81="","",YEAR(controle!$R81))</f>
        <v/>
      </c>
      <c r="U81" s="80" t="str">
        <f>IF(controle!$M81="","",IF(controle!$M81="Vencido","Vencido",IF(controle!$M81="Válido","Válido","Próximo ao vencimento")))</f>
        <v/>
      </c>
      <c r="V81" s="80" t="str">
        <f>IF(controle!$N81="","",VLOOKUP(MONTH(controle!$N81),editar!$F$2:$G$13,2,0))</f>
        <v/>
      </c>
      <c r="W81" s="80" t="str">
        <f>IF(controle!$N81="","",YEAR(controle!$N81))</f>
        <v/>
      </c>
      <c r="X81" s="80" t="str">
        <f>IF(controle!$I81="","",VLOOKUP(MONTH(controle!$I81),editar!$F$2:$G$13,2,0))</f>
        <v/>
      </c>
      <c r="Y81" s="80" t="str">
        <f>IF(controle!$I81="","",YEAR(controle!$I81))</f>
        <v/>
      </c>
      <c r="Z81" s="80" t="str">
        <f>IF(controle!$L81="","",VLOOKUP(MONTH(controle!$L81),editar!$F$2:$G$13,2,0))</f>
        <v/>
      </c>
      <c r="AA81" s="80" t="str">
        <f>IF(controle!$L81="","",YEAR(controle!$L81))</f>
        <v/>
      </c>
      <c r="AB81" s="61"/>
      <c r="AC81" s="62">
        <f>IFERROR(K81-editar!$C$1,"")</f>
        <v>-44648</v>
      </c>
      <c r="AD81" s="62">
        <f t="shared" si="1"/>
        <v>9999955352</v>
      </c>
      <c r="AE81" s="63"/>
      <c r="AF81" s="63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ht="19.5" customHeight="1">
      <c r="A82" s="82" t="str">
        <f>IF(controle!$D82="","",controle!$P82)</f>
        <v/>
      </c>
      <c r="B82" s="83"/>
      <c r="C82" s="83"/>
      <c r="D82" s="83"/>
      <c r="E82" s="83"/>
      <c r="F82" s="91"/>
      <c r="G82" s="99"/>
      <c r="H82" s="91"/>
      <c r="I82" s="100"/>
      <c r="J82" s="92" t="str">
        <f>IFERROR(IF((controle!$I82&gt;0),IF((DAYS360(TODAY(),(controle!$I82+editar!$C$9))&lt;1),"Vencido",IF((DAYS360(TODAY(),(controle!$I82+editar!$C$9))&lt;31),(DAYS360(TODAY(),(controle!$I82+editar!$C$9))&amp;" Dias para vencer"),"Válido")),""),"Inválido")</f>
        <v/>
      </c>
      <c r="K82" s="93" t="str">
        <f>controle!$R82</f>
        <v/>
      </c>
      <c r="L82" s="94"/>
      <c r="M82" s="95" t="str">
        <f>IFERROR(IF((controle!$L82&gt;0),IF((DAYS360(TODAY(),(controle!$L82+editar!$C$15))&lt;1),"Vencido",IF((DAYS360(TODAY(),(controle!$L82+editar!$C$15))&lt;31),(DAYS360(TODAY(),(controle!$L82+editar!$C$15))&amp;" Dias para vencer"),"Válido")),""),"Inválido")</f>
        <v/>
      </c>
      <c r="N82" s="94" t="str">
        <f>IF(controle!$L82="","",controle!$L82+editar!$C$15)</f>
        <v/>
      </c>
      <c r="O82" s="97"/>
      <c r="P82" s="80">
        <v>75.0</v>
      </c>
      <c r="Q82" s="80" t="str">
        <f>IF(controle!$J82="","",IF(controle!$J82="Vencido","Vencido",IF(controle!$J82="Válido","Válido","Próximo ao vencimento")))</f>
        <v/>
      </c>
      <c r="R82" s="81" t="str">
        <f>IF(controle!$I82="","",controle!$I82+editar!$C$9)</f>
        <v/>
      </c>
      <c r="S82" s="80" t="str">
        <f>IF(controle!$R82="","",VLOOKUP(MONTH(controle!$R82),editar!$F$2:$G$13,2,0))</f>
        <v/>
      </c>
      <c r="T82" s="80" t="str">
        <f>IF(controle!$R82="","",YEAR(controle!$R82))</f>
        <v/>
      </c>
      <c r="U82" s="80" t="str">
        <f>IF(controle!$M82="","",IF(controle!$M82="Vencido","Vencido",IF(controle!$M82="Válido","Válido","Próximo ao vencimento")))</f>
        <v/>
      </c>
      <c r="V82" s="80" t="str">
        <f>IF(controle!$N82="","",VLOOKUP(MONTH(controle!$N82),editar!$F$2:$G$13,2,0))</f>
        <v/>
      </c>
      <c r="W82" s="80" t="str">
        <f>IF(controle!$N82="","",YEAR(controle!$N82))</f>
        <v/>
      </c>
      <c r="X82" s="80" t="str">
        <f>IF(controle!$I82="","",VLOOKUP(MONTH(controle!$I82),editar!$F$2:$G$13,2,0))</f>
        <v/>
      </c>
      <c r="Y82" s="80" t="str">
        <f>IF(controle!$I82="","",YEAR(controle!$I82))</f>
        <v/>
      </c>
      <c r="Z82" s="80" t="str">
        <f>IF(controle!$L82="","",VLOOKUP(MONTH(controle!$L82),editar!$F$2:$G$13,2,0))</f>
        <v/>
      </c>
      <c r="AA82" s="80" t="str">
        <f>IF(controle!$L82="","",YEAR(controle!$L82))</f>
        <v/>
      </c>
      <c r="AB82" s="61"/>
      <c r="AC82" s="62">
        <f>IFERROR(K82-editar!$C$1,"")</f>
        <v>-44648</v>
      </c>
      <c r="AD82" s="62">
        <f t="shared" si="1"/>
        <v>9999955352</v>
      </c>
      <c r="AE82" s="63"/>
      <c r="AF82" s="63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ht="19.5" customHeight="1">
      <c r="A83" s="82" t="str">
        <f>IF(controle!$D83="","",controle!$P83)</f>
        <v/>
      </c>
      <c r="B83" s="83"/>
      <c r="C83" s="83"/>
      <c r="D83" s="83"/>
      <c r="E83" s="83"/>
      <c r="F83" s="91"/>
      <c r="G83" s="99"/>
      <c r="H83" s="91"/>
      <c r="I83" s="100"/>
      <c r="J83" s="92" t="str">
        <f>IFERROR(IF((controle!$I83&gt;0),IF((DAYS360(TODAY(),(controle!$I83+editar!$C$9))&lt;1),"Vencido",IF((DAYS360(TODAY(),(controle!$I83+editar!$C$9))&lt;31),(DAYS360(TODAY(),(controle!$I83+editar!$C$9))&amp;" Dias para vencer"),"Válido")),""),"Inválido")</f>
        <v/>
      </c>
      <c r="K83" s="93" t="str">
        <f>controle!$R83</f>
        <v/>
      </c>
      <c r="L83" s="94"/>
      <c r="M83" s="95" t="str">
        <f>IFERROR(IF((controle!$L83&gt;0),IF((DAYS360(TODAY(),(controle!$L83+editar!$C$15))&lt;1),"Vencido",IF((DAYS360(TODAY(),(controle!$L83+editar!$C$15))&lt;31),(DAYS360(TODAY(),(controle!$L83+editar!$C$15))&amp;" Dias para vencer"),"Válido")),""),"Inválido")</f>
        <v/>
      </c>
      <c r="N83" s="94" t="str">
        <f>IF(controle!$L83="","",controle!$L83+editar!$C$15)</f>
        <v/>
      </c>
      <c r="O83" s="97"/>
      <c r="P83" s="80">
        <v>76.0</v>
      </c>
      <c r="Q83" s="80" t="str">
        <f>IF(controle!$J83="","",IF(controle!$J83="Vencido","Vencido",IF(controle!$J83="Válido","Válido","Próximo ao vencimento")))</f>
        <v/>
      </c>
      <c r="R83" s="81" t="str">
        <f>IF(controle!$I83="","",controle!$I83+editar!$C$9)</f>
        <v/>
      </c>
      <c r="S83" s="80" t="str">
        <f>IF(controle!$R83="","",VLOOKUP(MONTH(controle!$R83),editar!$F$2:$G$13,2,0))</f>
        <v/>
      </c>
      <c r="T83" s="80" t="str">
        <f>IF(controle!$R83="","",YEAR(controle!$R83))</f>
        <v/>
      </c>
      <c r="U83" s="80" t="str">
        <f>IF(controle!$M83="","",IF(controle!$M83="Vencido","Vencido",IF(controle!$M83="Válido","Válido","Próximo ao vencimento")))</f>
        <v/>
      </c>
      <c r="V83" s="80" t="str">
        <f>IF(controle!$N83="","",VLOOKUP(MONTH(controle!$N83),editar!$F$2:$G$13,2,0))</f>
        <v/>
      </c>
      <c r="W83" s="80" t="str">
        <f>IF(controle!$N83="","",YEAR(controle!$N83))</f>
        <v/>
      </c>
      <c r="X83" s="80" t="str">
        <f>IF(controle!$I83="","",VLOOKUP(MONTH(controle!$I83),editar!$F$2:$G$13,2,0))</f>
        <v/>
      </c>
      <c r="Y83" s="80" t="str">
        <f>IF(controle!$I83="","",YEAR(controle!$I83))</f>
        <v/>
      </c>
      <c r="Z83" s="80" t="str">
        <f>IF(controle!$L83="","",VLOOKUP(MONTH(controle!$L83),editar!$F$2:$G$13,2,0))</f>
        <v/>
      </c>
      <c r="AA83" s="80" t="str">
        <f>IF(controle!$L83="","",YEAR(controle!$L83))</f>
        <v/>
      </c>
      <c r="AB83" s="61"/>
      <c r="AC83" s="62">
        <f>IFERROR(K83-editar!$C$1,"")</f>
        <v>-44648</v>
      </c>
      <c r="AD83" s="62">
        <f t="shared" si="1"/>
        <v>9999955352</v>
      </c>
      <c r="AE83" s="63"/>
      <c r="AF83" s="63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ht="19.5" customHeight="1">
      <c r="A84" s="82" t="str">
        <f>IF(controle!$D84="","",controle!$P84)</f>
        <v/>
      </c>
      <c r="B84" s="83"/>
      <c r="C84" s="83"/>
      <c r="D84" s="83"/>
      <c r="E84" s="83"/>
      <c r="F84" s="91"/>
      <c r="G84" s="99"/>
      <c r="H84" s="91"/>
      <c r="I84" s="100"/>
      <c r="J84" s="92" t="str">
        <f>IFERROR(IF((controle!$I84&gt;0),IF((DAYS360(TODAY(),(controle!$I84+editar!$C$9))&lt;1),"Vencido",IF((DAYS360(TODAY(),(controle!$I84+editar!$C$9))&lt;31),(DAYS360(TODAY(),(controle!$I84+editar!$C$9))&amp;" Dias para vencer"),"Válido")),""),"Inválido")</f>
        <v/>
      </c>
      <c r="K84" s="93" t="str">
        <f>controle!$R84</f>
        <v/>
      </c>
      <c r="L84" s="94"/>
      <c r="M84" s="95" t="str">
        <f>IFERROR(IF((controle!$L84&gt;0),IF((DAYS360(TODAY(),(controle!$L84+editar!$C$15))&lt;1),"Vencido",IF((DAYS360(TODAY(),(controle!$L84+editar!$C$15))&lt;31),(DAYS360(TODAY(),(controle!$L84+editar!$C$15))&amp;" Dias para vencer"),"Válido")),""),"Inválido")</f>
        <v/>
      </c>
      <c r="N84" s="94" t="str">
        <f>IF(controle!$L84="","",controle!$L84+editar!$C$15)</f>
        <v/>
      </c>
      <c r="O84" s="97"/>
      <c r="P84" s="80">
        <v>77.0</v>
      </c>
      <c r="Q84" s="80" t="str">
        <f>IF(controle!$J84="","",IF(controle!$J84="Vencido","Vencido",IF(controle!$J84="Válido","Válido","Próximo ao vencimento")))</f>
        <v/>
      </c>
      <c r="R84" s="81" t="str">
        <f>IF(controle!$I84="","",controle!$I84+editar!$C$9)</f>
        <v/>
      </c>
      <c r="S84" s="80" t="str">
        <f>IF(controle!$R84="","",VLOOKUP(MONTH(controle!$R84),editar!$F$2:$G$13,2,0))</f>
        <v/>
      </c>
      <c r="T84" s="80" t="str">
        <f>IF(controle!$R84="","",YEAR(controle!$R84))</f>
        <v/>
      </c>
      <c r="U84" s="80" t="str">
        <f>IF(controle!$M84="","",IF(controle!$M84="Vencido","Vencido",IF(controle!$M84="Válido","Válido","Próximo ao vencimento")))</f>
        <v/>
      </c>
      <c r="V84" s="80" t="str">
        <f>IF(controle!$N84="","",VLOOKUP(MONTH(controle!$N84),editar!$F$2:$G$13,2,0))</f>
        <v/>
      </c>
      <c r="W84" s="80" t="str">
        <f>IF(controle!$N84="","",YEAR(controle!$N84))</f>
        <v/>
      </c>
      <c r="X84" s="80" t="str">
        <f>IF(controle!$I84="","",VLOOKUP(MONTH(controle!$I84),editar!$F$2:$G$13,2,0))</f>
        <v/>
      </c>
      <c r="Y84" s="80" t="str">
        <f>IF(controle!$I84="","",YEAR(controle!$I84))</f>
        <v/>
      </c>
      <c r="Z84" s="80" t="str">
        <f>IF(controle!$L84="","",VLOOKUP(MONTH(controle!$L84),editar!$F$2:$G$13,2,0))</f>
        <v/>
      </c>
      <c r="AA84" s="80" t="str">
        <f>IF(controle!$L84="","",YEAR(controle!$L84))</f>
        <v/>
      </c>
      <c r="AB84" s="61"/>
      <c r="AC84" s="62">
        <f>IFERROR(K84-editar!$C$1,"")</f>
        <v>-44648</v>
      </c>
      <c r="AD84" s="62">
        <f t="shared" si="1"/>
        <v>9999955352</v>
      </c>
      <c r="AE84" s="63"/>
      <c r="AF84" s="63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ht="19.5" customHeight="1">
      <c r="A85" s="82" t="str">
        <f>IF(controle!$D85="","",controle!$P85)</f>
        <v/>
      </c>
      <c r="B85" s="83"/>
      <c r="C85" s="83"/>
      <c r="D85" s="83"/>
      <c r="E85" s="83"/>
      <c r="F85" s="91"/>
      <c r="G85" s="99"/>
      <c r="H85" s="91"/>
      <c r="I85" s="100"/>
      <c r="J85" s="92" t="str">
        <f>IFERROR(IF((controle!$I85&gt;0),IF((DAYS360(TODAY(),(controle!$I85+editar!$C$9))&lt;1),"Vencido",IF((DAYS360(TODAY(),(controle!$I85+editar!$C$9))&lt;31),(DAYS360(TODAY(),(controle!$I85+editar!$C$9))&amp;" Dias para vencer"),"Válido")),""),"Inválido")</f>
        <v/>
      </c>
      <c r="K85" s="93" t="str">
        <f>controle!$R85</f>
        <v/>
      </c>
      <c r="L85" s="94"/>
      <c r="M85" s="95" t="str">
        <f>IFERROR(IF((controle!$L85&gt;0),IF((DAYS360(TODAY(),(controle!$L85+editar!$C$15))&lt;1),"Vencido",IF((DAYS360(TODAY(),(controle!$L85+editar!$C$15))&lt;31),(DAYS360(TODAY(),(controle!$L85+editar!$C$15))&amp;" Dias para vencer"),"Válido")),""),"Inválido")</f>
        <v/>
      </c>
      <c r="N85" s="94" t="str">
        <f>IF(controle!$L85="","",controle!$L85+editar!$C$15)</f>
        <v/>
      </c>
      <c r="O85" s="97"/>
      <c r="P85" s="80">
        <v>78.0</v>
      </c>
      <c r="Q85" s="80" t="str">
        <f>IF(controle!$J85="","",IF(controle!$J85="Vencido","Vencido",IF(controle!$J85="Válido","Válido","Próximo ao vencimento")))</f>
        <v/>
      </c>
      <c r="R85" s="81" t="str">
        <f>IF(controle!$I85="","",controle!$I85+editar!$C$9)</f>
        <v/>
      </c>
      <c r="S85" s="80" t="str">
        <f>IF(controle!$R85="","",VLOOKUP(MONTH(controle!$R85),editar!$F$2:$G$13,2,0))</f>
        <v/>
      </c>
      <c r="T85" s="80" t="str">
        <f>IF(controle!$R85="","",YEAR(controle!$R85))</f>
        <v/>
      </c>
      <c r="U85" s="80" t="str">
        <f>IF(controle!$M85="","",IF(controle!$M85="Vencido","Vencido",IF(controle!$M85="Válido","Válido","Próximo ao vencimento")))</f>
        <v/>
      </c>
      <c r="V85" s="80" t="str">
        <f>IF(controle!$N85="","",VLOOKUP(MONTH(controle!$N85),editar!$F$2:$G$13,2,0))</f>
        <v/>
      </c>
      <c r="W85" s="80" t="str">
        <f>IF(controle!$N85="","",YEAR(controle!$N85))</f>
        <v/>
      </c>
      <c r="X85" s="80" t="str">
        <f>IF(controle!$I85="","",VLOOKUP(MONTH(controle!$I85),editar!$F$2:$G$13,2,0))</f>
        <v/>
      </c>
      <c r="Y85" s="80" t="str">
        <f>IF(controle!$I85="","",YEAR(controle!$I85))</f>
        <v/>
      </c>
      <c r="Z85" s="80" t="str">
        <f>IF(controle!$L85="","",VLOOKUP(MONTH(controle!$L85),editar!$F$2:$G$13,2,0))</f>
        <v/>
      </c>
      <c r="AA85" s="80" t="str">
        <f>IF(controle!$L85="","",YEAR(controle!$L85))</f>
        <v/>
      </c>
      <c r="AB85" s="61"/>
      <c r="AC85" s="62">
        <f>IFERROR(K85-editar!$C$1,"")</f>
        <v>-44648</v>
      </c>
      <c r="AD85" s="62">
        <f t="shared" si="1"/>
        <v>9999955352</v>
      </c>
      <c r="AE85" s="63"/>
      <c r="AF85" s="63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ht="19.5" customHeight="1">
      <c r="A86" s="82" t="str">
        <f>IF(controle!$D86="","",controle!$P86)</f>
        <v/>
      </c>
      <c r="B86" s="83"/>
      <c r="C86" s="83"/>
      <c r="D86" s="83"/>
      <c r="E86" s="83"/>
      <c r="F86" s="91"/>
      <c r="G86" s="99"/>
      <c r="H86" s="91"/>
      <c r="I86" s="100"/>
      <c r="J86" s="92" t="str">
        <f>IFERROR(IF((controle!$I86&gt;0),IF((DAYS360(TODAY(),(controle!$I86+editar!$C$9))&lt;1),"Vencido",IF((DAYS360(TODAY(),(controle!$I86+editar!$C$9))&lt;31),(DAYS360(TODAY(),(controle!$I86+editar!$C$9))&amp;" Dias para vencer"),"Válido")),""),"Inválido")</f>
        <v/>
      </c>
      <c r="K86" s="93" t="str">
        <f>controle!$R86</f>
        <v/>
      </c>
      <c r="L86" s="94"/>
      <c r="M86" s="95" t="str">
        <f>IFERROR(IF((controle!$L86&gt;0),IF((DAYS360(TODAY(),(controle!$L86+editar!$C$15))&lt;1),"Vencido",IF((DAYS360(TODAY(),(controle!$L86+editar!$C$15))&lt;31),(DAYS360(TODAY(),(controle!$L86+editar!$C$15))&amp;" Dias para vencer"),"Válido")),""),"Inválido")</f>
        <v/>
      </c>
      <c r="N86" s="94" t="str">
        <f>IF(controle!$L86="","",controle!$L86+editar!$C$15)</f>
        <v/>
      </c>
      <c r="O86" s="97"/>
      <c r="P86" s="80">
        <v>79.0</v>
      </c>
      <c r="Q86" s="80" t="str">
        <f>IF(controle!$J86="","",IF(controle!$J86="Vencido","Vencido",IF(controle!$J86="Válido","Válido","Próximo ao vencimento")))</f>
        <v/>
      </c>
      <c r="R86" s="81" t="str">
        <f>IF(controle!$I86="","",controle!$I86+editar!$C$9)</f>
        <v/>
      </c>
      <c r="S86" s="80" t="str">
        <f>IF(controle!$R86="","",VLOOKUP(MONTH(controle!$R86),editar!$F$2:$G$13,2,0))</f>
        <v/>
      </c>
      <c r="T86" s="80" t="str">
        <f>IF(controle!$R86="","",YEAR(controle!$R86))</f>
        <v/>
      </c>
      <c r="U86" s="80" t="str">
        <f>IF(controle!$M86="","",IF(controle!$M86="Vencido","Vencido",IF(controle!$M86="Válido","Válido","Próximo ao vencimento")))</f>
        <v/>
      </c>
      <c r="V86" s="80" t="str">
        <f>IF(controle!$N86="","",VLOOKUP(MONTH(controle!$N86),editar!$F$2:$G$13,2,0))</f>
        <v/>
      </c>
      <c r="W86" s="80" t="str">
        <f>IF(controle!$N86="","",YEAR(controle!$N86))</f>
        <v/>
      </c>
      <c r="X86" s="80" t="str">
        <f>IF(controle!$I86="","",VLOOKUP(MONTH(controle!$I86),editar!$F$2:$G$13,2,0))</f>
        <v/>
      </c>
      <c r="Y86" s="80" t="str">
        <f>IF(controle!$I86="","",YEAR(controle!$I86))</f>
        <v/>
      </c>
      <c r="Z86" s="80" t="str">
        <f>IF(controle!$L86="","",VLOOKUP(MONTH(controle!$L86),editar!$F$2:$G$13,2,0))</f>
        <v/>
      </c>
      <c r="AA86" s="80" t="str">
        <f>IF(controle!$L86="","",YEAR(controle!$L86))</f>
        <v/>
      </c>
      <c r="AB86" s="61"/>
      <c r="AC86" s="62">
        <f>IFERROR(K86-editar!$C$1,"")</f>
        <v>-44648</v>
      </c>
      <c r="AD86" s="62">
        <f t="shared" si="1"/>
        <v>9999955352</v>
      </c>
      <c r="AE86" s="63"/>
      <c r="AF86" s="63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ht="19.5" customHeight="1">
      <c r="A87" s="82" t="str">
        <f>IF(controle!$D87="","",controle!$P87)</f>
        <v/>
      </c>
      <c r="B87" s="83"/>
      <c r="C87" s="83"/>
      <c r="D87" s="83"/>
      <c r="E87" s="83"/>
      <c r="F87" s="91"/>
      <c r="G87" s="99"/>
      <c r="H87" s="91"/>
      <c r="I87" s="100"/>
      <c r="J87" s="92" t="str">
        <f>IFERROR(IF((controle!$I87&gt;0),IF((DAYS360(TODAY(),(controle!$I87+editar!$C$9))&lt;1),"Vencido",IF((DAYS360(TODAY(),(controle!$I87+editar!$C$9))&lt;31),(DAYS360(TODAY(),(controle!$I87+editar!$C$9))&amp;" Dias para vencer"),"Válido")),""),"Inválido")</f>
        <v/>
      </c>
      <c r="K87" s="93" t="str">
        <f>controle!$R87</f>
        <v/>
      </c>
      <c r="L87" s="94"/>
      <c r="M87" s="95" t="str">
        <f>IFERROR(IF((controle!$L87&gt;0),IF((DAYS360(TODAY(),(controle!$L87+editar!$C$15))&lt;1),"Vencido",IF((DAYS360(TODAY(),(controle!$L87+editar!$C$15))&lt;31),(DAYS360(TODAY(),(controle!$L87+editar!$C$15))&amp;" Dias para vencer"),"Válido")),""),"Inválido")</f>
        <v/>
      </c>
      <c r="N87" s="94" t="str">
        <f>IF(controle!$L87="","",controle!$L87+editar!$C$15)</f>
        <v/>
      </c>
      <c r="O87" s="97"/>
      <c r="P87" s="80">
        <v>80.0</v>
      </c>
      <c r="Q87" s="80" t="str">
        <f>IF(controle!$J87="","",IF(controle!$J87="Vencido","Vencido",IF(controle!$J87="Válido","Válido","Próximo ao vencimento")))</f>
        <v/>
      </c>
      <c r="R87" s="81" t="str">
        <f>IF(controle!$I87="","",controle!$I87+editar!$C$9)</f>
        <v/>
      </c>
      <c r="S87" s="80" t="str">
        <f>IF(controle!$R87="","",VLOOKUP(MONTH(controle!$R87),editar!$F$2:$G$13,2,0))</f>
        <v/>
      </c>
      <c r="T87" s="80" t="str">
        <f>IF(controle!$R87="","",YEAR(controle!$R87))</f>
        <v/>
      </c>
      <c r="U87" s="80" t="str">
        <f>IF(controle!$M87="","",IF(controle!$M87="Vencido","Vencido",IF(controle!$M87="Válido","Válido","Próximo ao vencimento")))</f>
        <v/>
      </c>
      <c r="V87" s="80" t="str">
        <f>IF(controle!$N87="","",VLOOKUP(MONTH(controle!$N87),editar!$F$2:$G$13,2,0))</f>
        <v/>
      </c>
      <c r="W87" s="80" t="str">
        <f>IF(controle!$N87="","",YEAR(controle!$N87))</f>
        <v/>
      </c>
      <c r="X87" s="80" t="str">
        <f>IF(controle!$I87="","",VLOOKUP(MONTH(controle!$I87),editar!$F$2:$G$13,2,0))</f>
        <v/>
      </c>
      <c r="Y87" s="80" t="str">
        <f>IF(controle!$I87="","",YEAR(controle!$I87))</f>
        <v/>
      </c>
      <c r="Z87" s="80" t="str">
        <f>IF(controle!$L87="","",VLOOKUP(MONTH(controle!$L87),editar!$F$2:$G$13,2,0))</f>
        <v/>
      </c>
      <c r="AA87" s="80" t="str">
        <f>IF(controle!$L87="","",YEAR(controle!$L87))</f>
        <v/>
      </c>
      <c r="AB87" s="61"/>
      <c r="AC87" s="62">
        <f>IFERROR(K87-editar!$C$1,"")</f>
        <v>-44648</v>
      </c>
      <c r="AD87" s="62">
        <f t="shared" si="1"/>
        <v>9999955352</v>
      </c>
      <c r="AE87" s="63"/>
      <c r="AF87" s="63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ht="19.5" customHeight="1">
      <c r="A88" s="82" t="str">
        <f>IF(controle!$D88="","",controle!$P88)</f>
        <v/>
      </c>
      <c r="B88" s="83"/>
      <c r="C88" s="83"/>
      <c r="D88" s="83"/>
      <c r="E88" s="83"/>
      <c r="F88" s="91"/>
      <c r="G88" s="99"/>
      <c r="H88" s="91"/>
      <c r="I88" s="100"/>
      <c r="J88" s="92" t="str">
        <f>IFERROR(IF((controle!$I88&gt;0),IF((DAYS360(TODAY(),(controle!$I88+editar!$C$9))&lt;1),"Vencido",IF((DAYS360(TODAY(),(controle!$I88+editar!$C$9))&lt;31),(DAYS360(TODAY(),(controle!$I88+editar!$C$9))&amp;" Dias para vencer"),"Válido")),""),"Inválido")</f>
        <v/>
      </c>
      <c r="K88" s="93" t="str">
        <f>controle!$R88</f>
        <v/>
      </c>
      <c r="L88" s="94"/>
      <c r="M88" s="95" t="str">
        <f>IFERROR(IF((controle!$L88&gt;0),IF((DAYS360(TODAY(),(controle!$L88+editar!$C$15))&lt;1),"Vencido",IF((DAYS360(TODAY(),(controle!$L88+editar!$C$15))&lt;31),(DAYS360(TODAY(),(controle!$L88+editar!$C$15))&amp;" Dias para vencer"),"Válido")),""),"Inválido")</f>
        <v/>
      </c>
      <c r="N88" s="94" t="str">
        <f>IF(controle!$L88="","",controle!$L88+editar!$C$15)</f>
        <v/>
      </c>
      <c r="O88" s="97"/>
      <c r="P88" s="80">
        <v>81.0</v>
      </c>
      <c r="Q88" s="80" t="str">
        <f>IF(controle!$J88="","",IF(controle!$J88="Vencido","Vencido",IF(controle!$J88="Válido","Válido","Próximo ao vencimento")))</f>
        <v/>
      </c>
      <c r="R88" s="81" t="str">
        <f>IF(controle!$I88="","",controle!$I88+editar!$C$9)</f>
        <v/>
      </c>
      <c r="S88" s="80" t="str">
        <f>IF(controle!$R88="","",VLOOKUP(MONTH(controle!$R88),editar!$F$2:$G$13,2,0))</f>
        <v/>
      </c>
      <c r="T88" s="80" t="str">
        <f>IF(controle!$R88="","",YEAR(controle!$R88))</f>
        <v/>
      </c>
      <c r="U88" s="80" t="str">
        <f>IF(controle!$M88="","",IF(controle!$M88="Vencido","Vencido",IF(controle!$M88="Válido","Válido","Próximo ao vencimento")))</f>
        <v/>
      </c>
      <c r="V88" s="80" t="str">
        <f>IF(controle!$N88="","",VLOOKUP(MONTH(controle!$N88),editar!$F$2:$G$13,2,0))</f>
        <v/>
      </c>
      <c r="W88" s="80" t="str">
        <f>IF(controle!$N88="","",YEAR(controle!$N88))</f>
        <v/>
      </c>
      <c r="X88" s="80" t="str">
        <f>IF(controle!$I88="","",VLOOKUP(MONTH(controle!$I88),editar!$F$2:$G$13,2,0))</f>
        <v/>
      </c>
      <c r="Y88" s="80" t="str">
        <f>IF(controle!$I88="","",YEAR(controle!$I88))</f>
        <v/>
      </c>
      <c r="Z88" s="80" t="str">
        <f>IF(controle!$L88="","",VLOOKUP(MONTH(controle!$L88),editar!$F$2:$G$13,2,0))</f>
        <v/>
      </c>
      <c r="AA88" s="80" t="str">
        <f>IF(controle!$L88="","",YEAR(controle!$L88))</f>
        <v/>
      </c>
      <c r="AB88" s="61"/>
      <c r="AC88" s="62">
        <f>IFERROR(K88-editar!$C$1,"")</f>
        <v>-44648</v>
      </c>
      <c r="AD88" s="62">
        <f t="shared" si="1"/>
        <v>9999955352</v>
      </c>
      <c r="AE88" s="63"/>
      <c r="AF88" s="63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ht="19.5" customHeight="1">
      <c r="A89" s="82" t="str">
        <f>IF(controle!$D89="","",controle!$P89)</f>
        <v/>
      </c>
      <c r="B89" s="83"/>
      <c r="C89" s="83"/>
      <c r="D89" s="83"/>
      <c r="E89" s="83"/>
      <c r="F89" s="91"/>
      <c r="G89" s="99"/>
      <c r="H89" s="91"/>
      <c r="I89" s="100"/>
      <c r="J89" s="92" t="str">
        <f>IFERROR(IF((controle!$I89&gt;0),IF((DAYS360(TODAY(),(controle!$I89+editar!$C$9))&lt;1),"Vencido",IF((DAYS360(TODAY(),(controle!$I89+editar!$C$9))&lt;31),(DAYS360(TODAY(),(controle!$I89+editar!$C$9))&amp;" Dias para vencer"),"Válido")),""),"Inválido")</f>
        <v/>
      </c>
      <c r="K89" s="93" t="str">
        <f>controle!$R89</f>
        <v/>
      </c>
      <c r="L89" s="94"/>
      <c r="M89" s="95" t="str">
        <f>IFERROR(IF((controle!$L89&gt;0),IF((DAYS360(TODAY(),(controle!$L89+editar!$C$15))&lt;1),"Vencido",IF((DAYS360(TODAY(),(controle!$L89+editar!$C$15))&lt;31),(DAYS360(TODAY(),(controle!$L89+editar!$C$15))&amp;" Dias para vencer"),"Válido")),""),"Inválido")</f>
        <v/>
      </c>
      <c r="N89" s="94" t="str">
        <f>IF(controle!$L89="","",controle!$L89+editar!$C$15)</f>
        <v/>
      </c>
      <c r="O89" s="97"/>
      <c r="P89" s="80">
        <v>82.0</v>
      </c>
      <c r="Q89" s="80" t="str">
        <f>IF(controle!$J89="","",IF(controle!$J89="Vencido","Vencido",IF(controle!$J89="Válido","Válido","Próximo ao vencimento")))</f>
        <v/>
      </c>
      <c r="R89" s="81" t="str">
        <f>IF(controle!$I89="","",controle!$I89+editar!$C$9)</f>
        <v/>
      </c>
      <c r="S89" s="80" t="str">
        <f>IF(controle!$R89="","",VLOOKUP(MONTH(controle!$R89),editar!$F$2:$G$13,2,0))</f>
        <v/>
      </c>
      <c r="T89" s="80" t="str">
        <f>IF(controle!$R89="","",YEAR(controle!$R89))</f>
        <v/>
      </c>
      <c r="U89" s="80" t="str">
        <f>IF(controle!$M89="","",IF(controle!$M89="Vencido","Vencido",IF(controle!$M89="Válido","Válido","Próximo ao vencimento")))</f>
        <v/>
      </c>
      <c r="V89" s="80" t="str">
        <f>IF(controle!$N89="","",VLOOKUP(MONTH(controle!$N89),editar!$F$2:$G$13,2,0))</f>
        <v/>
      </c>
      <c r="W89" s="80" t="str">
        <f>IF(controle!$N89="","",YEAR(controle!$N89))</f>
        <v/>
      </c>
      <c r="X89" s="80" t="str">
        <f>IF(controle!$I89="","",VLOOKUP(MONTH(controle!$I89),editar!$F$2:$G$13,2,0))</f>
        <v/>
      </c>
      <c r="Y89" s="80" t="str">
        <f>IF(controle!$I89="","",YEAR(controle!$I89))</f>
        <v/>
      </c>
      <c r="Z89" s="80" t="str">
        <f>IF(controle!$L89="","",VLOOKUP(MONTH(controle!$L89),editar!$F$2:$G$13,2,0))</f>
        <v/>
      </c>
      <c r="AA89" s="80" t="str">
        <f>IF(controle!$L89="","",YEAR(controle!$L89))</f>
        <v/>
      </c>
      <c r="AB89" s="61"/>
      <c r="AC89" s="62">
        <f>IFERROR(K89-editar!$C$1,"")</f>
        <v>-44648</v>
      </c>
      <c r="AD89" s="62">
        <f t="shared" si="1"/>
        <v>9999955352</v>
      </c>
      <c r="AE89" s="63"/>
      <c r="AF89" s="63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ht="19.5" customHeight="1">
      <c r="A90" s="82" t="str">
        <f>IF(controle!$D90="","",controle!$P90)</f>
        <v/>
      </c>
      <c r="B90" s="83"/>
      <c r="C90" s="83"/>
      <c r="D90" s="83"/>
      <c r="E90" s="83"/>
      <c r="F90" s="91"/>
      <c r="G90" s="99"/>
      <c r="H90" s="91"/>
      <c r="I90" s="100"/>
      <c r="J90" s="92" t="str">
        <f>IFERROR(IF((controle!$I90&gt;0),IF((DAYS360(TODAY(),(controle!$I90+editar!$C$9))&lt;1),"Vencido",IF((DAYS360(TODAY(),(controle!$I90+editar!$C$9))&lt;31),(DAYS360(TODAY(),(controle!$I90+editar!$C$9))&amp;" Dias para vencer"),"Válido")),""),"Inválido")</f>
        <v/>
      </c>
      <c r="K90" s="93" t="str">
        <f>controle!$R90</f>
        <v/>
      </c>
      <c r="L90" s="94"/>
      <c r="M90" s="95" t="str">
        <f>IFERROR(IF((controle!$L90&gt;0),IF((DAYS360(TODAY(),(controle!$L90+editar!$C$15))&lt;1),"Vencido",IF((DAYS360(TODAY(),(controle!$L90+editar!$C$15))&lt;31),(DAYS360(TODAY(),(controle!$L90+editar!$C$15))&amp;" Dias para vencer"),"Válido")),""),"Inválido")</f>
        <v/>
      </c>
      <c r="N90" s="94" t="str">
        <f>IF(controle!$L90="","",controle!$L90+editar!$C$15)</f>
        <v/>
      </c>
      <c r="O90" s="97"/>
      <c r="P90" s="80">
        <v>83.0</v>
      </c>
      <c r="Q90" s="80" t="str">
        <f>IF(controle!$J90="","",IF(controle!$J90="Vencido","Vencido",IF(controle!$J90="Válido","Válido","Próximo ao vencimento")))</f>
        <v/>
      </c>
      <c r="R90" s="81" t="str">
        <f>IF(controle!$I90="","",controle!$I90+editar!$C$9)</f>
        <v/>
      </c>
      <c r="S90" s="80" t="str">
        <f>IF(controle!$R90="","",VLOOKUP(MONTH(controle!$R90),editar!$F$2:$G$13,2,0))</f>
        <v/>
      </c>
      <c r="T90" s="80" t="str">
        <f>IF(controle!$R90="","",YEAR(controle!$R90))</f>
        <v/>
      </c>
      <c r="U90" s="80" t="str">
        <f>IF(controle!$M90="","",IF(controle!$M90="Vencido","Vencido",IF(controle!$M90="Válido","Válido","Próximo ao vencimento")))</f>
        <v/>
      </c>
      <c r="V90" s="80" t="str">
        <f>IF(controle!$N90="","",VLOOKUP(MONTH(controle!$N90),editar!$F$2:$G$13,2,0))</f>
        <v/>
      </c>
      <c r="W90" s="80" t="str">
        <f>IF(controle!$N90="","",YEAR(controle!$N90))</f>
        <v/>
      </c>
      <c r="X90" s="80" t="str">
        <f>IF(controle!$I90="","",VLOOKUP(MONTH(controle!$I90),editar!$F$2:$G$13,2,0))</f>
        <v/>
      </c>
      <c r="Y90" s="80" t="str">
        <f>IF(controle!$I90="","",YEAR(controle!$I90))</f>
        <v/>
      </c>
      <c r="Z90" s="80" t="str">
        <f>IF(controle!$L90="","",VLOOKUP(MONTH(controle!$L90),editar!$F$2:$G$13,2,0))</f>
        <v/>
      </c>
      <c r="AA90" s="80" t="str">
        <f>IF(controle!$L90="","",YEAR(controle!$L90))</f>
        <v/>
      </c>
      <c r="AB90" s="61"/>
      <c r="AC90" s="62">
        <f>IFERROR(K90-editar!$C$1,"")</f>
        <v>-44648</v>
      </c>
      <c r="AD90" s="62">
        <f t="shared" si="1"/>
        <v>9999955352</v>
      </c>
      <c r="AE90" s="63"/>
      <c r="AF90" s="63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ht="19.5" customHeight="1">
      <c r="A91" s="82" t="str">
        <f>IF(controle!$D91="","",controle!$P91)</f>
        <v/>
      </c>
      <c r="B91" s="83"/>
      <c r="C91" s="83"/>
      <c r="D91" s="83"/>
      <c r="E91" s="83"/>
      <c r="F91" s="91"/>
      <c r="G91" s="99"/>
      <c r="H91" s="91"/>
      <c r="I91" s="100"/>
      <c r="J91" s="92" t="str">
        <f>IFERROR(IF((controle!$I91&gt;0),IF((DAYS360(TODAY(),(controle!$I91+editar!$C$9))&lt;1),"Vencido",IF((DAYS360(TODAY(),(controle!$I91+editar!$C$9))&lt;31),(DAYS360(TODAY(),(controle!$I91+editar!$C$9))&amp;" Dias para vencer"),"Válido")),""),"Inválido")</f>
        <v/>
      </c>
      <c r="K91" s="93" t="str">
        <f>controle!$R91</f>
        <v/>
      </c>
      <c r="L91" s="94"/>
      <c r="M91" s="95" t="str">
        <f>IFERROR(IF((controle!$L91&gt;0),IF((DAYS360(TODAY(),(controle!$L91+editar!$C$15))&lt;1),"Vencido",IF((DAYS360(TODAY(),(controle!$L91+editar!$C$15))&lt;31),(DAYS360(TODAY(),(controle!$L91+editar!$C$15))&amp;" Dias para vencer"),"Válido")),""),"Inválido")</f>
        <v/>
      </c>
      <c r="N91" s="94" t="str">
        <f>IF(controle!$L91="","",controle!$L91+editar!$C$15)</f>
        <v/>
      </c>
      <c r="O91" s="97"/>
      <c r="P91" s="80">
        <v>84.0</v>
      </c>
      <c r="Q91" s="80" t="str">
        <f>IF(controle!$J91="","",IF(controle!$J91="Vencido","Vencido",IF(controle!$J91="Válido","Válido","Próximo ao vencimento")))</f>
        <v/>
      </c>
      <c r="R91" s="81" t="str">
        <f>IF(controle!$I91="","",controle!$I91+editar!$C$9)</f>
        <v/>
      </c>
      <c r="S91" s="80" t="str">
        <f>IF(controle!$R91="","",VLOOKUP(MONTH(controle!$R91),editar!$F$2:$G$13,2,0))</f>
        <v/>
      </c>
      <c r="T91" s="80" t="str">
        <f>IF(controle!$R91="","",YEAR(controle!$R91))</f>
        <v/>
      </c>
      <c r="U91" s="80" t="str">
        <f>IF(controle!$M91="","",IF(controle!$M91="Vencido","Vencido",IF(controle!$M91="Válido","Válido","Próximo ao vencimento")))</f>
        <v/>
      </c>
      <c r="V91" s="80" t="str">
        <f>IF(controle!$N91="","",VLOOKUP(MONTH(controle!$N91),editar!$F$2:$G$13,2,0))</f>
        <v/>
      </c>
      <c r="W91" s="80" t="str">
        <f>IF(controle!$N91="","",YEAR(controle!$N91))</f>
        <v/>
      </c>
      <c r="X91" s="80" t="str">
        <f>IF(controle!$I91="","",VLOOKUP(MONTH(controle!$I91),editar!$F$2:$G$13,2,0))</f>
        <v/>
      </c>
      <c r="Y91" s="80" t="str">
        <f>IF(controle!$I91="","",YEAR(controle!$I91))</f>
        <v/>
      </c>
      <c r="Z91" s="80" t="str">
        <f>IF(controle!$L91="","",VLOOKUP(MONTH(controle!$L91),editar!$F$2:$G$13,2,0))</f>
        <v/>
      </c>
      <c r="AA91" s="80" t="str">
        <f>IF(controle!$L91="","",YEAR(controle!$L91))</f>
        <v/>
      </c>
      <c r="AB91" s="61"/>
      <c r="AC91" s="62">
        <f>IFERROR(K91-editar!$C$1,"")</f>
        <v>-44648</v>
      </c>
      <c r="AD91" s="62">
        <f t="shared" si="1"/>
        <v>9999955352</v>
      </c>
      <c r="AE91" s="63"/>
      <c r="AF91" s="63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ht="19.5" customHeight="1">
      <c r="A92" s="82" t="str">
        <f>IF(controle!$D92="","",controle!$P92)</f>
        <v/>
      </c>
      <c r="B92" s="83"/>
      <c r="C92" s="83"/>
      <c r="D92" s="83"/>
      <c r="E92" s="83"/>
      <c r="F92" s="91"/>
      <c r="G92" s="99"/>
      <c r="H92" s="91"/>
      <c r="I92" s="100"/>
      <c r="J92" s="92" t="str">
        <f>IFERROR(IF((controle!$I92&gt;0),IF((DAYS360(TODAY(),(controle!$I92+editar!$C$9))&lt;1),"Vencido",IF((DAYS360(TODAY(),(controle!$I92+editar!$C$9))&lt;31),(DAYS360(TODAY(),(controle!$I92+editar!$C$9))&amp;" Dias para vencer"),"Válido")),""),"Inválido")</f>
        <v/>
      </c>
      <c r="K92" s="93" t="str">
        <f>controle!$R92</f>
        <v/>
      </c>
      <c r="L92" s="94"/>
      <c r="M92" s="95" t="str">
        <f>IFERROR(IF((controle!$L92&gt;0),IF((DAYS360(TODAY(),(controle!$L92+editar!$C$15))&lt;1),"Vencido",IF((DAYS360(TODAY(),(controle!$L92+editar!$C$15))&lt;31),(DAYS360(TODAY(),(controle!$L92+editar!$C$15))&amp;" Dias para vencer"),"Válido")),""),"Inválido")</f>
        <v/>
      </c>
      <c r="N92" s="94" t="str">
        <f>IF(controle!$L92="","",controle!$L92+editar!$C$15)</f>
        <v/>
      </c>
      <c r="O92" s="97"/>
      <c r="P92" s="80">
        <v>85.0</v>
      </c>
      <c r="Q92" s="80" t="str">
        <f>IF(controle!$J92="","",IF(controle!$J92="Vencido","Vencido",IF(controle!$J92="Válido","Válido","Próximo ao vencimento")))</f>
        <v/>
      </c>
      <c r="R92" s="81" t="str">
        <f>IF(controle!$I92="","",controle!$I92+editar!$C$9)</f>
        <v/>
      </c>
      <c r="S92" s="80" t="str">
        <f>IF(controle!$R92="","",VLOOKUP(MONTH(controle!$R92),editar!$F$2:$G$13,2,0))</f>
        <v/>
      </c>
      <c r="T92" s="80" t="str">
        <f>IF(controle!$R92="","",YEAR(controle!$R92))</f>
        <v/>
      </c>
      <c r="U92" s="80" t="str">
        <f>IF(controle!$M92="","",IF(controle!$M92="Vencido","Vencido",IF(controle!$M92="Válido","Válido","Próximo ao vencimento")))</f>
        <v/>
      </c>
      <c r="V92" s="80" t="str">
        <f>IF(controle!$N92="","",VLOOKUP(MONTH(controle!$N92),editar!$F$2:$G$13,2,0))</f>
        <v/>
      </c>
      <c r="W92" s="80" t="str">
        <f>IF(controle!$N92="","",YEAR(controle!$N92))</f>
        <v/>
      </c>
      <c r="X92" s="80" t="str">
        <f>IF(controle!$I92="","",VLOOKUP(MONTH(controle!$I92),editar!$F$2:$G$13,2,0))</f>
        <v/>
      </c>
      <c r="Y92" s="80" t="str">
        <f>IF(controle!$I92="","",YEAR(controle!$I92))</f>
        <v/>
      </c>
      <c r="Z92" s="80" t="str">
        <f>IF(controle!$L92="","",VLOOKUP(MONTH(controle!$L92),editar!$F$2:$G$13,2,0))</f>
        <v/>
      </c>
      <c r="AA92" s="80" t="str">
        <f>IF(controle!$L92="","",YEAR(controle!$L92))</f>
        <v/>
      </c>
      <c r="AB92" s="61"/>
      <c r="AC92" s="62">
        <f>IFERROR(K92-editar!$C$1,"")</f>
        <v>-44648</v>
      </c>
      <c r="AD92" s="62">
        <f t="shared" si="1"/>
        <v>9999955352</v>
      </c>
      <c r="AE92" s="63"/>
      <c r="AF92" s="63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ht="19.5" customHeight="1">
      <c r="A93" s="82" t="str">
        <f>IF(controle!$D93="","",controle!$P93)</f>
        <v/>
      </c>
      <c r="B93" s="83"/>
      <c r="C93" s="83"/>
      <c r="D93" s="83"/>
      <c r="E93" s="83"/>
      <c r="F93" s="91"/>
      <c r="G93" s="99"/>
      <c r="H93" s="91"/>
      <c r="I93" s="100"/>
      <c r="J93" s="92" t="str">
        <f>IFERROR(IF((controle!$I93&gt;0),IF((DAYS360(TODAY(),(controle!$I93+editar!$C$9))&lt;1),"Vencido",IF((DAYS360(TODAY(),(controle!$I93+editar!$C$9))&lt;31),(DAYS360(TODAY(),(controle!$I93+editar!$C$9))&amp;" Dias para vencer"),"Válido")),""),"Inválido")</f>
        <v/>
      </c>
      <c r="K93" s="93" t="str">
        <f>controle!$R93</f>
        <v/>
      </c>
      <c r="L93" s="94"/>
      <c r="M93" s="95" t="str">
        <f>IFERROR(IF((controle!$L93&gt;0),IF((DAYS360(TODAY(),(controle!$L93+editar!$C$15))&lt;1),"Vencido",IF((DAYS360(TODAY(),(controle!$L93+editar!$C$15))&lt;31),(DAYS360(TODAY(),(controle!$L93+editar!$C$15))&amp;" Dias para vencer"),"Válido")),""),"Inválido")</f>
        <v/>
      </c>
      <c r="N93" s="94" t="str">
        <f>IF(controle!$L93="","",controle!$L93+editar!$C$15)</f>
        <v/>
      </c>
      <c r="O93" s="97"/>
      <c r="P93" s="80">
        <v>86.0</v>
      </c>
      <c r="Q93" s="80" t="str">
        <f>IF(controle!$J93="","",IF(controle!$J93="Vencido","Vencido",IF(controle!$J93="Válido","Válido","Próximo ao vencimento")))</f>
        <v/>
      </c>
      <c r="R93" s="81" t="str">
        <f>IF(controle!$I93="","",controle!$I93+editar!$C$9)</f>
        <v/>
      </c>
      <c r="S93" s="80" t="str">
        <f>IF(controle!$R93="","",VLOOKUP(MONTH(controle!$R93),editar!$F$2:$G$13,2,0))</f>
        <v/>
      </c>
      <c r="T93" s="80" t="str">
        <f>IF(controle!$R93="","",YEAR(controle!$R93))</f>
        <v/>
      </c>
      <c r="U93" s="80" t="str">
        <f>IF(controle!$M93="","",IF(controle!$M93="Vencido","Vencido",IF(controle!$M93="Válido","Válido","Próximo ao vencimento")))</f>
        <v/>
      </c>
      <c r="V93" s="80" t="str">
        <f>IF(controle!$N93="","",VLOOKUP(MONTH(controle!$N93),editar!$F$2:$G$13,2,0))</f>
        <v/>
      </c>
      <c r="W93" s="80" t="str">
        <f>IF(controle!$N93="","",YEAR(controle!$N93))</f>
        <v/>
      </c>
      <c r="X93" s="80" t="str">
        <f>IF(controle!$I93="","",VLOOKUP(MONTH(controle!$I93),editar!$F$2:$G$13,2,0))</f>
        <v/>
      </c>
      <c r="Y93" s="80" t="str">
        <f>IF(controle!$I93="","",YEAR(controle!$I93))</f>
        <v/>
      </c>
      <c r="Z93" s="80" t="str">
        <f>IF(controle!$L93="","",VLOOKUP(MONTH(controle!$L93),editar!$F$2:$G$13,2,0))</f>
        <v/>
      </c>
      <c r="AA93" s="80" t="str">
        <f>IF(controle!$L93="","",YEAR(controle!$L93))</f>
        <v/>
      </c>
      <c r="AB93" s="61"/>
      <c r="AC93" s="62">
        <f>IFERROR(K93-editar!$C$1,"")</f>
        <v>-44648</v>
      </c>
      <c r="AD93" s="62">
        <f t="shared" si="1"/>
        <v>9999955352</v>
      </c>
      <c r="AE93" s="63"/>
      <c r="AF93" s="63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ht="19.5" customHeight="1">
      <c r="A94" s="82" t="str">
        <f>IF(controle!$D94="","",controle!$P94)</f>
        <v/>
      </c>
      <c r="B94" s="83"/>
      <c r="C94" s="83"/>
      <c r="D94" s="83"/>
      <c r="E94" s="83"/>
      <c r="F94" s="91"/>
      <c r="G94" s="99"/>
      <c r="H94" s="91"/>
      <c r="I94" s="100"/>
      <c r="J94" s="92" t="str">
        <f>IFERROR(IF((controle!$I94&gt;0),IF((DAYS360(TODAY(),(controle!$I94+editar!$C$9))&lt;1),"Vencido",IF((DAYS360(TODAY(),(controle!$I94+editar!$C$9))&lt;31),(DAYS360(TODAY(),(controle!$I94+editar!$C$9))&amp;" Dias para vencer"),"Válido")),""),"Inválido")</f>
        <v/>
      </c>
      <c r="K94" s="93" t="str">
        <f>controle!$R94</f>
        <v/>
      </c>
      <c r="L94" s="94"/>
      <c r="M94" s="95" t="str">
        <f>IFERROR(IF((controle!$L94&gt;0),IF((DAYS360(TODAY(),(controle!$L94+editar!$C$15))&lt;1),"Vencido",IF((DAYS360(TODAY(),(controle!$L94+editar!$C$15))&lt;31),(DAYS360(TODAY(),(controle!$L94+editar!$C$15))&amp;" Dias para vencer"),"Válido")),""),"Inválido")</f>
        <v/>
      </c>
      <c r="N94" s="94" t="str">
        <f>IF(controle!$L94="","",controle!$L94+editar!$C$15)</f>
        <v/>
      </c>
      <c r="O94" s="97"/>
      <c r="P94" s="80">
        <v>87.0</v>
      </c>
      <c r="Q94" s="80" t="str">
        <f>IF(controle!$J94="","",IF(controle!$J94="Vencido","Vencido",IF(controle!$J94="Válido","Válido","Próximo ao vencimento")))</f>
        <v/>
      </c>
      <c r="R94" s="81" t="str">
        <f>IF(controle!$I94="","",controle!$I94+editar!$C$9)</f>
        <v/>
      </c>
      <c r="S94" s="80" t="str">
        <f>IF(controle!$R94="","",VLOOKUP(MONTH(controle!$R94),editar!$F$2:$G$13,2,0))</f>
        <v/>
      </c>
      <c r="T94" s="80" t="str">
        <f>IF(controle!$R94="","",YEAR(controle!$R94))</f>
        <v/>
      </c>
      <c r="U94" s="80" t="str">
        <f>IF(controle!$M94="","",IF(controle!$M94="Vencido","Vencido",IF(controle!$M94="Válido","Válido","Próximo ao vencimento")))</f>
        <v/>
      </c>
      <c r="V94" s="80" t="str">
        <f>IF(controle!$N94="","",VLOOKUP(MONTH(controle!$N94),editar!$F$2:$G$13,2,0))</f>
        <v/>
      </c>
      <c r="W94" s="80" t="str">
        <f>IF(controle!$N94="","",YEAR(controle!$N94))</f>
        <v/>
      </c>
      <c r="X94" s="80" t="str">
        <f>IF(controle!$I94="","",VLOOKUP(MONTH(controle!$I94),editar!$F$2:$G$13,2,0))</f>
        <v/>
      </c>
      <c r="Y94" s="80" t="str">
        <f>IF(controle!$I94="","",YEAR(controle!$I94))</f>
        <v/>
      </c>
      <c r="Z94" s="80" t="str">
        <f>IF(controle!$L94="","",VLOOKUP(MONTH(controle!$L94),editar!$F$2:$G$13,2,0))</f>
        <v/>
      </c>
      <c r="AA94" s="80" t="str">
        <f>IF(controle!$L94="","",YEAR(controle!$L94))</f>
        <v/>
      </c>
      <c r="AB94" s="61"/>
      <c r="AC94" s="62">
        <f>IFERROR(K94-editar!$C$1,"")</f>
        <v>-44648</v>
      </c>
      <c r="AD94" s="62">
        <f t="shared" si="1"/>
        <v>9999955352</v>
      </c>
      <c r="AE94" s="63"/>
      <c r="AF94" s="63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ht="19.5" customHeight="1">
      <c r="A95" s="82" t="str">
        <f>IF(controle!$D95="","",controle!$P95)</f>
        <v/>
      </c>
      <c r="B95" s="83"/>
      <c r="C95" s="83"/>
      <c r="D95" s="83"/>
      <c r="E95" s="83"/>
      <c r="F95" s="91"/>
      <c r="G95" s="99"/>
      <c r="H95" s="91"/>
      <c r="I95" s="100"/>
      <c r="J95" s="92" t="str">
        <f>IFERROR(IF((controle!$I95&gt;0),IF((DAYS360(TODAY(),(controle!$I95+editar!$C$9))&lt;1),"Vencido",IF((DAYS360(TODAY(),(controle!$I95+editar!$C$9))&lt;31),(DAYS360(TODAY(),(controle!$I95+editar!$C$9))&amp;" Dias para vencer"),"Válido")),""),"Inválido")</f>
        <v/>
      </c>
      <c r="K95" s="93" t="str">
        <f>controle!$R95</f>
        <v/>
      </c>
      <c r="L95" s="94"/>
      <c r="M95" s="95" t="str">
        <f>IFERROR(IF((controle!$L95&gt;0),IF((DAYS360(TODAY(),(controle!$L95+editar!$C$15))&lt;1),"Vencido",IF((DAYS360(TODAY(),(controle!$L95+editar!$C$15))&lt;31),(DAYS360(TODAY(),(controle!$L95+editar!$C$15))&amp;" Dias para vencer"),"Válido")),""),"Inválido")</f>
        <v/>
      </c>
      <c r="N95" s="94" t="str">
        <f>IF(controle!$L95="","",controle!$L95+editar!$C$15)</f>
        <v/>
      </c>
      <c r="O95" s="97"/>
      <c r="P95" s="80">
        <v>88.0</v>
      </c>
      <c r="Q95" s="80" t="str">
        <f>IF(controle!$J95="","",IF(controle!$J95="Vencido","Vencido",IF(controle!$J95="Válido","Válido","Próximo ao vencimento")))</f>
        <v/>
      </c>
      <c r="R95" s="81" t="str">
        <f>IF(controle!$I95="","",controle!$I95+editar!$C$9)</f>
        <v/>
      </c>
      <c r="S95" s="80" t="str">
        <f>IF(controle!$R95="","",VLOOKUP(MONTH(controle!$R95),editar!$F$2:$G$13,2,0))</f>
        <v/>
      </c>
      <c r="T95" s="80" t="str">
        <f>IF(controle!$R95="","",YEAR(controle!$R95))</f>
        <v/>
      </c>
      <c r="U95" s="80" t="str">
        <f>IF(controle!$M95="","",IF(controle!$M95="Vencido","Vencido",IF(controle!$M95="Válido","Válido","Próximo ao vencimento")))</f>
        <v/>
      </c>
      <c r="V95" s="80" t="str">
        <f>IF(controle!$N95="","",VLOOKUP(MONTH(controle!$N95),editar!$F$2:$G$13,2,0))</f>
        <v/>
      </c>
      <c r="W95" s="80" t="str">
        <f>IF(controle!$N95="","",YEAR(controle!$N95))</f>
        <v/>
      </c>
      <c r="X95" s="80" t="str">
        <f>IF(controle!$I95="","",VLOOKUP(MONTH(controle!$I95),editar!$F$2:$G$13,2,0))</f>
        <v/>
      </c>
      <c r="Y95" s="80" t="str">
        <f>IF(controle!$I95="","",YEAR(controle!$I95))</f>
        <v/>
      </c>
      <c r="Z95" s="80" t="str">
        <f>IF(controle!$L95="","",VLOOKUP(MONTH(controle!$L95),editar!$F$2:$G$13,2,0))</f>
        <v/>
      </c>
      <c r="AA95" s="80" t="str">
        <f>IF(controle!$L95="","",YEAR(controle!$L95))</f>
        <v/>
      </c>
      <c r="AB95" s="61"/>
      <c r="AC95" s="62">
        <f>IFERROR(K95-editar!$C$1,"")</f>
        <v>-44648</v>
      </c>
      <c r="AD95" s="62">
        <f t="shared" si="1"/>
        <v>9999955352</v>
      </c>
      <c r="AE95" s="63"/>
      <c r="AF95" s="63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ht="19.5" customHeight="1">
      <c r="A96" s="82" t="str">
        <f>IF(controle!$D96="","",controle!$P96)</f>
        <v/>
      </c>
      <c r="B96" s="83"/>
      <c r="C96" s="83"/>
      <c r="D96" s="83"/>
      <c r="E96" s="83"/>
      <c r="F96" s="91"/>
      <c r="G96" s="99"/>
      <c r="H96" s="91"/>
      <c r="I96" s="100"/>
      <c r="J96" s="92" t="str">
        <f>IFERROR(IF((controle!$I96&gt;0),IF((DAYS360(TODAY(),(controle!$I96+editar!$C$9))&lt;1),"Vencido",IF((DAYS360(TODAY(),(controle!$I96+editar!$C$9))&lt;31),(DAYS360(TODAY(),(controle!$I96+editar!$C$9))&amp;" Dias para vencer"),"Válido")),""),"Inválido")</f>
        <v/>
      </c>
      <c r="K96" s="93" t="str">
        <f>controle!$R96</f>
        <v/>
      </c>
      <c r="L96" s="94"/>
      <c r="M96" s="95" t="str">
        <f>IFERROR(IF((controle!$L96&gt;0),IF((DAYS360(TODAY(),(controle!$L96+editar!$C$15))&lt;1),"Vencido",IF((DAYS360(TODAY(),(controle!$L96+editar!$C$15))&lt;31),(DAYS360(TODAY(),(controle!$L96+editar!$C$15))&amp;" Dias para vencer"),"Válido")),""),"Inválido")</f>
        <v/>
      </c>
      <c r="N96" s="94" t="str">
        <f>IF(controle!$L96="","",controle!$L96+editar!$C$15)</f>
        <v/>
      </c>
      <c r="O96" s="97"/>
      <c r="P96" s="80">
        <v>89.0</v>
      </c>
      <c r="Q96" s="80" t="str">
        <f>IF(controle!$J96="","",IF(controle!$J96="Vencido","Vencido",IF(controle!$J96="Válido","Válido","Próximo ao vencimento")))</f>
        <v/>
      </c>
      <c r="R96" s="81" t="str">
        <f>IF(controle!$I96="","",controle!$I96+editar!$C$9)</f>
        <v/>
      </c>
      <c r="S96" s="80" t="str">
        <f>IF(controle!$R96="","",VLOOKUP(MONTH(controle!$R96),editar!$F$2:$G$13,2,0))</f>
        <v/>
      </c>
      <c r="T96" s="80" t="str">
        <f>IF(controle!$R96="","",YEAR(controle!$R96))</f>
        <v/>
      </c>
      <c r="U96" s="80" t="str">
        <f>IF(controle!$M96="","",IF(controle!$M96="Vencido","Vencido",IF(controle!$M96="Válido","Válido","Próximo ao vencimento")))</f>
        <v/>
      </c>
      <c r="V96" s="80" t="str">
        <f>IF(controle!$N96="","",VLOOKUP(MONTH(controle!$N96),editar!$F$2:$G$13,2,0))</f>
        <v/>
      </c>
      <c r="W96" s="80" t="str">
        <f>IF(controle!$N96="","",YEAR(controle!$N96))</f>
        <v/>
      </c>
      <c r="X96" s="80" t="str">
        <f>IF(controle!$I96="","",VLOOKUP(MONTH(controle!$I96),editar!$F$2:$G$13,2,0))</f>
        <v/>
      </c>
      <c r="Y96" s="80" t="str">
        <f>IF(controle!$I96="","",YEAR(controle!$I96))</f>
        <v/>
      </c>
      <c r="Z96" s="80" t="str">
        <f>IF(controle!$L96="","",VLOOKUP(MONTH(controle!$L96),editar!$F$2:$G$13,2,0))</f>
        <v/>
      </c>
      <c r="AA96" s="80" t="str">
        <f>IF(controle!$L96="","",YEAR(controle!$L96))</f>
        <v/>
      </c>
      <c r="AB96" s="61"/>
      <c r="AC96" s="62">
        <f>IFERROR(K96-editar!$C$1,"")</f>
        <v>-44648</v>
      </c>
      <c r="AD96" s="62">
        <f t="shared" si="1"/>
        <v>9999955352</v>
      </c>
      <c r="AE96" s="63"/>
      <c r="AF96" s="63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ht="19.5" customHeight="1">
      <c r="A97" s="82" t="str">
        <f>IF(controle!$D97="","",controle!$P97)</f>
        <v/>
      </c>
      <c r="B97" s="83"/>
      <c r="C97" s="83"/>
      <c r="D97" s="83"/>
      <c r="E97" s="83"/>
      <c r="F97" s="91"/>
      <c r="G97" s="99"/>
      <c r="H97" s="91"/>
      <c r="I97" s="100"/>
      <c r="J97" s="92" t="str">
        <f>IFERROR(IF((controle!$I97&gt;0),IF((DAYS360(TODAY(),(controle!$I97+editar!$C$9))&lt;1),"Vencido",IF((DAYS360(TODAY(),(controle!$I97+editar!$C$9))&lt;31),(DAYS360(TODAY(),(controle!$I97+editar!$C$9))&amp;" Dias para vencer"),"Válido")),""),"Inválido")</f>
        <v/>
      </c>
      <c r="K97" s="93" t="str">
        <f>controle!$R97</f>
        <v/>
      </c>
      <c r="L97" s="94"/>
      <c r="M97" s="95" t="str">
        <f>IFERROR(IF((controle!$L97&gt;0),IF((DAYS360(TODAY(),(controle!$L97+editar!$C$15))&lt;1),"Vencido",IF((DAYS360(TODAY(),(controle!$L97+editar!$C$15))&lt;31),(DAYS360(TODAY(),(controle!$L97+editar!$C$15))&amp;" Dias para vencer"),"Válido")),""),"Inválido")</f>
        <v/>
      </c>
      <c r="N97" s="94" t="str">
        <f>IF(controle!$L97="","",controle!$L97+editar!$C$15)</f>
        <v/>
      </c>
      <c r="O97" s="97"/>
      <c r="P97" s="80">
        <v>90.0</v>
      </c>
      <c r="Q97" s="80" t="str">
        <f>IF(controle!$J97="","",IF(controle!$J97="Vencido","Vencido",IF(controle!$J97="Válido","Válido","Próximo ao vencimento")))</f>
        <v/>
      </c>
      <c r="R97" s="81" t="str">
        <f>IF(controle!$I97="","",controle!$I97+editar!$C$9)</f>
        <v/>
      </c>
      <c r="S97" s="80" t="str">
        <f>IF(controle!$R97="","",VLOOKUP(MONTH(controle!$R97),editar!$F$2:$G$13,2,0))</f>
        <v/>
      </c>
      <c r="T97" s="80" t="str">
        <f>IF(controle!$R97="","",YEAR(controle!$R97))</f>
        <v/>
      </c>
      <c r="U97" s="80" t="str">
        <f>IF(controle!$M97="","",IF(controle!$M97="Vencido","Vencido",IF(controle!$M97="Válido","Válido","Próximo ao vencimento")))</f>
        <v/>
      </c>
      <c r="V97" s="80" t="str">
        <f>IF(controle!$N97="","",VLOOKUP(MONTH(controle!$N97),editar!$F$2:$G$13,2,0))</f>
        <v/>
      </c>
      <c r="W97" s="80" t="str">
        <f>IF(controle!$N97="","",YEAR(controle!$N97))</f>
        <v/>
      </c>
      <c r="X97" s="80" t="str">
        <f>IF(controle!$I97="","",VLOOKUP(MONTH(controle!$I97),editar!$F$2:$G$13,2,0))</f>
        <v/>
      </c>
      <c r="Y97" s="80" t="str">
        <f>IF(controle!$I97="","",YEAR(controle!$I97))</f>
        <v/>
      </c>
      <c r="Z97" s="80" t="str">
        <f>IF(controle!$L97="","",VLOOKUP(MONTH(controle!$L97),editar!$F$2:$G$13,2,0))</f>
        <v/>
      </c>
      <c r="AA97" s="80" t="str">
        <f>IF(controle!$L97="","",YEAR(controle!$L97))</f>
        <v/>
      </c>
      <c r="AB97" s="61"/>
      <c r="AC97" s="62">
        <f>IFERROR(K97-editar!$C$1,"")</f>
        <v>-44648</v>
      </c>
      <c r="AD97" s="62">
        <f t="shared" si="1"/>
        <v>9999955352</v>
      </c>
      <c r="AE97" s="63"/>
      <c r="AF97" s="63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ht="19.5" customHeight="1">
      <c r="A98" s="82" t="str">
        <f>IF(controle!$D98="","",controle!$P98)</f>
        <v/>
      </c>
      <c r="B98" s="83"/>
      <c r="C98" s="83"/>
      <c r="D98" s="83"/>
      <c r="E98" s="83"/>
      <c r="F98" s="91"/>
      <c r="G98" s="99"/>
      <c r="H98" s="91"/>
      <c r="I98" s="100"/>
      <c r="J98" s="92" t="str">
        <f>IFERROR(IF((controle!$I98&gt;0),IF((DAYS360(TODAY(),(controle!$I98+editar!$C$9))&lt;1),"Vencido",IF((DAYS360(TODAY(),(controle!$I98+editar!$C$9))&lt;31),(DAYS360(TODAY(),(controle!$I98+editar!$C$9))&amp;" Dias para vencer"),"Válido")),""),"Inválido")</f>
        <v/>
      </c>
      <c r="K98" s="93" t="str">
        <f>controle!$R98</f>
        <v/>
      </c>
      <c r="L98" s="94"/>
      <c r="M98" s="95" t="str">
        <f>IFERROR(IF((controle!$L98&gt;0),IF((DAYS360(TODAY(),(controle!$L98+editar!$C$15))&lt;1),"Vencido",IF((DAYS360(TODAY(),(controle!$L98+editar!$C$15))&lt;31),(DAYS360(TODAY(),(controle!$L98+editar!$C$15))&amp;" Dias para vencer"),"Válido")),""),"Inválido")</f>
        <v/>
      </c>
      <c r="N98" s="94" t="str">
        <f>IF(controle!$L98="","",controle!$L98+editar!$C$15)</f>
        <v/>
      </c>
      <c r="O98" s="97"/>
      <c r="P98" s="80">
        <v>91.0</v>
      </c>
      <c r="Q98" s="80" t="str">
        <f>IF(controle!$J98="","",IF(controle!$J98="Vencido","Vencido",IF(controle!$J98="Válido","Válido","Próximo ao vencimento")))</f>
        <v/>
      </c>
      <c r="R98" s="81" t="str">
        <f>IF(controle!$I98="","",controle!$I98+editar!$C$9)</f>
        <v/>
      </c>
      <c r="S98" s="80" t="str">
        <f>IF(controle!$R98="","",VLOOKUP(MONTH(controle!$R98),editar!$F$2:$G$13,2,0))</f>
        <v/>
      </c>
      <c r="T98" s="80" t="str">
        <f>IF(controle!$R98="","",YEAR(controle!$R98))</f>
        <v/>
      </c>
      <c r="U98" s="80" t="str">
        <f>IF(controle!$M98="","",IF(controle!$M98="Vencido","Vencido",IF(controle!$M98="Válido","Válido","Próximo ao vencimento")))</f>
        <v/>
      </c>
      <c r="V98" s="80" t="str">
        <f>IF(controle!$N98="","",VLOOKUP(MONTH(controle!$N98),editar!$F$2:$G$13,2,0))</f>
        <v/>
      </c>
      <c r="W98" s="80" t="str">
        <f>IF(controle!$N98="","",YEAR(controle!$N98))</f>
        <v/>
      </c>
      <c r="X98" s="80" t="str">
        <f>IF(controle!$I98="","",VLOOKUP(MONTH(controle!$I98),editar!$F$2:$G$13,2,0))</f>
        <v/>
      </c>
      <c r="Y98" s="80" t="str">
        <f>IF(controle!$I98="","",YEAR(controle!$I98))</f>
        <v/>
      </c>
      <c r="Z98" s="80" t="str">
        <f>IF(controle!$L98="","",VLOOKUP(MONTH(controle!$L98),editar!$F$2:$G$13,2,0))</f>
        <v/>
      </c>
      <c r="AA98" s="80" t="str">
        <f>IF(controle!$L98="","",YEAR(controle!$L98))</f>
        <v/>
      </c>
      <c r="AB98" s="61"/>
      <c r="AC98" s="62">
        <f>IFERROR(K98-editar!$C$1,"")</f>
        <v>-44648</v>
      </c>
      <c r="AD98" s="62">
        <f t="shared" si="1"/>
        <v>9999955352</v>
      </c>
      <c r="AE98" s="63"/>
      <c r="AF98" s="63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ht="19.5" customHeight="1">
      <c r="A99" s="82" t="str">
        <f>IF(controle!$D99="","",controle!$P99)</f>
        <v/>
      </c>
      <c r="B99" s="83"/>
      <c r="C99" s="83"/>
      <c r="D99" s="83"/>
      <c r="E99" s="83"/>
      <c r="F99" s="91"/>
      <c r="G99" s="99"/>
      <c r="H99" s="91"/>
      <c r="I99" s="100"/>
      <c r="J99" s="92" t="str">
        <f>IFERROR(IF((controle!$I99&gt;0),IF((DAYS360(TODAY(),(controle!$I99+editar!$C$9))&lt;1),"Vencido",IF((DAYS360(TODAY(),(controle!$I99+editar!$C$9))&lt;31),(DAYS360(TODAY(),(controle!$I99+editar!$C$9))&amp;" Dias para vencer"),"Válido")),""),"Inválido")</f>
        <v/>
      </c>
      <c r="K99" s="93" t="str">
        <f>controle!$R99</f>
        <v/>
      </c>
      <c r="L99" s="94"/>
      <c r="M99" s="95" t="str">
        <f>IFERROR(IF((controle!$L99&gt;0),IF((DAYS360(TODAY(),(controle!$L99+editar!$C$15))&lt;1),"Vencido",IF((DAYS360(TODAY(),(controle!$L99+editar!$C$15))&lt;31),(DAYS360(TODAY(),(controle!$L99+editar!$C$15))&amp;" Dias para vencer"),"Válido")),""),"Inválido")</f>
        <v/>
      </c>
      <c r="N99" s="94" t="str">
        <f>IF(controle!$L99="","",controle!$L99+editar!$C$15)</f>
        <v/>
      </c>
      <c r="O99" s="97"/>
      <c r="P99" s="80">
        <v>92.0</v>
      </c>
      <c r="Q99" s="80" t="str">
        <f>IF(controle!$J99="","",IF(controle!$J99="Vencido","Vencido",IF(controle!$J99="Válido","Válido","Próximo ao vencimento")))</f>
        <v/>
      </c>
      <c r="R99" s="81" t="str">
        <f>IF(controle!$I99="","",controle!$I99+editar!$C$9)</f>
        <v/>
      </c>
      <c r="S99" s="80" t="str">
        <f>IF(controle!$R99="","",VLOOKUP(MONTH(controle!$R99),editar!$F$2:$G$13,2,0))</f>
        <v/>
      </c>
      <c r="T99" s="80" t="str">
        <f>IF(controle!$R99="","",YEAR(controle!$R99))</f>
        <v/>
      </c>
      <c r="U99" s="80" t="str">
        <f>IF(controle!$M99="","",IF(controle!$M99="Vencido","Vencido",IF(controle!$M99="Válido","Válido","Próximo ao vencimento")))</f>
        <v/>
      </c>
      <c r="V99" s="80" t="str">
        <f>IF(controle!$N99="","",VLOOKUP(MONTH(controle!$N99),editar!$F$2:$G$13,2,0))</f>
        <v/>
      </c>
      <c r="W99" s="80" t="str">
        <f>IF(controle!$N99="","",YEAR(controle!$N99))</f>
        <v/>
      </c>
      <c r="X99" s="80" t="str">
        <f>IF(controle!$I99="","",VLOOKUP(MONTH(controle!$I99),editar!$F$2:$G$13,2,0))</f>
        <v/>
      </c>
      <c r="Y99" s="80" t="str">
        <f>IF(controle!$I99="","",YEAR(controle!$I99))</f>
        <v/>
      </c>
      <c r="Z99" s="80" t="str">
        <f>IF(controle!$L99="","",VLOOKUP(MONTH(controle!$L99),editar!$F$2:$G$13,2,0))</f>
        <v/>
      </c>
      <c r="AA99" s="80" t="str">
        <f>IF(controle!$L99="","",YEAR(controle!$L99))</f>
        <v/>
      </c>
      <c r="AB99" s="61"/>
      <c r="AC99" s="62">
        <f>IFERROR(K99-editar!$C$1,"")</f>
        <v>-44648</v>
      </c>
      <c r="AD99" s="62">
        <f t="shared" si="1"/>
        <v>9999955352</v>
      </c>
      <c r="AE99" s="63"/>
      <c r="AF99" s="63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ht="19.5" customHeight="1">
      <c r="A100" s="82" t="str">
        <f>IF(controle!$D100="","",controle!$P100)</f>
        <v/>
      </c>
      <c r="B100" s="83"/>
      <c r="C100" s="83"/>
      <c r="D100" s="83"/>
      <c r="E100" s="83"/>
      <c r="F100" s="91"/>
      <c r="G100" s="99"/>
      <c r="H100" s="91"/>
      <c r="I100" s="100"/>
      <c r="J100" s="92" t="str">
        <f>IFERROR(IF((controle!$I100&gt;0),IF((DAYS360(TODAY(),(controle!$I100+editar!$C$9))&lt;1),"Vencido",IF((DAYS360(TODAY(),(controle!$I100+editar!$C$9))&lt;31),(DAYS360(TODAY(),(controle!$I100+editar!$C$9))&amp;" Dias para vencer"),"Válido")),""),"Inválido")</f>
        <v/>
      </c>
      <c r="K100" s="93" t="str">
        <f>controle!$R100</f>
        <v/>
      </c>
      <c r="L100" s="94"/>
      <c r="M100" s="95" t="str">
        <f>IFERROR(IF((controle!$L100&gt;0),IF((DAYS360(TODAY(),(controle!$L100+editar!$C$15))&lt;1),"Vencido",IF((DAYS360(TODAY(),(controle!$L100+editar!$C$15))&lt;31),(DAYS360(TODAY(),(controle!$L100+editar!$C$15))&amp;" Dias para vencer"),"Válido")),""),"Inválido")</f>
        <v/>
      </c>
      <c r="N100" s="94" t="str">
        <f>IF(controle!$L100="","",controle!$L100+editar!$C$15)</f>
        <v/>
      </c>
      <c r="O100" s="97"/>
      <c r="P100" s="80">
        <v>93.0</v>
      </c>
      <c r="Q100" s="80" t="str">
        <f>IF(controle!$J100="","",IF(controle!$J100="Vencido","Vencido",IF(controle!$J100="Válido","Válido","Próximo ao vencimento")))</f>
        <v/>
      </c>
      <c r="R100" s="81" t="str">
        <f>IF(controle!$I100="","",controle!$I100+editar!$C$9)</f>
        <v/>
      </c>
      <c r="S100" s="80" t="str">
        <f>IF(controle!$R100="","",VLOOKUP(MONTH(controle!$R100),editar!$F$2:$G$13,2,0))</f>
        <v/>
      </c>
      <c r="T100" s="80" t="str">
        <f>IF(controle!$R100="","",YEAR(controle!$R100))</f>
        <v/>
      </c>
      <c r="U100" s="80" t="str">
        <f>IF(controle!$M100="","",IF(controle!$M100="Vencido","Vencido",IF(controle!$M100="Válido","Válido","Próximo ao vencimento")))</f>
        <v/>
      </c>
      <c r="V100" s="80" t="str">
        <f>IF(controle!$N100="","",VLOOKUP(MONTH(controle!$N100),editar!$F$2:$G$13,2,0))</f>
        <v/>
      </c>
      <c r="W100" s="80" t="str">
        <f>IF(controle!$N100="","",YEAR(controle!$N100))</f>
        <v/>
      </c>
      <c r="X100" s="80" t="str">
        <f>IF(controle!$I100="","",VLOOKUP(MONTH(controle!$I100),editar!$F$2:$G$13,2,0))</f>
        <v/>
      </c>
      <c r="Y100" s="80" t="str">
        <f>IF(controle!$I100="","",YEAR(controle!$I100))</f>
        <v/>
      </c>
      <c r="Z100" s="80" t="str">
        <f>IF(controle!$L100="","",VLOOKUP(MONTH(controle!$L100),editar!$F$2:$G$13,2,0))</f>
        <v/>
      </c>
      <c r="AA100" s="80" t="str">
        <f>IF(controle!$L100="","",YEAR(controle!$L100))</f>
        <v/>
      </c>
      <c r="AB100" s="61"/>
      <c r="AC100" s="62">
        <f>IFERROR(K100-editar!$C$1,"")</f>
        <v>-44648</v>
      </c>
      <c r="AD100" s="62">
        <f t="shared" si="1"/>
        <v>9999955352</v>
      </c>
      <c r="AE100" s="63"/>
      <c r="AF100" s="63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ht="19.5" customHeight="1">
      <c r="A101" s="82" t="str">
        <f>IF(controle!$D101="","",controle!$P101)</f>
        <v/>
      </c>
      <c r="B101" s="83"/>
      <c r="C101" s="83"/>
      <c r="D101" s="83"/>
      <c r="E101" s="83"/>
      <c r="F101" s="91"/>
      <c r="G101" s="99"/>
      <c r="H101" s="91"/>
      <c r="I101" s="100"/>
      <c r="J101" s="92" t="str">
        <f>IFERROR(IF((controle!$I101&gt;0),IF((DAYS360(TODAY(),(controle!$I101+editar!$C$9))&lt;1),"Vencido",IF((DAYS360(TODAY(),(controle!$I101+editar!$C$9))&lt;31),(DAYS360(TODAY(),(controle!$I101+editar!$C$9))&amp;" Dias para vencer"),"Válido")),""),"Inválido")</f>
        <v/>
      </c>
      <c r="K101" s="93" t="str">
        <f>controle!$R101</f>
        <v/>
      </c>
      <c r="L101" s="94"/>
      <c r="M101" s="95" t="str">
        <f>IFERROR(IF((controle!$L101&gt;0),IF((DAYS360(TODAY(),(controle!$L101+editar!$C$15))&lt;1),"Vencido",IF((DAYS360(TODAY(),(controle!$L101+editar!$C$15))&lt;31),(DAYS360(TODAY(),(controle!$L101+editar!$C$15))&amp;" Dias para vencer"),"Válido")),""),"Inválido")</f>
        <v/>
      </c>
      <c r="N101" s="94" t="str">
        <f>IF(controle!$L101="","",controle!$L101+editar!$C$15)</f>
        <v/>
      </c>
      <c r="O101" s="97"/>
      <c r="P101" s="80">
        <v>94.0</v>
      </c>
      <c r="Q101" s="80" t="str">
        <f>IF(controle!$J101="","",IF(controle!$J101="Vencido","Vencido",IF(controle!$J101="Válido","Válido","Próximo ao vencimento")))</f>
        <v/>
      </c>
      <c r="R101" s="81" t="str">
        <f>IF(controle!$I101="","",controle!$I101+editar!$C$9)</f>
        <v/>
      </c>
      <c r="S101" s="80" t="str">
        <f>IF(controle!$R101="","",VLOOKUP(MONTH(controle!$R101),editar!$F$2:$G$13,2,0))</f>
        <v/>
      </c>
      <c r="T101" s="80" t="str">
        <f>IF(controle!$R101="","",YEAR(controle!$R101))</f>
        <v/>
      </c>
      <c r="U101" s="80" t="str">
        <f>IF(controle!$M101="","",IF(controle!$M101="Vencido","Vencido",IF(controle!$M101="Válido","Válido","Próximo ao vencimento")))</f>
        <v/>
      </c>
      <c r="V101" s="80" t="str">
        <f>IF(controle!$N101="","",VLOOKUP(MONTH(controle!$N101),editar!$F$2:$G$13,2,0))</f>
        <v/>
      </c>
      <c r="W101" s="80" t="str">
        <f>IF(controle!$N101="","",YEAR(controle!$N101))</f>
        <v/>
      </c>
      <c r="X101" s="80" t="str">
        <f>IF(controle!$I101="","",VLOOKUP(MONTH(controle!$I101),editar!$F$2:$G$13,2,0))</f>
        <v/>
      </c>
      <c r="Y101" s="80" t="str">
        <f>IF(controle!$I101="","",YEAR(controle!$I101))</f>
        <v/>
      </c>
      <c r="Z101" s="80" t="str">
        <f>IF(controle!$L101="","",VLOOKUP(MONTH(controle!$L101),editar!$F$2:$G$13,2,0))</f>
        <v/>
      </c>
      <c r="AA101" s="80" t="str">
        <f>IF(controle!$L101="","",YEAR(controle!$L101))</f>
        <v/>
      </c>
      <c r="AB101" s="61"/>
      <c r="AC101" s="62">
        <f>IFERROR(K101-editar!$C$1,"")</f>
        <v>-44648</v>
      </c>
      <c r="AD101" s="62">
        <f t="shared" si="1"/>
        <v>9999955352</v>
      </c>
      <c r="AE101" s="63"/>
      <c r="AF101" s="63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ht="19.5" customHeight="1">
      <c r="A102" s="82" t="str">
        <f>IF(controle!$D102="","",controle!$P102)</f>
        <v/>
      </c>
      <c r="B102" s="83"/>
      <c r="C102" s="83"/>
      <c r="D102" s="83"/>
      <c r="E102" s="83"/>
      <c r="F102" s="91"/>
      <c r="G102" s="99"/>
      <c r="H102" s="91"/>
      <c r="I102" s="100"/>
      <c r="J102" s="92" t="str">
        <f>IFERROR(IF((controle!$I102&gt;0),IF((DAYS360(TODAY(),(controle!$I102+editar!$C$9))&lt;1),"Vencido",IF((DAYS360(TODAY(),(controle!$I102+editar!$C$9))&lt;31),(DAYS360(TODAY(),(controle!$I102+editar!$C$9))&amp;" Dias para vencer"),"Válido")),""),"Inválido")</f>
        <v/>
      </c>
      <c r="K102" s="93" t="str">
        <f>controle!$R102</f>
        <v/>
      </c>
      <c r="L102" s="94"/>
      <c r="M102" s="95" t="str">
        <f>IFERROR(IF((controle!$L102&gt;0),IF((DAYS360(TODAY(),(controle!$L102+editar!$C$15))&lt;1),"Vencido",IF((DAYS360(TODAY(),(controle!$L102+editar!$C$15))&lt;31),(DAYS360(TODAY(),(controle!$L102+editar!$C$15))&amp;" Dias para vencer"),"Válido")),""),"Inválido")</f>
        <v/>
      </c>
      <c r="N102" s="94" t="str">
        <f>IF(controle!$L102="","",controle!$L102+editar!$C$15)</f>
        <v/>
      </c>
      <c r="O102" s="97"/>
      <c r="P102" s="80">
        <v>95.0</v>
      </c>
      <c r="Q102" s="80" t="str">
        <f>IF(controle!$J102="","",IF(controle!$J102="Vencido","Vencido",IF(controle!$J102="Válido","Válido","Próximo ao vencimento")))</f>
        <v/>
      </c>
      <c r="R102" s="81" t="str">
        <f>IF(controle!$I102="","",controle!$I102+editar!$C$9)</f>
        <v/>
      </c>
      <c r="S102" s="80" t="str">
        <f>IF(controle!$R102="","",VLOOKUP(MONTH(controle!$R102),editar!$F$2:$G$13,2,0))</f>
        <v/>
      </c>
      <c r="T102" s="80" t="str">
        <f>IF(controle!$R102="","",YEAR(controle!$R102))</f>
        <v/>
      </c>
      <c r="U102" s="80" t="str">
        <f>IF(controle!$M102="","",IF(controle!$M102="Vencido","Vencido",IF(controle!$M102="Válido","Válido","Próximo ao vencimento")))</f>
        <v/>
      </c>
      <c r="V102" s="80" t="str">
        <f>IF(controle!$N102="","",VLOOKUP(MONTH(controle!$N102),editar!$F$2:$G$13,2,0))</f>
        <v/>
      </c>
      <c r="W102" s="80" t="str">
        <f>IF(controle!$N102="","",YEAR(controle!$N102))</f>
        <v/>
      </c>
      <c r="X102" s="80" t="str">
        <f>IF(controle!$I102="","",VLOOKUP(MONTH(controle!$I102),editar!$F$2:$G$13,2,0))</f>
        <v/>
      </c>
      <c r="Y102" s="80" t="str">
        <f>IF(controle!$I102="","",YEAR(controle!$I102))</f>
        <v/>
      </c>
      <c r="Z102" s="80" t="str">
        <f>IF(controle!$L102="","",VLOOKUP(MONTH(controle!$L102),editar!$F$2:$G$13,2,0))</f>
        <v/>
      </c>
      <c r="AA102" s="80" t="str">
        <f>IF(controle!$L102="","",YEAR(controle!$L102))</f>
        <v/>
      </c>
      <c r="AB102" s="61"/>
      <c r="AC102" s="62">
        <f>IFERROR(K102-editar!$C$1,"")</f>
        <v>-44648</v>
      </c>
      <c r="AD102" s="62">
        <f t="shared" si="1"/>
        <v>9999955352</v>
      </c>
      <c r="AE102" s="63"/>
      <c r="AF102" s="63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ht="19.5" customHeight="1">
      <c r="A103" s="82" t="str">
        <f>IF(controle!$D103="","",controle!$P103)</f>
        <v/>
      </c>
      <c r="B103" s="83"/>
      <c r="C103" s="83"/>
      <c r="D103" s="83"/>
      <c r="E103" s="83"/>
      <c r="F103" s="91"/>
      <c r="G103" s="99"/>
      <c r="H103" s="91"/>
      <c r="I103" s="100"/>
      <c r="J103" s="92" t="str">
        <f>IFERROR(IF((controle!$I103&gt;0),IF((DAYS360(TODAY(),(controle!$I103+editar!$C$9))&lt;1),"Vencido",IF((DAYS360(TODAY(),(controle!$I103+editar!$C$9))&lt;31),(DAYS360(TODAY(),(controle!$I103+editar!$C$9))&amp;" Dias para vencer"),"Válido")),""),"Inválido")</f>
        <v/>
      </c>
      <c r="K103" s="93" t="str">
        <f>controle!$R103</f>
        <v/>
      </c>
      <c r="L103" s="94"/>
      <c r="M103" s="95" t="str">
        <f>IFERROR(IF((controle!$L103&gt;0),IF((DAYS360(TODAY(),(controle!$L103+editar!$C$15))&lt;1),"Vencido",IF((DAYS360(TODAY(),(controle!$L103+editar!$C$15))&lt;31),(DAYS360(TODAY(),(controle!$L103+editar!$C$15))&amp;" Dias para vencer"),"Válido")),""),"Inválido")</f>
        <v/>
      </c>
      <c r="N103" s="94" t="str">
        <f>IF(controle!$L103="","",controle!$L103+editar!$C$15)</f>
        <v/>
      </c>
      <c r="O103" s="97"/>
      <c r="P103" s="80">
        <v>96.0</v>
      </c>
      <c r="Q103" s="80" t="str">
        <f>IF(controle!$J103="","",IF(controle!$J103="Vencido","Vencido",IF(controle!$J103="Válido","Válido","Próximo ao vencimento")))</f>
        <v/>
      </c>
      <c r="R103" s="81" t="str">
        <f>IF(controle!$I103="","",controle!$I103+editar!$C$9)</f>
        <v/>
      </c>
      <c r="S103" s="80" t="str">
        <f>IF(controle!$R103="","",VLOOKUP(MONTH(controle!$R103),editar!$F$2:$G$13,2,0))</f>
        <v/>
      </c>
      <c r="T103" s="80" t="str">
        <f>IF(controle!$R103="","",YEAR(controle!$R103))</f>
        <v/>
      </c>
      <c r="U103" s="80" t="str">
        <f>IF(controle!$M103="","",IF(controle!$M103="Vencido","Vencido",IF(controle!$M103="Válido","Válido","Próximo ao vencimento")))</f>
        <v/>
      </c>
      <c r="V103" s="80" t="str">
        <f>IF(controle!$N103="","",VLOOKUP(MONTH(controle!$N103),editar!$F$2:$G$13,2,0))</f>
        <v/>
      </c>
      <c r="W103" s="80" t="str">
        <f>IF(controle!$N103="","",YEAR(controle!$N103))</f>
        <v/>
      </c>
      <c r="X103" s="80" t="str">
        <f>IF(controle!$I103="","",VLOOKUP(MONTH(controle!$I103),editar!$F$2:$G$13,2,0))</f>
        <v/>
      </c>
      <c r="Y103" s="80" t="str">
        <f>IF(controle!$I103="","",YEAR(controle!$I103))</f>
        <v/>
      </c>
      <c r="Z103" s="80" t="str">
        <f>IF(controle!$L103="","",VLOOKUP(MONTH(controle!$L103),editar!$F$2:$G$13,2,0))</f>
        <v/>
      </c>
      <c r="AA103" s="80" t="str">
        <f>IF(controle!$L103="","",YEAR(controle!$L103))</f>
        <v/>
      </c>
      <c r="AB103" s="61"/>
      <c r="AC103" s="62">
        <f>IFERROR(K103-editar!$C$1,"")</f>
        <v>-44648</v>
      </c>
      <c r="AD103" s="62">
        <f t="shared" si="1"/>
        <v>9999955352</v>
      </c>
      <c r="AE103" s="63"/>
      <c r="AF103" s="63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ht="19.5" customHeight="1">
      <c r="A104" s="82" t="str">
        <f>IF(controle!$D104="","",controle!$P104)</f>
        <v/>
      </c>
      <c r="B104" s="83"/>
      <c r="C104" s="83"/>
      <c r="D104" s="83"/>
      <c r="E104" s="83"/>
      <c r="F104" s="91"/>
      <c r="G104" s="99"/>
      <c r="H104" s="91"/>
      <c r="I104" s="100"/>
      <c r="J104" s="92" t="str">
        <f>IFERROR(IF((controle!$I104&gt;0),IF((DAYS360(TODAY(),(controle!$I104+editar!$C$9))&lt;1),"Vencido",IF((DAYS360(TODAY(),(controle!$I104+editar!$C$9))&lt;31),(DAYS360(TODAY(),(controle!$I104+editar!$C$9))&amp;" Dias para vencer"),"Válido")),""),"Inválido")</f>
        <v/>
      </c>
      <c r="K104" s="93" t="str">
        <f>controle!$R104</f>
        <v/>
      </c>
      <c r="L104" s="94"/>
      <c r="M104" s="95" t="str">
        <f>IFERROR(IF((controle!$L104&gt;0),IF((DAYS360(TODAY(),(controle!$L104+editar!$C$15))&lt;1),"Vencido",IF((DAYS360(TODAY(),(controle!$L104+editar!$C$15))&lt;31),(DAYS360(TODAY(),(controle!$L104+editar!$C$15))&amp;" Dias para vencer"),"Válido")),""),"Inválido")</f>
        <v/>
      </c>
      <c r="N104" s="94" t="str">
        <f>IF(controle!$L104="","",controle!$L104+editar!$C$15)</f>
        <v/>
      </c>
      <c r="O104" s="97"/>
      <c r="P104" s="80">
        <v>97.0</v>
      </c>
      <c r="Q104" s="80" t="str">
        <f>IF(controle!$J104="","",IF(controle!$J104="Vencido","Vencido",IF(controle!$J104="Válido","Válido","Próximo ao vencimento")))</f>
        <v/>
      </c>
      <c r="R104" s="81" t="str">
        <f>IF(controle!$I104="","",controle!$I104+editar!$C$9)</f>
        <v/>
      </c>
      <c r="S104" s="80" t="str">
        <f>IF(controle!$R104="","",VLOOKUP(MONTH(controle!$R104),editar!$F$2:$G$13,2,0))</f>
        <v/>
      </c>
      <c r="T104" s="80" t="str">
        <f>IF(controle!$R104="","",YEAR(controle!$R104))</f>
        <v/>
      </c>
      <c r="U104" s="80" t="str">
        <f>IF(controle!$M104="","",IF(controle!$M104="Vencido","Vencido",IF(controle!$M104="Válido","Válido","Próximo ao vencimento")))</f>
        <v/>
      </c>
      <c r="V104" s="80" t="str">
        <f>IF(controle!$N104="","",VLOOKUP(MONTH(controle!$N104),editar!$F$2:$G$13,2,0))</f>
        <v/>
      </c>
      <c r="W104" s="80" t="str">
        <f>IF(controle!$N104="","",YEAR(controle!$N104))</f>
        <v/>
      </c>
      <c r="X104" s="80" t="str">
        <f>IF(controle!$I104="","",VLOOKUP(MONTH(controle!$I104),editar!$F$2:$G$13,2,0))</f>
        <v/>
      </c>
      <c r="Y104" s="80" t="str">
        <f>IF(controle!$I104="","",YEAR(controle!$I104))</f>
        <v/>
      </c>
      <c r="Z104" s="80" t="str">
        <f>IF(controle!$L104="","",VLOOKUP(MONTH(controle!$L104),editar!$F$2:$G$13,2,0))</f>
        <v/>
      </c>
      <c r="AA104" s="80" t="str">
        <f>IF(controle!$L104="","",YEAR(controle!$L104))</f>
        <v/>
      </c>
      <c r="AB104" s="61"/>
      <c r="AC104" s="62">
        <f>IFERROR(K104-editar!$C$1,"")</f>
        <v>-44648</v>
      </c>
      <c r="AD104" s="62">
        <f t="shared" si="1"/>
        <v>9999955352</v>
      </c>
      <c r="AE104" s="63"/>
      <c r="AF104" s="63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ht="19.5" customHeight="1">
      <c r="A105" s="82" t="str">
        <f>IF(controle!$D105="","",controle!$P105)</f>
        <v/>
      </c>
      <c r="B105" s="83"/>
      <c r="C105" s="83"/>
      <c r="D105" s="83"/>
      <c r="E105" s="83"/>
      <c r="F105" s="91"/>
      <c r="G105" s="99"/>
      <c r="H105" s="91"/>
      <c r="I105" s="100"/>
      <c r="J105" s="92" t="str">
        <f>IFERROR(IF((controle!$I105&gt;0),IF((DAYS360(TODAY(),(controle!$I105+editar!$C$9))&lt;1),"Vencido",IF((DAYS360(TODAY(),(controle!$I105+editar!$C$9))&lt;31),(DAYS360(TODAY(),(controle!$I105+editar!$C$9))&amp;" Dias para vencer"),"Válido")),""),"Inválido")</f>
        <v/>
      </c>
      <c r="K105" s="93" t="str">
        <f>controle!$R105</f>
        <v/>
      </c>
      <c r="L105" s="94"/>
      <c r="M105" s="95" t="str">
        <f>IFERROR(IF((controle!$L105&gt;0),IF((DAYS360(TODAY(),(controle!$L105+editar!$C$15))&lt;1),"Vencido",IF((DAYS360(TODAY(),(controle!$L105+editar!$C$15))&lt;31),(DAYS360(TODAY(),(controle!$L105+editar!$C$15))&amp;" Dias para vencer"),"Válido")),""),"Inválido")</f>
        <v/>
      </c>
      <c r="N105" s="94" t="str">
        <f>IF(controle!$L105="","",controle!$L105+editar!$C$15)</f>
        <v/>
      </c>
      <c r="O105" s="97"/>
      <c r="P105" s="80">
        <v>98.0</v>
      </c>
      <c r="Q105" s="80" t="str">
        <f>IF(controle!$J105="","",IF(controle!$J105="Vencido","Vencido",IF(controle!$J105="Válido","Válido","Próximo ao vencimento")))</f>
        <v/>
      </c>
      <c r="R105" s="81" t="str">
        <f>IF(controle!$I105="","",controle!$I105+editar!$C$9)</f>
        <v/>
      </c>
      <c r="S105" s="80" t="str">
        <f>IF(controle!$R105="","",VLOOKUP(MONTH(controle!$R105),editar!$F$2:$G$13,2,0))</f>
        <v/>
      </c>
      <c r="T105" s="80" t="str">
        <f>IF(controle!$R105="","",YEAR(controle!$R105))</f>
        <v/>
      </c>
      <c r="U105" s="80" t="str">
        <f>IF(controle!$M105="","",IF(controle!$M105="Vencido","Vencido",IF(controle!$M105="Válido","Válido","Próximo ao vencimento")))</f>
        <v/>
      </c>
      <c r="V105" s="80" t="str">
        <f>IF(controle!$N105="","",VLOOKUP(MONTH(controle!$N105),editar!$F$2:$G$13,2,0))</f>
        <v/>
      </c>
      <c r="W105" s="80" t="str">
        <f>IF(controle!$N105="","",YEAR(controle!$N105))</f>
        <v/>
      </c>
      <c r="X105" s="80" t="str">
        <f>IF(controle!$I105="","",VLOOKUP(MONTH(controle!$I105),editar!$F$2:$G$13,2,0))</f>
        <v/>
      </c>
      <c r="Y105" s="80" t="str">
        <f>IF(controle!$I105="","",YEAR(controle!$I105))</f>
        <v/>
      </c>
      <c r="Z105" s="80" t="str">
        <f>IF(controle!$L105="","",VLOOKUP(MONTH(controle!$L105),editar!$F$2:$G$13,2,0))</f>
        <v/>
      </c>
      <c r="AA105" s="80" t="str">
        <f>IF(controle!$L105="","",YEAR(controle!$L105))</f>
        <v/>
      </c>
      <c r="AB105" s="61"/>
      <c r="AC105" s="62">
        <f>IFERROR(K105-editar!$C$1,"")</f>
        <v>-44648</v>
      </c>
      <c r="AD105" s="62">
        <f t="shared" si="1"/>
        <v>9999955352</v>
      </c>
      <c r="AE105" s="63"/>
      <c r="AF105" s="63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ht="19.5" customHeight="1">
      <c r="A106" s="82" t="str">
        <f>IF(controle!$D106="","",controle!$P106)</f>
        <v/>
      </c>
      <c r="B106" s="83"/>
      <c r="C106" s="83"/>
      <c r="D106" s="83"/>
      <c r="E106" s="83"/>
      <c r="F106" s="91"/>
      <c r="G106" s="99"/>
      <c r="H106" s="91"/>
      <c r="I106" s="100"/>
      <c r="J106" s="92" t="str">
        <f>IFERROR(IF((controle!$I106&gt;0),IF((DAYS360(TODAY(),(controle!$I106+editar!$C$9))&lt;1),"Vencido",IF((DAYS360(TODAY(),(controle!$I106+editar!$C$9))&lt;31),(DAYS360(TODAY(),(controle!$I106+editar!$C$9))&amp;" Dias para vencer"),"Válido")),""),"Inválido")</f>
        <v/>
      </c>
      <c r="K106" s="93" t="str">
        <f>controle!$R106</f>
        <v/>
      </c>
      <c r="L106" s="94"/>
      <c r="M106" s="95" t="str">
        <f>IFERROR(IF((controle!$L106&gt;0),IF((DAYS360(TODAY(),(controle!$L106+editar!$C$15))&lt;1),"Vencido",IF((DAYS360(TODAY(),(controle!$L106+editar!$C$15))&lt;31),(DAYS360(TODAY(),(controle!$L106+editar!$C$15))&amp;" Dias para vencer"),"Válido")),""),"Inválido")</f>
        <v/>
      </c>
      <c r="N106" s="94" t="str">
        <f>IF(controle!$L106="","",controle!$L106+editar!$C$15)</f>
        <v/>
      </c>
      <c r="O106" s="97"/>
      <c r="P106" s="80">
        <v>99.0</v>
      </c>
      <c r="Q106" s="80" t="str">
        <f>IF(controle!$J106="","",IF(controle!$J106="Vencido","Vencido",IF(controle!$J106="Válido","Válido","Próximo ao vencimento")))</f>
        <v/>
      </c>
      <c r="R106" s="81" t="str">
        <f>IF(controle!$I106="","",controle!$I106+editar!$C$9)</f>
        <v/>
      </c>
      <c r="S106" s="80" t="str">
        <f>IF(controle!$R106="","",VLOOKUP(MONTH(controle!$R106),editar!$F$2:$G$13,2,0))</f>
        <v/>
      </c>
      <c r="T106" s="80" t="str">
        <f>IF(controle!$R106="","",YEAR(controle!$R106))</f>
        <v/>
      </c>
      <c r="U106" s="80" t="str">
        <f>IF(controle!$M106="","",IF(controle!$M106="Vencido","Vencido",IF(controle!$M106="Válido","Válido","Próximo ao vencimento")))</f>
        <v/>
      </c>
      <c r="V106" s="80" t="str">
        <f>IF(controle!$N106="","",VLOOKUP(MONTH(controle!$N106),editar!$F$2:$G$13,2,0))</f>
        <v/>
      </c>
      <c r="W106" s="80" t="str">
        <f>IF(controle!$N106="","",YEAR(controle!$N106))</f>
        <v/>
      </c>
      <c r="X106" s="80" t="str">
        <f>IF(controle!$I106="","",VLOOKUP(MONTH(controle!$I106),editar!$F$2:$G$13,2,0))</f>
        <v/>
      </c>
      <c r="Y106" s="80" t="str">
        <f>IF(controle!$I106="","",YEAR(controle!$I106))</f>
        <v/>
      </c>
      <c r="Z106" s="80" t="str">
        <f>IF(controle!$L106="","",VLOOKUP(MONTH(controle!$L106),editar!$F$2:$G$13,2,0))</f>
        <v/>
      </c>
      <c r="AA106" s="80" t="str">
        <f>IF(controle!$L106="","",YEAR(controle!$L106))</f>
        <v/>
      </c>
      <c r="AB106" s="61"/>
      <c r="AC106" s="62">
        <f>IFERROR(K106-editar!$C$1,"")</f>
        <v>-44648</v>
      </c>
      <c r="AD106" s="62">
        <f t="shared" si="1"/>
        <v>9999955352</v>
      </c>
      <c r="AE106" s="63"/>
      <c r="AF106" s="63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ht="19.5" customHeight="1">
      <c r="A107" s="82" t="str">
        <f>IF(controle!$D107="","",controle!$P107)</f>
        <v/>
      </c>
      <c r="B107" s="83"/>
      <c r="C107" s="83"/>
      <c r="D107" s="83"/>
      <c r="E107" s="83"/>
      <c r="F107" s="91"/>
      <c r="G107" s="99"/>
      <c r="H107" s="91"/>
      <c r="I107" s="100"/>
      <c r="J107" s="92" t="str">
        <f>IFERROR(IF((controle!$I107&gt;0),IF((DAYS360(TODAY(),(controle!$I107+editar!$C$9))&lt;1),"Vencido",IF((DAYS360(TODAY(),(controle!$I107+editar!$C$9))&lt;31),(DAYS360(TODAY(),(controle!$I107+editar!$C$9))&amp;" Dias para vencer"),"Válido")),""),"Inválido")</f>
        <v/>
      </c>
      <c r="K107" s="93" t="str">
        <f>controle!$R107</f>
        <v/>
      </c>
      <c r="L107" s="94"/>
      <c r="M107" s="95" t="str">
        <f>IFERROR(IF((controle!$L107&gt;0),IF((DAYS360(TODAY(),(controle!$L107+editar!$C$15))&lt;1),"Vencido",IF((DAYS360(TODAY(),(controle!$L107+editar!$C$15))&lt;31),(DAYS360(TODAY(),(controle!$L107+editar!$C$15))&amp;" Dias para vencer"),"Válido")),""),"Inválido")</f>
        <v/>
      </c>
      <c r="N107" s="94" t="str">
        <f>IF(controle!$L107="","",controle!$L107+editar!$C$15)</f>
        <v/>
      </c>
      <c r="O107" s="97"/>
      <c r="P107" s="80">
        <v>100.0</v>
      </c>
      <c r="Q107" s="80" t="str">
        <f>IF(controle!$J107="","",IF(controle!$J107="Vencido","Vencido",IF(controle!$J107="Válido","Válido","Próximo ao vencimento")))</f>
        <v/>
      </c>
      <c r="R107" s="81" t="str">
        <f>IF(controle!$I107="","",controle!$I107+editar!$C$9)</f>
        <v/>
      </c>
      <c r="S107" s="80" t="str">
        <f>IF(controle!$R107="","",VLOOKUP(MONTH(controle!$R107),editar!$F$2:$G$13,2,0))</f>
        <v/>
      </c>
      <c r="T107" s="80" t="str">
        <f>IF(controle!$R107="","",YEAR(controle!$R107))</f>
        <v/>
      </c>
      <c r="U107" s="80" t="str">
        <f>IF(controle!$M107="","",IF(controle!$M107="Vencido","Vencido",IF(controle!$M107="Válido","Válido","Próximo ao vencimento")))</f>
        <v/>
      </c>
      <c r="V107" s="80" t="str">
        <f>IF(controle!$N107="","",VLOOKUP(MONTH(controle!$N107),editar!$F$2:$G$13,2,0))</f>
        <v/>
      </c>
      <c r="W107" s="80" t="str">
        <f>IF(controle!$N107="","",YEAR(controle!$N107))</f>
        <v/>
      </c>
      <c r="X107" s="80" t="str">
        <f>IF(controle!$I107="","",VLOOKUP(MONTH(controle!$I107),editar!$F$2:$G$13,2,0))</f>
        <v/>
      </c>
      <c r="Y107" s="80" t="str">
        <f>IF(controle!$I107="","",YEAR(controle!$I107))</f>
        <v/>
      </c>
      <c r="Z107" s="80" t="str">
        <f>IF(controle!$L107="","",VLOOKUP(MONTH(controle!$L107),editar!$F$2:$G$13,2,0))</f>
        <v/>
      </c>
      <c r="AA107" s="80" t="str">
        <f>IF(controle!$L107="","",YEAR(controle!$L107))</f>
        <v/>
      </c>
      <c r="AB107" s="61"/>
      <c r="AC107" s="62">
        <f>IFERROR(K107-editar!$C$1,"")</f>
        <v>-44648</v>
      </c>
      <c r="AD107" s="62">
        <f t="shared" si="1"/>
        <v>9999955352</v>
      </c>
      <c r="AE107" s="63"/>
      <c r="AF107" s="63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ht="19.5" customHeight="1">
      <c r="A108" s="82" t="str">
        <f>IF(controle!$D108="","",controle!$P108)</f>
        <v/>
      </c>
      <c r="B108" s="83"/>
      <c r="C108" s="83"/>
      <c r="D108" s="83"/>
      <c r="E108" s="83"/>
      <c r="F108" s="91"/>
      <c r="G108" s="99"/>
      <c r="H108" s="91"/>
      <c r="I108" s="100"/>
      <c r="J108" s="92" t="str">
        <f>IFERROR(IF((controle!$I108&gt;0),IF((DAYS360(TODAY(),(controle!$I108+editar!$C$9))&lt;1),"Vencido",IF((DAYS360(TODAY(),(controle!$I108+editar!$C$9))&lt;31),(DAYS360(TODAY(),(controle!$I108+editar!$C$9))&amp;" Dias para vencer"),"Válido")),""),"Inválido")</f>
        <v/>
      </c>
      <c r="K108" s="93" t="str">
        <f>controle!$R108</f>
        <v/>
      </c>
      <c r="L108" s="94"/>
      <c r="M108" s="95" t="str">
        <f>IFERROR(IF((controle!$L108&gt;0),IF((DAYS360(TODAY(),(controle!$L108+editar!$C$15))&lt;1),"Vencido",IF((DAYS360(TODAY(),(controle!$L108+editar!$C$15))&lt;31),(DAYS360(TODAY(),(controle!$L108+editar!$C$15))&amp;" Dias para vencer"),"Válido")),""),"Inválido")</f>
        <v/>
      </c>
      <c r="N108" s="94" t="str">
        <f>IF(controle!$L108="","",controle!$L108+editar!$C$15)</f>
        <v/>
      </c>
      <c r="O108" s="97"/>
      <c r="P108" s="80">
        <v>101.0</v>
      </c>
      <c r="Q108" s="80" t="str">
        <f>IF(controle!$J108="","",IF(controle!$J108="Vencido","Vencido",IF(controle!$J108="Válido","Válido","Próximo ao vencimento")))</f>
        <v/>
      </c>
      <c r="R108" s="81" t="str">
        <f>IF(controle!$I108="","",controle!$I108+editar!$C$9)</f>
        <v/>
      </c>
      <c r="S108" s="80" t="str">
        <f>IF(controle!$R108="","",VLOOKUP(MONTH(controle!$R108),editar!$F$2:$G$13,2,0))</f>
        <v/>
      </c>
      <c r="T108" s="80" t="str">
        <f>IF(controle!$R108="","",YEAR(controle!$R108))</f>
        <v/>
      </c>
      <c r="U108" s="80" t="str">
        <f>IF(controle!$M108="","",IF(controle!$M108="Vencido","Vencido",IF(controle!$M108="Válido","Válido","Próximo ao vencimento")))</f>
        <v/>
      </c>
      <c r="V108" s="80" t="str">
        <f>IF(controle!$N108="","",VLOOKUP(MONTH(controle!$N108),editar!$F$2:$G$13,2,0))</f>
        <v/>
      </c>
      <c r="W108" s="80" t="str">
        <f>IF(controle!$N108="","",YEAR(controle!$N108))</f>
        <v/>
      </c>
      <c r="X108" s="80" t="str">
        <f>IF(controle!$I108="","",VLOOKUP(MONTH(controle!$I108),editar!$F$2:$G$13,2,0))</f>
        <v/>
      </c>
      <c r="Y108" s="80" t="str">
        <f>IF(controle!$I108="","",YEAR(controle!$I108))</f>
        <v/>
      </c>
      <c r="Z108" s="80" t="str">
        <f>IF(controle!$L108="","",VLOOKUP(MONTH(controle!$L108),editar!$F$2:$G$13,2,0))</f>
        <v/>
      </c>
      <c r="AA108" s="80" t="str">
        <f>IF(controle!$L108="","",YEAR(controle!$L108))</f>
        <v/>
      </c>
      <c r="AB108" s="61"/>
      <c r="AC108" s="62">
        <f>IFERROR(K108-editar!$C$1,"")</f>
        <v>-44648</v>
      </c>
      <c r="AD108" s="62">
        <f t="shared" si="1"/>
        <v>9999955352</v>
      </c>
      <c r="AE108" s="63"/>
      <c r="AF108" s="63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ht="19.5" customHeight="1">
      <c r="A109" s="82" t="str">
        <f>IF(controle!$D109="","",controle!$P109)</f>
        <v/>
      </c>
      <c r="B109" s="83"/>
      <c r="C109" s="83"/>
      <c r="D109" s="83"/>
      <c r="E109" s="83"/>
      <c r="F109" s="91"/>
      <c r="G109" s="99"/>
      <c r="H109" s="91"/>
      <c r="I109" s="100"/>
      <c r="J109" s="92" t="str">
        <f>IFERROR(IF((controle!$I109&gt;0),IF((DAYS360(TODAY(),(controle!$I109+editar!$C$9))&lt;1),"Vencido",IF((DAYS360(TODAY(),(controle!$I109+editar!$C$9))&lt;31),(DAYS360(TODAY(),(controle!$I109+editar!$C$9))&amp;" Dias para vencer"),"Válido")),""),"Inválido")</f>
        <v/>
      </c>
      <c r="K109" s="93" t="str">
        <f>controle!$R109</f>
        <v/>
      </c>
      <c r="L109" s="94"/>
      <c r="M109" s="95" t="str">
        <f>IFERROR(IF((controle!$L109&gt;0),IF((DAYS360(TODAY(),(controle!$L109+editar!$C$15))&lt;1),"Vencido",IF((DAYS360(TODAY(),(controle!$L109+editar!$C$15))&lt;31),(DAYS360(TODAY(),(controle!$L109+editar!$C$15))&amp;" Dias para vencer"),"Válido")),""),"Inválido")</f>
        <v/>
      </c>
      <c r="N109" s="94" t="str">
        <f>IF(controle!$L109="","",controle!$L109+editar!$C$15)</f>
        <v/>
      </c>
      <c r="O109" s="97"/>
      <c r="P109" s="80">
        <v>102.0</v>
      </c>
      <c r="Q109" s="80" t="str">
        <f>IF(controle!$J109="","",IF(controle!$J109="Vencido","Vencido",IF(controle!$J109="Válido","Válido","Próximo ao vencimento")))</f>
        <v/>
      </c>
      <c r="R109" s="81" t="str">
        <f>IF(controle!$I109="","",controle!$I109+editar!$C$9)</f>
        <v/>
      </c>
      <c r="S109" s="80" t="str">
        <f>IF(controle!$R109="","",VLOOKUP(MONTH(controle!$R109),editar!$F$2:$G$13,2,0))</f>
        <v/>
      </c>
      <c r="T109" s="80" t="str">
        <f>IF(controle!$R109="","",YEAR(controle!$R109))</f>
        <v/>
      </c>
      <c r="U109" s="80" t="str">
        <f>IF(controle!$M109="","",IF(controle!$M109="Vencido","Vencido",IF(controle!$M109="Válido","Válido","Próximo ao vencimento")))</f>
        <v/>
      </c>
      <c r="V109" s="80" t="str">
        <f>IF(controle!$N109="","",VLOOKUP(MONTH(controle!$N109),editar!$F$2:$G$13,2,0))</f>
        <v/>
      </c>
      <c r="W109" s="80" t="str">
        <f>IF(controle!$N109="","",YEAR(controle!$N109))</f>
        <v/>
      </c>
      <c r="X109" s="80" t="str">
        <f>IF(controle!$I109="","",VLOOKUP(MONTH(controle!$I109),editar!$F$2:$G$13,2,0))</f>
        <v/>
      </c>
      <c r="Y109" s="80" t="str">
        <f>IF(controle!$I109="","",YEAR(controle!$I109))</f>
        <v/>
      </c>
      <c r="Z109" s="80" t="str">
        <f>IF(controle!$L109="","",VLOOKUP(MONTH(controle!$L109),editar!$F$2:$G$13,2,0))</f>
        <v/>
      </c>
      <c r="AA109" s="80" t="str">
        <f>IF(controle!$L109="","",YEAR(controle!$L109))</f>
        <v/>
      </c>
      <c r="AB109" s="61"/>
      <c r="AC109" s="62">
        <f>IFERROR(K109-editar!$C$1,"")</f>
        <v>-44648</v>
      </c>
      <c r="AD109" s="62">
        <f t="shared" si="1"/>
        <v>9999955352</v>
      </c>
      <c r="AE109" s="63"/>
      <c r="AF109" s="63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ht="19.5" customHeight="1">
      <c r="A110" s="82" t="str">
        <f>IF(controle!$D110="","",controle!$P110)</f>
        <v/>
      </c>
      <c r="B110" s="83"/>
      <c r="C110" s="83"/>
      <c r="D110" s="83"/>
      <c r="E110" s="83"/>
      <c r="F110" s="91"/>
      <c r="G110" s="99"/>
      <c r="H110" s="91"/>
      <c r="I110" s="100"/>
      <c r="J110" s="92" t="str">
        <f>IFERROR(IF((controle!$I110&gt;0),IF((DAYS360(TODAY(),(controle!$I110+editar!$C$9))&lt;1),"Vencido",IF((DAYS360(TODAY(),(controle!$I110+editar!$C$9))&lt;31),(DAYS360(TODAY(),(controle!$I110+editar!$C$9))&amp;" Dias para vencer"),"Válido")),""),"Inválido")</f>
        <v/>
      </c>
      <c r="K110" s="93" t="str">
        <f>controle!$R110</f>
        <v/>
      </c>
      <c r="L110" s="94"/>
      <c r="M110" s="95" t="str">
        <f>IFERROR(IF((controle!$L110&gt;0),IF((DAYS360(TODAY(),(controle!$L110+editar!$C$15))&lt;1),"Vencido",IF((DAYS360(TODAY(),(controle!$L110+editar!$C$15))&lt;31),(DAYS360(TODAY(),(controle!$L110+editar!$C$15))&amp;" Dias para vencer"),"Válido")),""),"Inválido")</f>
        <v/>
      </c>
      <c r="N110" s="94" t="str">
        <f>IF(controle!$L110="","",controle!$L110+editar!$C$15)</f>
        <v/>
      </c>
      <c r="O110" s="97"/>
      <c r="P110" s="80">
        <v>103.0</v>
      </c>
      <c r="Q110" s="80" t="str">
        <f>IF(controle!$J110="","",IF(controle!$J110="Vencido","Vencido",IF(controle!$J110="Válido","Válido","Próximo ao vencimento")))</f>
        <v/>
      </c>
      <c r="R110" s="81" t="str">
        <f>IF(controle!$I110="","",controle!$I110+editar!$C$9)</f>
        <v/>
      </c>
      <c r="S110" s="80" t="str">
        <f>IF(controle!$R110="","",VLOOKUP(MONTH(controle!$R110),editar!$F$2:$G$13,2,0))</f>
        <v/>
      </c>
      <c r="T110" s="80" t="str">
        <f>IF(controle!$R110="","",YEAR(controle!$R110))</f>
        <v/>
      </c>
      <c r="U110" s="80" t="str">
        <f>IF(controle!$M110="","",IF(controle!$M110="Vencido","Vencido",IF(controle!$M110="Válido","Válido","Próximo ao vencimento")))</f>
        <v/>
      </c>
      <c r="V110" s="80" t="str">
        <f>IF(controle!$N110="","",VLOOKUP(MONTH(controle!$N110),editar!$F$2:$G$13,2,0))</f>
        <v/>
      </c>
      <c r="W110" s="80" t="str">
        <f>IF(controle!$N110="","",YEAR(controle!$N110))</f>
        <v/>
      </c>
      <c r="X110" s="80" t="str">
        <f>IF(controle!$I110="","",VLOOKUP(MONTH(controle!$I110),editar!$F$2:$G$13,2,0))</f>
        <v/>
      </c>
      <c r="Y110" s="80" t="str">
        <f>IF(controle!$I110="","",YEAR(controle!$I110))</f>
        <v/>
      </c>
      <c r="Z110" s="80" t="str">
        <f>IF(controle!$L110="","",VLOOKUP(MONTH(controle!$L110),editar!$F$2:$G$13,2,0))</f>
        <v/>
      </c>
      <c r="AA110" s="80" t="str">
        <f>IF(controle!$L110="","",YEAR(controle!$L110))</f>
        <v/>
      </c>
      <c r="AB110" s="61"/>
      <c r="AC110" s="62">
        <f>IFERROR(K110-editar!$C$1,"")</f>
        <v>-44648</v>
      </c>
      <c r="AD110" s="62">
        <f t="shared" si="1"/>
        <v>9999955352</v>
      </c>
      <c r="AE110" s="63"/>
      <c r="AF110" s="63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ht="19.5" customHeight="1">
      <c r="A111" s="82" t="str">
        <f>IF(controle!$D111="","",controle!$P111)</f>
        <v/>
      </c>
      <c r="B111" s="83"/>
      <c r="C111" s="83"/>
      <c r="D111" s="83"/>
      <c r="E111" s="83"/>
      <c r="F111" s="91"/>
      <c r="G111" s="99"/>
      <c r="H111" s="91"/>
      <c r="I111" s="100"/>
      <c r="J111" s="92" t="str">
        <f>IFERROR(IF((controle!$I111&gt;0),IF((DAYS360(TODAY(),(controle!$I111+editar!$C$9))&lt;1),"Vencido",IF((DAYS360(TODAY(),(controle!$I111+editar!$C$9))&lt;31),(DAYS360(TODAY(),(controle!$I111+editar!$C$9))&amp;" Dias para vencer"),"Válido")),""),"Inválido")</f>
        <v/>
      </c>
      <c r="K111" s="93" t="str">
        <f>controle!$R111</f>
        <v/>
      </c>
      <c r="L111" s="94"/>
      <c r="M111" s="95" t="str">
        <f>IFERROR(IF((controle!$L111&gt;0),IF((DAYS360(TODAY(),(controle!$L111+editar!$C$15))&lt;1),"Vencido",IF((DAYS360(TODAY(),(controle!$L111+editar!$C$15))&lt;31),(DAYS360(TODAY(),(controle!$L111+editar!$C$15))&amp;" Dias para vencer"),"Válido")),""),"Inválido")</f>
        <v/>
      </c>
      <c r="N111" s="94" t="str">
        <f>IF(controle!$L111="","",controle!$L111+editar!$C$15)</f>
        <v/>
      </c>
      <c r="O111" s="97"/>
      <c r="P111" s="80">
        <v>104.0</v>
      </c>
      <c r="Q111" s="80" t="str">
        <f>IF(controle!$J111="","",IF(controle!$J111="Vencido","Vencido",IF(controle!$J111="Válido","Válido","Próximo ao vencimento")))</f>
        <v/>
      </c>
      <c r="R111" s="81" t="str">
        <f>IF(controle!$I111="","",controle!$I111+editar!$C$9)</f>
        <v/>
      </c>
      <c r="S111" s="80" t="str">
        <f>IF(controle!$R111="","",VLOOKUP(MONTH(controle!$R111),editar!$F$2:$G$13,2,0))</f>
        <v/>
      </c>
      <c r="T111" s="80" t="str">
        <f>IF(controle!$R111="","",YEAR(controle!$R111))</f>
        <v/>
      </c>
      <c r="U111" s="80" t="str">
        <f>IF(controle!$M111="","",IF(controle!$M111="Vencido","Vencido",IF(controle!$M111="Válido","Válido","Próximo ao vencimento")))</f>
        <v/>
      </c>
      <c r="V111" s="80" t="str">
        <f>IF(controle!$N111="","",VLOOKUP(MONTH(controle!$N111),editar!$F$2:$G$13,2,0))</f>
        <v/>
      </c>
      <c r="W111" s="80" t="str">
        <f>IF(controle!$N111="","",YEAR(controle!$N111))</f>
        <v/>
      </c>
      <c r="X111" s="80" t="str">
        <f>IF(controle!$I111="","",VLOOKUP(MONTH(controle!$I111),editar!$F$2:$G$13,2,0))</f>
        <v/>
      </c>
      <c r="Y111" s="80" t="str">
        <f>IF(controle!$I111="","",YEAR(controle!$I111))</f>
        <v/>
      </c>
      <c r="Z111" s="80" t="str">
        <f>IF(controle!$L111="","",VLOOKUP(MONTH(controle!$L111),editar!$F$2:$G$13,2,0))</f>
        <v/>
      </c>
      <c r="AA111" s="80" t="str">
        <f>IF(controle!$L111="","",YEAR(controle!$L111))</f>
        <v/>
      </c>
      <c r="AB111" s="61"/>
      <c r="AC111" s="62">
        <f>IFERROR(K111-editar!$C$1,"")</f>
        <v>-44648</v>
      </c>
      <c r="AD111" s="62">
        <f t="shared" si="1"/>
        <v>9999955352</v>
      </c>
      <c r="AE111" s="63"/>
      <c r="AF111" s="63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ht="19.5" customHeight="1">
      <c r="A112" s="82" t="str">
        <f>IF(controle!$D112="","",controle!$P112)</f>
        <v/>
      </c>
      <c r="B112" s="83"/>
      <c r="C112" s="83"/>
      <c r="D112" s="83"/>
      <c r="E112" s="83"/>
      <c r="F112" s="91"/>
      <c r="G112" s="99"/>
      <c r="H112" s="91"/>
      <c r="I112" s="100"/>
      <c r="J112" s="92" t="str">
        <f>IFERROR(IF((controle!$I112&gt;0),IF((DAYS360(TODAY(),(controle!$I112+editar!$C$9))&lt;1),"Vencido",IF((DAYS360(TODAY(),(controle!$I112+editar!$C$9))&lt;31),(DAYS360(TODAY(),(controle!$I112+editar!$C$9))&amp;" Dias para vencer"),"Válido")),""),"Inválido")</f>
        <v/>
      </c>
      <c r="K112" s="93" t="str">
        <f>controle!$R112</f>
        <v/>
      </c>
      <c r="L112" s="94"/>
      <c r="M112" s="95" t="str">
        <f>IFERROR(IF((controle!$L112&gt;0),IF((DAYS360(TODAY(),(controle!$L112+editar!$C$15))&lt;1),"Vencido",IF((DAYS360(TODAY(),(controle!$L112+editar!$C$15))&lt;31),(DAYS360(TODAY(),(controle!$L112+editar!$C$15))&amp;" Dias para vencer"),"Válido")),""),"Inválido")</f>
        <v/>
      </c>
      <c r="N112" s="94" t="str">
        <f>IF(controle!$L112="","",controle!$L112+editar!$C$15)</f>
        <v/>
      </c>
      <c r="O112" s="97"/>
      <c r="P112" s="80">
        <v>105.0</v>
      </c>
      <c r="Q112" s="80" t="str">
        <f>IF(controle!$J112="","",IF(controle!$J112="Vencido","Vencido",IF(controle!$J112="Válido","Válido","Próximo ao vencimento")))</f>
        <v/>
      </c>
      <c r="R112" s="81" t="str">
        <f>IF(controle!$I112="","",controle!$I112+editar!$C$9)</f>
        <v/>
      </c>
      <c r="S112" s="80" t="str">
        <f>IF(controle!$R112="","",VLOOKUP(MONTH(controle!$R112),editar!$F$2:$G$13,2,0))</f>
        <v/>
      </c>
      <c r="T112" s="80" t="str">
        <f>IF(controle!$R112="","",YEAR(controle!$R112))</f>
        <v/>
      </c>
      <c r="U112" s="80" t="str">
        <f>IF(controle!$M112="","",IF(controle!$M112="Vencido","Vencido",IF(controle!$M112="Válido","Válido","Próximo ao vencimento")))</f>
        <v/>
      </c>
      <c r="V112" s="80" t="str">
        <f>IF(controle!$N112="","",VLOOKUP(MONTH(controle!$N112),editar!$F$2:$G$13,2,0))</f>
        <v/>
      </c>
      <c r="W112" s="80" t="str">
        <f>IF(controle!$N112="","",YEAR(controle!$N112))</f>
        <v/>
      </c>
      <c r="X112" s="80" t="str">
        <f>IF(controle!$I112="","",VLOOKUP(MONTH(controle!$I112),editar!$F$2:$G$13,2,0))</f>
        <v/>
      </c>
      <c r="Y112" s="80" t="str">
        <f>IF(controle!$I112="","",YEAR(controle!$I112))</f>
        <v/>
      </c>
      <c r="Z112" s="80" t="str">
        <f>IF(controle!$L112="","",VLOOKUP(MONTH(controle!$L112),editar!$F$2:$G$13,2,0))</f>
        <v/>
      </c>
      <c r="AA112" s="80" t="str">
        <f>IF(controle!$L112="","",YEAR(controle!$L112))</f>
        <v/>
      </c>
      <c r="AB112" s="61"/>
      <c r="AC112" s="62">
        <f>IFERROR(K112-editar!$C$1,"")</f>
        <v>-44648</v>
      </c>
      <c r="AD112" s="62">
        <f t="shared" si="1"/>
        <v>9999955352</v>
      </c>
      <c r="AE112" s="63"/>
      <c r="AF112" s="63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ht="19.5" customHeight="1">
      <c r="A113" s="82" t="str">
        <f>IF(controle!$D113="","",controle!$P113)</f>
        <v/>
      </c>
      <c r="B113" s="83"/>
      <c r="C113" s="83"/>
      <c r="D113" s="83"/>
      <c r="E113" s="83"/>
      <c r="F113" s="91"/>
      <c r="G113" s="99"/>
      <c r="H113" s="91"/>
      <c r="I113" s="100"/>
      <c r="J113" s="92" t="str">
        <f>IFERROR(IF((controle!$I113&gt;0),IF((DAYS360(TODAY(),(controle!$I113+editar!$C$9))&lt;1),"Vencido",IF((DAYS360(TODAY(),(controle!$I113+editar!$C$9))&lt;31),(DAYS360(TODAY(),(controle!$I113+editar!$C$9))&amp;" Dias para vencer"),"Válido")),""),"Inválido")</f>
        <v/>
      </c>
      <c r="K113" s="93" t="str">
        <f>controle!$R113</f>
        <v/>
      </c>
      <c r="L113" s="94"/>
      <c r="M113" s="95" t="str">
        <f>IFERROR(IF((controle!$L113&gt;0),IF((DAYS360(TODAY(),(controle!$L113+editar!$C$15))&lt;1),"Vencido",IF((DAYS360(TODAY(),(controle!$L113+editar!$C$15))&lt;31),(DAYS360(TODAY(),(controle!$L113+editar!$C$15))&amp;" Dias para vencer"),"Válido")),""),"Inválido")</f>
        <v/>
      </c>
      <c r="N113" s="94" t="str">
        <f>IF(controle!$L113="","",controle!$L113+editar!$C$15)</f>
        <v/>
      </c>
      <c r="O113" s="97"/>
      <c r="P113" s="80">
        <v>106.0</v>
      </c>
      <c r="Q113" s="80" t="str">
        <f>IF(controle!$J113="","",IF(controle!$J113="Vencido","Vencido",IF(controle!$J113="Válido","Válido","Próximo ao vencimento")))</f>
        <v/>
      </c>
      <c r="R113" s="81" t="str">
        <f>IF(controle!$I113="","",controle!$I113+editar!$C$9)</f>
        <v/>
      </c>
      <c r="S113" s="80" t="str">
        <f>IF(controle!$R113="","",VLOOKUP(MONTH(controle!$R113),editar!$F$2:$G$13,2,0))</f>
        <v/>
      </c>
      <c r="T113" s="80" t="str">
        <f>IF(controle!$R113="","",YEAR(controle!$R113))</f>
        <v/>
      </c>
      <c r="U113" s="80" t="str">
        <f>IF(controle!$M113="","",IF(controle!$M113="Vencido","Vencido",IF(controle!$M113="Válido","Válido","Próximo ao vencimento")))</f>
        <v/>
      </c>
      <c r="V113" s="80" t="str">
        <f>IF(controle!$N113="","",VLOOKUP(MONTH(controle!$N113),editar!$F$2:$G$13,2,0))</f>
        <v/>
      </c>
      <c r="W113" s="80" t="str">
        <f>IF(controle!$N113="","",YEAR(controle!$N113))</f>
        <v/>
      </c>
      <c r="X113" s="80" t="str">
        <f>IF(controle!$I113="","",VLOOKUP(MONTH(controle!$I113),editar!$F$2:$G$13,2,0))</f>
        <v/>
      </c>
      <c r="Y113" s="80" t="str">
        <f>IF(controle!$I113="","",YEAR(controle!$I113))</f>
        <v/>
      </c>
      <c r="Z113" s="80" t="str">
        <f>IF(controle!$L113="","",VLOOKUP(MONTH(controle!$L113),editar!$F$2:$G$13,2,0))</f>
        <v/>
      </c>
      <c r="AA113" s="80" t="str">
        <f>IF(controle!$L113="","",YEAR(controle!$L113))</f>
        <v/>
      </c>
      <c r="AB113" s="61"/>
      <c r="AC113" s="62">
        <f>IFERROR(K113-editar!$C$1,"")</f>
        <v>-44648</v>
      </c>
      <c r="AD113" s="62">
        <f t="shared" si="1"/>
        <v>9999955352</v>
      </c>
      <c r="AE113" s="63"/>
      <c r="AF113" s="63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ht="19.5" customHeight="1">
      <c r="A114" s="82" t="str">
        <f>IF(controle!$D114="","",controle!$P114)</f>
        <v/>
      </c>
      <c r="B114" s="83"/>
      <c r="C114" s="83"/>
      <c r="D114" s="83"/>
      <c r="E114" s="83"/>
      <c r="F114" s="91"/>
      <c r="G114" s="99"/>
      <c r="H114" s="91"/>
      <c r="I114" s="100"/>
      <c r="J114" s="92" t="str">
        <f>IFERROR(IF((controle!$I114&gt;0),IF((DAYS360(TODAY(),(controle!$I114+editar!$C$9))&lt;1),"Vencido",IF((DAYS360(TODAY(),(controle!$I114+editar!$C$9))&lt;31),(DAYS360(TODAY(),(controle!$I114+editar!$C$9))&amp;" Dias para vencer"),"Válido")),""),"Inválido")</f>
        <v/>
      </c>
      <c r="K114" s="93" t="str">
        <f>controle!$R114</f>
        <v/>
      </c>
      <c r="L114" s="94"/>
      <c r="M114" s="95" t="str">
        <f>IFERROR(IF((controle!$L114&gt;0),IF((DAYS360(TODAY(),(controle!$L114+editar!$C$15))&lt;1),"Vencido",IF((DAYS360(TODAY(),(controle!$L114+editar!$C$15))&lt;31),(DAYS360(TODAY(),(controle!$L114+editar!$C$15))&amp;" Dias para vencer"),"Válido")),""),"Inválido")</f>
        <v/>
      </c>
      <c r="N114" s="94" t="str">
        <f>IF(controle!$L114="","",controle!$L114+editar!$C$15)</f>
        <v/>
      </c>
      <c r="O114" s="97"/>
      <c r="P114" s="80">
        <v>107.0</v>
      </c>
      <c r="Q114" s="80" t="str">
        <f>IF(controle!$J114="","",IF(controle!$J114="Vencido","Vencido",IF(controle!$J114="Válido","Válido","Próximo ao vencimento")))</f>
        <v/>
      </c>
      <c r="R114" s="81" t="str">
        <f>IF(controle!$I114="","",controle!$I114+editar!$C$9)</f>
        <v/>
      </c>
      <c r="S114" s="80" t="str">
        <f>IF(controle!$R114="","",VLOOKUP(MONTH(controle!$R114),editar!$F$2:$G$13,2,0))</f>
        <v/>
      </c>
      <c r="T114" s="80" t="str">
        <f>IF(controle!$R114="","",YEAR(controle!$R114))</f>
        <v/>
      </c>
      <c r="U114" s="80" t="str">
        <f>IF(controle!$M114="","",IF(controle!$M114="Vencido","Vencido",IF(controle!$M114="Válido","Válido","Próximo ao vencimento")))</f>
        <v/>
      </c>
      <c r="V114" s="80" t="str">
        <f>IF(controle!$N114="","",VLOOKUP(MONTH(controle!$N114),editar!$F$2:$G$13,2,0))</f>
        <v/>
      </c>
      <c r="W114" s="80" t="str">
        <f>IF(controle!$N114="","",YEAR(controle!$N114))</f>
        <v/>
      </c>
      <c r="X114" s="80" t="str">
        <f>IF(controle!$I114="","",VLOOKUP(MONTH(controle!$I114),editar!$F$2:$G$13,2,0))</f>
        <v/>
      </c>
      <c r="Y114" s="80" t="str">
        <f>IF(controle!$I114="","",YEAR(controle!$I114))</f>
        <v/>
      </c>
      <c r="Z114" s="80" t="str">
        <f>IF(controle!$L114="","",VLOOKUP(MONTH(controle!$L114),editar!$F$2:$G$13,2,0))</f>
        <v/>
      </c>
      <c r="AA114" s="80" t="str">
        <f>IF(controle!$L114="","",YEAR(controle!$L114))</f>
        <v/>
      </c>
      <c r="AB114" s="61"/>
      <c r="AC114" s="62">
        <f>IFERROR(K114-editar!$C$1,"")</f>
        <v>-44648</v>
      </c>
      <c r="AD114" s="62">
        <f t="shared" si="1"/>
        <v>9999955352</v>
      </c>
      <c r="AE114" s="63"/>
      <c r="AF114" s="63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ht="19.5" customHeight="1">
      <c r="A115" s="82" t="str">
        <f>IF(controle!$D115="","",controle!$P115)</f>
        <v/>
      </c>
      <c r="B115" s="83"/>
      <c r="C115" s="83"/>
      <c r="D115" s="83"/>
      <c r="E115" s="83"/>
      <c r="F115" s="91"/>
      <c r="G115" s="99"/>
      <c r="H115" s="91"/>
      <c r="I115" s="100"/>
      <c r="J115" s="92" t="str">
        <f>IFERROR(IF((controle!$I115&gt;0),IF((DAYS360(TODAY(),(controle!$I115+editar!$C$9))&lt;1),"Vencido",IF((DAYS360(TODAY(),(controle!$I115+editar!$C$9))&lt;31),(DAYS360(TODAY(),(controle!$I115+editar!$C$9))&amp;" Dias para vencer"),"Válido")),""),"Inválido")</f>
        <v/>
      </c>
      <c r="K115" s="93" t="str">
        <f>controle!$R115</f>
        <v/>
      </c>
      <c r="L115" s="94"/>
      <c r="M115" s="95" t="str">
        <f>IFERROR(IF((controle!$L115&gt;0),IF((DAYS360(TODAY(),(controle!$L115+editar!$C$15))&lt;1),"Vencido",IF((DAYS360(TODAY(),(controle!$L115+editar!$C$15))&lt;31),(DAYS360(TODAY(),(controle!$L115+editar!$C$15))&amp;" Dias para vencer"),"Válido")),""),"Inválido")</f>
        <v/>
      </c>
      <c r="N115" s="94" t="str">
        <f>IF(controle!$L115="","",controle!$L115+editar!$C$15)</f>
        <v/>
      </c>
      <c r="O115" s="97"/>
      <c r="P115" s="80">
        <v>108.0</v>
      </c>
      <c r="Q115" s="80" t="str">
        <f>IF(controle!$J115="","",IF(controle!$J115="Vencido","Vencido",IF(controle!$J115="Válido","Válido","Próximo ao vencimento")))</f>
        <v/>
      </c>
      <c r="R115" s="81" t="str">
        <f>IF(controle!$I115="","",controle!$I115+editar!$C$9)</f>
        <v/>
      </c>
      <c r="S115" s="80" t="str">
        <f>IF(controle!$R115="","",VLOOKUP(MONTH(controle!$R115),editar!$F$2:$G$13,2,0))</f>
        <v/>
      </c>
      <c r="T115" s="80" t="str">
        <f>IF(controle!$R115="","",YEAR(controle!$R115))</f>
        <v/>
      </c>
      <c r="U115" s="80" t="str">
        <f>IF(controle!$M115="","",IF(controle!$M115="Vencido","Vencido",IF(controle!$M115="Válido","Válido","Próximo ao vencimento")))</f>
        <v/>
      </c>
      <c r="V115" s="80" t="str">
        <f>IF(controle!$N115="","",VLOOKUP(MONTH(controle!$N115),editar!$F$2:$G$13,2,0))</f>
        <v/>
      </c>
      <c r="W115" s="80" t="str">
        <f>IF(controle!$N115="","",YEAR(controle!$N115))</f>
        <v/>
      </c>
      <c r="X115" s="80" t="str">
        <f>IF(controle!$I115="","",VLOOKUP(MONTH(controle!$I115),editar!$F$2:$G$13,2,0))</f>
        <v/>
      </c>
      <c r="Y115" s="80" t="str">
        <f>IF(controle!$I115="","",YEAR(controle!$I115))</f>
        <v/>
      </c>
      <c r="Z115" s="80" t="str">
        <f>IF(controle!$L115="","",VLOOKUP(MONTH(controle!$L115),editar!$F$2:$G$13,2,0))</f>
        <v/>
      </c>
      <c r="AA115" s="80" t="str">
        <f>IF(controle!$L115="","",YEAR(controle!$L115))</f>
        <v/>
      </c>
      <c r="AB115" s="61"/>
      <c r="AC115" s="62">
        <f>IFERROR(K115-editar!$C$1,"")</f>
        <v>-44648</v>
      </c>
      <c r="AD115" s="62">
        <f t="shared" si="1"/>
        <v>9999955352</v>
      </c>
      <c r="AE115" s="63"/>
      <c r="AF115" s="63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ht="19.5" customHeight="1">
      <c r="A116" s="82" t="str">
        <f>IF(controle!$D116="","",controle!$P116)</f>
        <v/>
      </c>
      <c r="B116" s="83"/>
      <c r="C116" s="83"/>
      <c r="D116" s="83"/>
      <c r="E116" s="83"/>
      <c r="F116" s="91"/>
      <c r="G116" s="99"/>
      <c r="H116" s="91"/>
      <c r="I116" s="100"/>
      <c r="J116" s="92" t="str">
        <f>IFERROR(IF((controle!$I116&gt;0),IF((DAYS360(TODAY(),(controle!$I116+editar!$C$9))&lt;1),"Vencido",IF((DAYS360(TODAY(),(controle!$I116+editar!$C$9))&lt;31),(DAYS360(TODAY(),(controle!$I116+editar!$C$9))&amp;" Dias para vencer"),"Válido")),""),"Inválido")</f>
        <v/>
      </c>
      <c r="K116" s="93" t="str">
        <f>controle!$R116</f>
        <v/>
      </c>
      <c r="L116" s="94"/>
      <c r="M116" s="95" t="str">
        <f>IFERROR(IF((controle!$L116&gt;0),IF((DAYS360(TODAY(),(controle!$L116+editar!$C$15))&lt;1),"Vencido",IF((DAYS360(TODAY(),(controle!$L116+editar!$C$15))&lt;31),(DAYS360(TODAY(),(controle!$L116+editar!$C$15))&amp;" Dias para vencer"),"Válido")),""),"Inválido")</f>
        <v/>
      </c>
      <c r="N116" s="94" t="str">
        <f>IF(controle!$L116="","",controle!$L116+editar!$C$15)</f>
        <v/>
      </c>
      <c r="O116" s="97"/>
      <c r="P116" s="80">
        <v>109.0</v>
      </c>
      <c r="Q116" s="80" t="str">
        <f>IF(controle!$J116="","",IF(controle!$J116="Vencido","Vencido",IF(controle!$J116="Válido","Válido","Próximo ao vencimento")))</f>
        <v/>
      </c>
      <c r="R116" s="81" t="str">
        <f>IF(controle!$I116="","",controle!$I116+editar!$C$9)</f>
        <v/>
      </c>
      <c r="S116" s="80" t="str">
        <f>IF(controle!$R116="","",VLOOKUP(MONTH(controle!$R116),editar!$F$2:$G$13,2,0))</f>
        <v/>
      </c>
      <c r="T116" s="80" t="str">
        <f>IF(controle!$R116="","",YEAR(controle!$R116))</f>
        <v/>
      </c>
      <c r="U116" s="80" t="str">
        <f>IF(controle!$M116="","",IF(controle!$M116="Vencido","Vencido",IF(controle!$M116="Válido","Válido","Próximo ao vencimento")))</f>
        <v/>
      </c>
      <c r="V116" s="80" t="str">
        <f>IF(controle!$N116="","",VLOOKUP(MONTH(controle!$N116),editar!$F$2:$G$13,2,0))</f>
        <v/>
      </c>
      <c r="W116" s="80" t="str">
        <f>IF(controle!$N116="","",YEAR(controle!$N116))</f>
        <v/>
      </c>
      <c r="X116" s="80" t="str">
        <f>IF(controle!$I116="","",VLOOKUP(MONTH(controle!$I116),editar!$F$2:$G$13,2,0))</f>
        <v/>
      </c>
      <c r="Y116" s="80" t="str">
        <f>IF(controle!$I116="","",YEAR(controle!$I116))</f>
        <v/>
      </c>
      <c r="Z116" s="80" t="str">
        <f>IF(controle!$L116="","",VLOOKUP(MONTH(controle!$L116),editar!$F$2:$G$13,2,0))</f>
        <v/>
      </c>
      <c r="AA116" s="80" t="str">
        <f>IF(controle!$L116="","",YEAR(controle!$L116))</f>
        <v/>
      </c>
      <c r="AB116" s="61"/>
      <c r="AC116" s="62">
        <f>IFERROR(K116-editar!$C$1,"")</f>
        <v>-44648</v>
      </c>
      <c r="AD116" s="62">
        <f t="shared" si="1"/>
        <v>9999955352</v>
      </c>
      <c r="AE116" s="63"/>
      <c r="AF116" s="63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ht="19.5" customHeight="1">
      <c r="A117" s="82" t="str">
        <f>IF(controle!$D117="","",controle!$P117)</f>
        <v/>
      </c>
      <c r="B117" s="83"/>
      <c r="C117" s="83"/>
      <c r="D117" s="83"/>
      <c r="E117" s="83"/>
      <c r="F117" s="91"/>
      <c r="G117" s="99"/>
      <c r="H117" s="91"/>
      <c r="I117" s="100"/>
      <c r="J117" s="92" t="str">
        <f>IFERROR(IF((controle!$I117&gt;0),IF((DAYS360(TODAY(),(controle!$I117+editar!$C$9))&lt;1),"Vencido",IF((DAYS360(TODAY(),(controle!$I117+editar!$C$9))&lt;31),(DAYS360(TODAY(),(controle!$I117+editar!$C$9))&amp;" Dias para vencer"),"Válido")),""),"Inválido")</f>
        <v/>
      </c>
      <c r="K117" s="93" t="str">
        <f>controle!$R117</f>
        <v/>
      </c>
      <c r="L117" s="94"/>
      <c r="M117" s="95" t="str">
        <f>IFERROR(IF((controle!$L117&gt;0),IF((DAYS360(TODAY(),(controle!$L117+editar!$C$15))&lt;1),"Vencido",IF((DAYS360(TODAY(),(controle!$L117+editar!$C$15))&lt;31),(DAYS360(TODAY(),(controle!$L117+editar!$C$15))&amp;" Dias para vencer"),"Válido")),""),"Inválido")</f>
        <v/>
      </c>
      <c r="N117" s="94" t="str">
        <f>IF(controle!$L117="","",controle!$L117+editar!$C$15)</f>
        <v/>
      </c>
      <c r="O117" s="97"/>
      <c r="P117" s="80">
        <v>110.0</v>
      </c>
      <c r="Q117" s="80" t="str">
        <f>IF(controle!$J117="","",IF(controle!$J117="Vencido","Vencido",IF(controle!$J117="Válido","Válido","Próximo ao vencimento")))</f>
        <v/>
      </c>
      <c r="R117" s="81" t="str">
        <f>IF(controle!$I117="","",controle!$I117+editar!$C$9)</f>
        <v/>
      </c>
      <c r="S117" s="80" t="str">
        <f>IF(controle!$R117="","",VLOOKUP(MONTH(controle!$R117),editar!$F$2:$G$13,2,0))</f>
        <v/>
      </c>
      <c r="T117" s="80" t="str">
        <f>IF(controle!$R117="","",YEAR(controle!$R117))</f>
        <v/>
      </c>
      <c r="U117" s="80" t="str">
        <f>IF(controle!$M117="","",IF(controle!$M117="Vencido","Vencido",IF(controle!$M117="Válido","Válido","Próximo ao vencimento")))</f>
        <v/>
      </c>
      <c r="V117" s="80" t="str">
        <f>IF(controle!$N117="","",VLOOKUP(MONTH(controle!$N117),editar!$F$2:$G$13,2,0))</f>
        <v/>
      </c>
      <c r="W117" s="80" t="str">
        <f>IF(controle!$N117="","",YEAR(controle!$N117))</f>
        <v/>
      </c>
      <c r="X117" s="80" t="str">
        <f>IF(controle!$I117="","",VLOOKUP(MONTH(controle!$I117),editar!$F$2:$G$13,2,0))</f>
        <v/>
      </c>
      <c r="Y117" s="80" t="str">
        <f>IF(controle!$I117="","",YEAR(controle!$I117))</f>
        <v/>
      </c>
      <c r="Z117" s="80" t="str">
        <f>IF(controle!$L117="","",VLOOKUP(MONTH(controle!$L117),editar!$F$2:$G$13,2,0))</f>
        <v/>
      </c>
      <c r="AA117" s="80" t="str">
        <f>IF(controle!$L117="","",YEAR(controle!$L117))</f>
        <v/>
      </c>
      <c r="AB117" s="61"/>
      <c r="AC117" s="62">
        <f>IFERROR(K117-editar!$C$1,"")</f>
        <v>-44648</v>
      </c>
      <c r="AD117" s="62">
        <f t="shared" si="1"/>
        <v>9999955352</v>
      </c>
      <c r="AE117" s="63"/>
      <c r="AF117" s="63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ht="19.5" customHeight="1">
      <c r="A118" s="82" t="str">
        <f>IF(controle!$D118="","",controle!$P118)</f>
        <v/>
      </c>
      <c r="B118" s="83"/>
      <c r="C118" s="83"/>
      <c r="D118" s="83"/>
      <c r="E118" s="83"/>
      <c r="F118" s="91"/>
      <c r="G118" s="99"/>
      <c r="H118" s="91"/>
      <c r="I118" s="100"/>
      <c r="J118" s="92" t="str">
        <f>IFERROR(IF((controle!$I118&gt;0),IF((DAYS360(TODAY(),(controle!$I118+editar!$C$9))&lt;1),"Vencido",IF((DAYS360(TODAY(),(controle!$I118+editar!$C$9))&lt;31),(DAYS360(TODAY(),(controle!$I118+editar!$C$9))&amp;" Dias para vencer"),"Válido")),""),"Inválido")</f>
        <v/>
      </c>
      <c r="K118" s="93" t="str">
        <f>controle!$R118</f>
        <v/>
      </c>
      <c r="L118" s="94"/>
      <c r="M118" s="95" t="str">
        <f>IFERROR(IF((controle!$L118&gt;0),IF((DAYS360(TODAY(),(controle!$L118+editar!$C$15))&lt;1),"Vencido",IF((DAYS360(TODAY(),(controle!$L118+editar!$C$15))&lt;31),(DAYS360(TODAY(),(controle!$L118+editar!$C$15))&amp;" Dias para vencer"),"Válido")),""),"Inválido")</f>
        <v/>
      </c>
      <c r="N118" s="94" t="str">
        <f>IF(controle!$L118="","",controle!$L118+editar!$C$15)</f>
        <v/>
      </c>
      <c r="O118" s="97"/>
      <c r="P118" s="80">
        <v>111.0</v>
      </c>
      <c r="Q118" s="80" t="str">
        <f>IF(controle!$J118="","",IF(controle!$J118="Vencido","Vencido",IF(controle!$J118="Válido","Válido","Próximo ao vencimento")))</f>
        <v/>
      </c>
      <c r="R118" s="81" t="str">
        <f>IF(controle!$I118="","",controle!$I118+editar!$C$9)</f>
        <v/>
      </c>
      <c r="S118" s="80" t="str">
        <f>IF(controle!$R118="","",VLOOKUP(MONTH(controle!$R118),editar!$F$2:$G$13,2,0))</f>
        <v/>
      </c>
      <c r="T118" s="80" t="str">
        <f>IF(controle!$R118="","",YEAR(controle!$R118))</f>
        <v/>
      </c>
      <c r="U118" s="80" t="str">
        <f>IF(controle!$M118="","",IF(controle!$M118="Vencido","Vencido",IF(controle!$M118="Válido","Válido","Próximo ao vencimento")))</f>
        <v/>
      </c>
      <c r="V118" s="80" t="str">
        <f>IF(controle!$N118="","",VLOOKUP(MONTH(controle!$N118),editar!$F$2:$G$13,2,0))</f>
        <v/>
      </c>
      <c r="W118" s="80" t="str">
        <f>IF(controle!$N118="","",YEAR(controle!$N118))</f>
        <v/>
      </c>
      <c r="X118" s="80" t="str">
        <f>IF(controle!$I118="","",VLOOKUP(MONTH(controle!$I118),editar!$F$2:$G$13,2,0))</f>
        <v/>
      </c>
      <c r="Y118" s="80" t="str">
        <f>IF(controle!$I118="","",YEAR(controle!$I118))</f>
        <v/>
      </c>
      <c r="Z118" s="80" t="str">
        <f>IF(controle!$L118="","",VLOOKUP(MONTH(controle!$L118),editar!$F$2:$G$13,2,0))</f>
        <v/>
      </c>
      <c r="AA118" s="80" t="str">
        <f>IF(controle!$L118="","",YEAR(controle!$L118))</f>
        <v/>
      </c>
      <c r="AB118" s="61"/>
      <c r="AC118" s="62">
        <f>IFERROR(K118-editar!$C$1,"")</f>
        <v>-44648</v>
      </c>
      <c r="AD118" s="62">
        <f t="shared" si="1"/>
        <v>9999955352</v>
      </c>
      <c r="AE118" s="63"/>
      <c r="AF118" s="63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ht="19.5" customHeight="1">
      <c r="A119" s="82" t="str">
        <f>IF(controle!$D119="","",controle!$P119)</f>
        <v/>
      </c>
      <c r="B119" s="83"/>
      <c r="C119" s="83"/>
      <c r="D119" s="83"/>
      <c r="E119" s="83"/>
      <c r="F119" s="91"/>
      <c r="G119" s="99"/>
      <c r="H119" s="91"/>
      <c r="I119" s="100"/>
      <c r="J119" s="92" t="str">
        <f>IFERROR(IF((controle!$I119&gt;0),IF((DAYS360(TODAY(),(controle!$I119+editar!$C$9))&lt;1),"Vencido",IF((DAYS360(TODAY(),(controle!$I119+editar!$C$9))&lt;31),(DAYS360(TODAY(),(controle!$I119+editar!$C$9))&amp;" Dias para vencer"),"Válido")),""),"Inválido")</f>
        <v/>
      </c>
      <c r="K119" s="93" t="str">
        <f>controle!$R119</f>
        <v/>
      </c>
      <c r="L119" s="94"/>
      <c r="M119" s="95" t="str">
        <f>IFERROR(IF((controle!$L119&gt;0),IF((DAYS360(TODAY(),(controle!$L119+editar!$C$15))&lt;1),"Vencido",IF((DAYS360(TODAY(),(controle!$L119+editar!$C$15))&lt;31),(DAYS360(TODAY(),(controle!$L119+editar!$C$15))&amp;" Dias para vencer"),"Válido")),""),"Inválido")</f>
        <v/>
      </c>
      <c r="N119" s="94" t="str">
        <f>IF(controle!$L119="","",controle!$L119+editar!$C$15)</f>
        <v/>
      </c>
      <c r="O119" s="97"/>
      <c r="P119" s="80">
        <v>112.0</v>
      </c>
      <c r="Q119" s="80" t="str">
        <f>IF(controle!$J119="","",IF(controle!$J119="Vencido","Vencido",IF(controle!$J119="Válido","Válido","Próximo ao vencimento")))</f>
        <v/>
      </c>
      <c r="R119" s="81" t="str">
        <f>IF(controle!$I119="","",controle!$I119+editar!$C$9)</f>
        <v/>
      </c>
      <c r="S119" s="80" t="str">
        <f>IF(controle!$R119="","",VLOOKUP(MONTH(controle!$R119),editar!$F$2:$G$13,2,0))</f>
        <v/>
      </c>
      <c r="T119" s="80" t="str">
        <f>IF(controle!$R119="","",YEAR(controle!$R119))</f>
        <v/>
      </c>
      <c r="U119" s="80" t="str">
        <f>IF(controle!$M119="","",IF(controle!$M119="Vencido","Vencido",IF(controle!$M119="Válido","Válido","Próximo ao vencimento")))</f>
        <v/>
      </c>
      <c r="V119" s="80" t="str">
        <f>IF(controle!$N119="","",VLOOKUP(MONTH(controle!$N119),editar!$F$2:$G$13,2,0))</f>
        <v/>
      </c>
      <c r="W119" s="80" t="str">
        <f>IF(controle!$N119="","",YEAR(controle!$N119))</f>
        <v/>
      </c>
      <c r="X119" s="80" t="str">
        <f>IF(controle!$I119="","",VLOOKUP(MONTH(controle!$I119),editar!$F$2:$G$13,2,0))</f>
        <v/>
      </c>
      <c r="Y119" s="80" t="str">
        <f>IF(controle!$I119="","",YEAR(controle!$I119))</f>
        <v/>
      </c>
      <c r="Z119" s="80" t="str">
        <f>IF(controle!$L119="","",VLOOKUP(MONTH(controle!$L119),editar!$F$2:$G$13,2,0))</f>
        <v/>
      </c>
      <c r="AA119" s="80" t="str">
        <f>IF(controle!$L119="","",YEAR(controle!$L119))</f>
        <v/>
      </c>
      <c r="AB119" s="61"/>
      <c r="AC119" s="62">
        <f>IFERROR(K119-editar!$C$1,"")</f>
        <v>-44648</v>
      </c>
      <c r="AD119" s="62">
        <f t="shared" si="1"/>
        <v>9999955352</v>
      </c>
      <c r="AE119" s="63"/>
      <c r="AF119" s="63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ht="19.5" customHeight="1">
      <c r="A120" s="82" t="str">
        <f>IF(controle!$D120="","",controle!$P120)</f>
        <v/>
      </c>
      <c r="B120" s="83"/>
      <c r="C120" s="83"/>
      <c r="D120" s="83"/>
      <c r="E120" s="83"/>
      <c r="F120" s="91"/>
      <c r="G120" s="99"/>
      <c r="H120" s="91"/>
      <c r="I120" s="100"/>
      <c r="J120" s="92" t="str">
        <f>IFERROR(IF((controle!$I120&gt;0),IF((DAYS360(TODAY(),(controle!$I120+editar!$C$9))&lt;1),"Vencido",IF((DAYS360(TODAY(),(controle!$I120+editar!$C$9))&lt;31),(DAYS360(TODAY(),(controle!$I120+editar!$C$9))&amp;" Dias para vencer"),"Válido")),""),"Inválido")</f>
        <v/>
      </c>
      <c r="K120" s="93" t="str">
        <f>controle!$R120</f>
        <v/>
      </c>
      <c r="L120" s="94"/>
      <c r="M120" s="95" t="str">
        <f>IFERROR(IF((controle!$L120&gt;0),IF((DAYS360(TODAY(),(controle!$L120+editar!$C$15))&lt;1),"Vencido",IF((DAYS360(TODAY(),(controle!$L120+editar!$C$15))&lt;31),(DAYS360(TODAY(),(controle!$L120+editar!$C$15))&amp;" Dias para vencer"),"Válido")),""),"Inválido")</f>
        <v/>
      </c>
      <c r="N120" s="94" t="str">
        <f>IF(controle!$L120="","",controle!$L120+editar!$C$15)</f>
        <v/>
      </c>
      <c r="O120" s="97"/>
      <c r="P120" s="80">
        <v>113.0</v>
      </c>
      <c r="Q120" s="80" t="str">
        <f>IF(controle!$J120="","",IF(controle!$J120="Vencido","Vencido",IF(controle!$J120="Válido","Válido","Próximo ao vencimento")))</f>
        <v/>
      </c>
      <c r="R120" s="81" t="str">
        <f>IF(controle!$I120="","",controle!$I120+editar!$C$9)</f>
        <v/>
      </c>
      <c r="S120" s="80" t="str">
        <f>IF(controle!$R120="","",VLOOKUP(MONTH(controle!$R120),editar!$F$2:$G$13,2,0))</f>
        <v/>
      </c>
      <c r="T120" s="80" t="str">
        <f>IF(controle!$R120="","",YEAR(controle!$R120))</f>
        <v/>
      </c>
      <c r="U120" s="80" t="str">
        <f>IF(controle!$M120="","",IF(controle!$M120="Vencido","Vencido",IF(controle!$M120="Válido","Válido","Próximo ao vencimento")))</f>
        <v/>
      </c>
      <c r="V120" s="80" t="str">
        <f>IF(controle!$N120="","",VLOOKUP(MONTH(controle!$N120),editar!$F$2:$G$13,2,0))</f>
        <v/>
      </c>
      <c r="W120" s="80" t="str">
        <f>IF(controle!$N120="","",YEAR(controle!$N120))</f>
        <v/>
      </c>
      <c r="X120" s="80" t="str">
        <f>IF(controle!$I120="","",VLOOKUP(MONTH(controle!$I120),editar!$F$2:$G$13,2,0))</f>
        <v/>
      </c>
      <c r="Y120" s="80" t="str">
        <f>IF(controle!$I120="","",YEAR(controle!$I120))</f>
        <v/>
      </c>
      <c r="Z120" s="80" t="str">
        <f>IF(controle!$L120="","",VLOOKUP(MONTH(controle!$L120),editar!$F$2:$G$13,2,0))</f>
        <v/>
      </c>
      <c r="AA120" s="80" t="str">
        <f>IF(controle!$L120="","",YEAR(controle!$L120))</f>
        <v/>
      </c>
      <c r="AB120" s="61"/>
      <c r="AC120" s="62">
        <f>IFERROR(K120-editar!$C$1,"")</f>
        <v>-44648</v>
      </c>
      <c r="AD120" s="62">
        <f t="shared" si="1"/>
        <v>9999955352</v>
      </c>
      <c r="AE120" s="63"/>
      <c r="AF120" s="63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ht="19.5" customHeight="1">
      <c r="A121" s="82" t="str">
        <f>IF(controle!$D121="","",controle!$P121)</f>
        <v/>
      </c>
      <c r="B121" s="83"/>
      <c r="C121" s="83"/>
      <c r="D121" s="83"/>
      <c r="E121" s="83"/>
      <c r="F121" s="91"/>
      <c r="G121" s="99"/>
      <c r="H121" s="91"/>
      <c r="I121" s="100"/>
      <c r="J121" s="92" t="str">
        <f>IFERROR(IF((controle!$I121&gt;0),IF((DAYS360(TODAY(),(controle!$I121+editar!$C$9))&lt;1),"Vencido",IF((DAYS360(TODAY(),(controle!$I121+editar!$C$9))&lt;31),(DAYS360(TODAY(),(controle!$I121+editar!$C$9))&amp;" Dias para vencer"),"Válido")),""),"Inválido")</f>
        <v/>
      </c>
      <c r="K121" s="93" t="str">
        <f>controle!$R121</f>
        <v/>
      </c>
      <c r="L121" s="94"/>
      <c r="M121" s="95" t="str">
        <f>IFERROR(IF((controle!$L121&gt;0),IF((DAYS360(TODAY(),(controle!$L121+editar!$C$15))&lt;1),"Vencido",IF((DAYS360(TODAY(),(controle!$L121+editar!$C$15))&lt;31),(DAYS360(TODAY(),(controle!$L121+editar!$C$15))&amp;" Dias para vencer"),"Válido")),""),"Inválido")</f>
        <v/>
      </c>
      <c r="N121" s="94" t="str">
        <f>IF(controle!$L121="","",controle!$L121+editar!$C$15)</f>
        <v/>
      </c>
      <c r="O121" s="97"/>
      <c r="P121" s="80">
        <v>114.0</v>
      </c>
      <c r="Q121" s="80" t="str">
        <f>IF(controle!$J121="","",IF(controle!$J121="Vencido","Vencido",IF(controle!$J121="Válido","Válido","Próximo ao vencimento")))</f>
        <v/>
      </c>
      <c r="R121" s="81" t="str">
        <f>IF(controle!$I121="","",controle!$I121+editar!$C$9)</f>
        <v/>
      </c>
      <c r="S121" s="80" t="str">
        <f>IF(controle!$R121="","",VLOOKUP(MONTH(controle!$R121),editar!$F$2:$G$13,2,0))</f>
        <v/>
      </c>
      <c r="T121" s="80" t="str">
        <f>IF(controle!$R121="","",YEAR(controle!$R121))</f>
        <v/>
      </c>
      <c r="U121" s="80" t="str">
        <f>IF(controle!$M121="","",IF(controle!$M121="Vencido","Vencido",IF(controle!$M121="Válido","Válido","Próximo ao vencimento")))</f>
        <v/>
      </c>
      <c r="V121" s="80" t="str">
        <f>IF(controle!$N121="","",VLOOKUP(MONTH(controle!$N121),editar!$F$2:$G$13,2,0))</f>
        <v/>
      </c>
      <c r="W121" s="80" t="str">
        <f>IF(controle!$N121="","",YEAR(controle!$N121))</f>
        <v/>
      </c>
      <c r="X121" s="80" t="str">
        <f>IF(controle!$I121="","",VLOOKUP(MONTH(controle!$I121),editar!$F$2:$G$13,2,0))</f>
        <v/>
      </c>
      <c r="Y121" s="80" t="str">
        <f>IF(controle!$I121="","",YEAR(controle!$I121))</f>
        <v/>
      </c>
      <c r="Z121" s="80" t="str">
        <f>IF(controle!$L121="","",VLOOKUP(MONTH(controle!$L121),editar!$F$2:$G$13,2,0))</f>
        <v/>
      </c>
      <c r="AA121" s="80" t="str">
        <f>IF(controle!$L121="","",YEAR(controle!$L121))</f>
        <v/>
      </c>
      <c r="AB121" s="61"/>
      <c r="AC121" s="62">
        <f>IFERROR(K121-editar!$C$1,"")</f>
        <v>-44648</v>
      </c>
      <c r="AD121" s="62">
        <f t="shared" si="1"/>
        <v>9999955352</v>
      </c>
      <c r="AE121" s="63"/>
      <c r="AF121" s="63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ht="19.5" customHeight="1">
      <c r="A122" s="82" t="str">
        <f>IF(controle!$D122="","",controle!$P122)</f>
        <v/>
      </c>
      <c r="B122" s="83"/>
      <c r="C122" s="83"/>
      <c r="D122" s="83"/>
      <c r="E122" s="83"/>
      <c r="F122" s="91"/>
      <c r="G122" s="99"/>
      <c r="H122" s="91"/>
      <c r="I122" s="100"/>
      <c r="J122" s="92" t="str">
        <f>IFERROR(IF((controle!$I122&gt;0),IF((DAYS360(TODAY(),(controle!$I122+editar!$C$9))&lt;1),"Vencido",IF((DAYS360(TODAY(),(controle!$I122+editar!$C$9))&lt;31),(DAYS360(TODAY(),(controle!$I122+editar!$C$9))&amp;" Dias para vencer"),"Válido")),""),"Inválido")</f>
        <v/>
      </c>
      <c r="K122" s="93" t="str">
        <f>controle!$R122</f>
        <v/>
      </c>
      <c r="L122" s="94"/>
      <c r="M122" s="95" t="str">
        <f>IFERROR(IF((controle!$L122&gt;0),IF((DAYS360(TODAY(),(controle!$L122+editar!$C$15))&lt;1),"Vencido",IF((DAYS360(TODAY(),(controle!$L122+editar!$C$15))&lt;31),(DAYS360(TODAY(),(controle!$L122+editar!$C$15))&amp;" Dias para vencer"),"Válido")),""),"Inválido")</f>
        <v/>
      </c>
      <c r="N122" s="94" t="str">
        <f>IF(controle!$L122="","",controle!$L122+editar!$C$15)</f>
        <v/>
      </c>
      <c r="O122" s="97"/>
      <c r="P122" s="80">
        <v>115.0</v>
      </c>
      <c r="Q122" s="80" t="str">
        <f>IF(controle!$J122="","",IF(controle!$J122="Vencido","Vencido",IF(controle!$J122="Válido","Válido","Próximo ao vencimento")))</f>
        <v/>
      </c>
      <c r="R122" s="81" t="str">
        <f>IF(controle!$I122="","",controle!$I122+editar!$C$9)</f>
        <v/>
      </c>
      <c r="S122" s="80" t="str">
        <f>IF(controle!$R122="","",VLOOKUP(MONTH(controle!$R122),editar!$F$2:$G$13,2,0))</f>
        <v/>
      </c>
      <c r="T122" s="80" t="str">
        <f>IF(controle!$R122="","",YEAR(controle!$R122))</f>
        <v/>
      </c>
      <c r="U122" s="80" t="str">
        <f>IF(controle!$M122="","",IF(controle!$M122="Vencido","Vencido",IF(controle!$M122="Válido","Válido","Próximo ao vencimento")))</f>
        <v/>
      </c>
      <c r="V122" s="80" t="str">
        <f>IF(controle!$N122="","",VLOOKUP(MONTH(controle!$N122),editar!$F$2:$G$13,2,0))</f>
        <v/>
      </c>
      <c r="W122" s="80" t="str">
        <f>IF(controle!$N122="","",YEAR(controle!$N122))</f>
        <v/>
      </c>
      <c r="X122" s="80" t="str">
        <f>IF(controle!$I122="","",VLOOKUP(MONTH(controle!$I122),editar!$F$2:$G$13,2,0))</f>
        <v/>
      </c>
      <c r="Y122" s="80" t="str">
        <f>IF(controle!$I122="","",YEAR(controle!$I122))</f>
        <v/>
      </c>
      <c r="Z122" s="80" t="str">
        <f>IF(controle!$L122="","",VLOOKUP(MONTH(controle!$L122),editar!$F$2:$G$13,2,0))</f>
        <v/>
      </c>
      <c r="AA122" s="80" t="str">
        <f>IF(controle!$L122="","",YEAR(controle!$L122))</f>
        <v/>
      </c>
      <c r="AB122" s="61"/>
      <c r="AC122" s="62">
        <f>IFERROR(K122-editar!$C$1,"")</f>
        <v>-44648</v>
      </c>
      <c r="AD122" s="62">
        <f t="shared" si="1"/>
        <v>9999955352</v>
      </c>
      <c r="AE122" s="63"/>
      <c r="AF122" s="63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ht="19.5" customHeight="1">
      <c r="A123" s="82" t="str">
        <f>IF(controle!$D123="","",controle!$P123)</f>
        <v/>
      </c>
      <c r="B123" s="83"/>
      <c r="C123" s="83"/>
      <c r="D123" s="83"/>
      <c r="E123" s="83"/>
      <c r="F123" s="91"/>
      <c r="G123" s="99"/>
      <c r="H123" s="91"/>
      <c r="I123" s="100"/>
      <c r="J123" s="92" t="str">
        <f>IFERROR(IF((controle!$I123&gt;0),IF((DAYS360(TODAY(),(controle!$I123+editar!$C$9))&lt;1),"Vencido",IF((DAYS360(TODAY(),(controle!$I123+editar!$C$9))&lt;31),(DAYS360(TODAY(),(controle!$I123+editar!$C$9))&amp;" Dias para vencer"),"Válido")),""),"Inválido")</f>
        <v/>
      </c>
      <c r="K123" s="93" t="str">
        <f>controle!$R123</f>
        <v/>
      </c>
      <c r="L123" s="94"/>
      <c r="M123" s="95" t="str">
        <f>IFERROR(IF((controle!$L123&gt;0),IF((DAYS360(TODAY(),(controle!$L123+editar!$C$15))&lt;1),"Vencido",IF((DAYS360(TODAY(),(controle!$L123+editar!$C$15))&lt;31),(DAYS360(TODAY(),(controle!$L123+editar!$C$15))&amp;" Dias para vencer"),"Válido")),""),"Inválido")</f>
        <v/>
      </c>
      <c r="N123" s="94" t="str">
        <f>IF(controle!$L123="","",controle!$L123+editar!$C$15)</f>
        <v/>
      </c>
      <c r="O123" s="97"/>
      <c r="P123" s="80">
        <v>116.0</v>
      </c>
      <c r="Q123" s="80" t="str">
        <f>IF(controle!$J123="","",IF(controle!$J123="Vencido","Vencido",IF(controle!$J123="Válido","Válido","Próximo ao vencimento")))</f>
        <v/>
      </c>
      <c r="R123" s="81" t="str">
        <f>IF(controle!$I123="","",controle!$I123+editar!$C$9)</f>
        <v/>
      </c>
      <c r="S123" s="80" t="str">
        <f>IF(controle!$R123="","",VLOOKUP(MONTH(controle!$R123),editar!$F$2:$G$13,2,0))</f>
        <v/>
      </c>
      <c r="T123" s="80" t="str">
        <f>IF(controle!$R123="","",YEAR(controle!$R123))</f>
        <v/>
      </c>
      <c r="U123" s="80" t="str">
        <f>IF(controle!$M123="","",IF(controle!$M123="Vencido","Vencido",IF(controle!$M123="Válido","Válido","Próximo ao vencimento")))</f>
        <v/>
      </c>
      <c r="V123" s="80" t="str">
        <f>IF(controle!$N123="","",VLOOKUP(MONTH(controle!$N123),editar!$F$2:$G$13,2,0))</f>
        <v/>
      </c>
      <c r="W123" s="80" t="str">
        <f>IF(controle!$N123="","",YEAR(controle!$N123))</f>
        <v/>
      </c>
      <c r="X123" s="80" t="str">
        <f>IF(controle!$I123="","",VLOOKUP(MONTH(controle!$I123),editar!$F$2:$G$13,2,0))</f>
        <v/>
      </c>
      <c r="Y123" s="80" t="str">
        <f>IF(controle!$I123="","",YEAR(controle!$I123))</f>
        <v/>
      </c>
      <c r="Z123" s="80" t="str">
        <f>IF(controle!$L123="","",VLOOKUP(MONTH(controle!$L123),editar!$F$2:$G$13,2,0))</f>
        <v/>
      </c>
      <c r="AA123" s="80" t="str">
        <f>IF(controle!$L123="","",YEAR(controle!$L123))</f>
        <v/>
      </c>
      <c r="AB123" s="61"/>
      <c r="AC123" s="62">
        <f>IFERROR(K123-editar!$C$1,"")</f>
        <v>-44648</v>
      </c>
      <c r="AD123" s="62">
        <f t="shared" si="1"/>
        <v>9999955352</v>
      </c>
      <c r="AE123" s="63"/>
      <c r="AF123" s="63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ht="19.5" customHeight="1">
      <c r="A124" s="82" t="str">
        <f>IF(controle!$D124="","",controle!$P124)</f>
        <v/>
      </c>
      <c r="B124" s="83"/>
      <c r="C124" s="83"/>
      <c r="D124" s="83"/>
      <c r="E124" s="83"/>
      <c r="F124" s="91"/>
      <c r="G124" s="99"/>
      <c r="H124" s="91"/>
      <c r="I124" s="100"/>
      <c r="J124" s="92" t="str">
        <f>IFERROR(IF((controle!$I124&gt;0),IF((DAYS360(TODAY(),(controle!$I124+editar!$C$9))&lt;1),"Vencido",IF((DAYS360(TODAY(),(controle!$I124+editar!$C$9))&lt;31),(DAYS360(TODAY(),(controle!$I124+editar!$C$9))&amp;" Dias para vencer"),"Válido")),""),"Inválido")</f>
        <v/>
      </c>
      <c r="K124" s="93" t="str">
        <f>controle!$R124</f>
        <v/>
      </c>
      <c r="L124" s="94"/>
      <c r="M124" s="95" t="str">
        <f>IFERROR(IF((controle!$L124&gt;0),IF((DAYS360(TODAY(),(controle!$L124+editar!$C$15))&lt;1),"Vencido",IF((DAYS360(TODAY(),(controle!$L124+editar!$C$15))&lt;31),(DAYS360(TODAY(),(controle!$L124+editar!$C$15))&amp;" Dias para vencer"),"Válido")),""),"Inválido")</f>
        <v/>
      </c>
      <c r="N124" s="94" t="str">
        <f>IF(controle!$L124="","",controle!$L124+editar!$C$15)</f>
        <v/>
      </c>
      <c r="O124" s="97"/>
      <c r="P124" s="80">
        <v>117.0</v>
      </c>
      <c r="Q124" s="80" t="str">
        <f>IF(controle!$J124="","",IF(controle!$J124="Vencido","Vencido",IF(controle!$J124="Válido","Válido","Próximo ao vencimento")))</f>
        <v/>
      </c>
      <c r="R124" s="81" t="str">
        <f>IF(controle!$I124="","",controle!$I124+editar!$C$9)</f>
        <v/>
      </c>
      <c r="S124" s="80" t="str">
        <f>IF(controle!$R124="","",VLOOKUP(MONTH(controle!$R124),editar!$F$2:$G$13,2,0))</f>
        <v/>
      </c>
      <c r="T124" s="80" t="str">
        <f>IF(controle!$R124="","",YEAR(controle!$R124))</f>
        <v/>
      </c>
      <c r="U124" s="80" t="str">
        <f>IF(controle!$M124="","",IF(controle!$M124="Vencido","Vencido",IF(controle!$M124="Válido","Válido","Próximo ao vencimento")))</f>
        <v/>
      </c>
      <c r="V124" s="80" t="str">
        <f>IF(controle!$N124="","",VLOOKUP(MONTH(controle!$N124),editar!$F$2:$G$13,2,0))</f>
        <v/>
      </c>
      <c r="W124" s="80" t="str">
        <f>IF(controle!$N124="","",YEAR(controle!$N124))</f>
        <v/>
      </c>
      <c r="X124" s="80" t="str">
        <f>IF(controle!$I124="","",VLOOKUP(MONTH(controle!$I124),editar!$F$2:$G$13,2,0))</f>
        <v/>
      </c>
      <c r="Y124" s="80" t="str">
        <f>IF(controle!$I124="","",YEAR(controle!$I124))</f>
        <v/>
      </c>
      <c r="Z124" s="80" t="str">
        <f>IF(controle!$L124="","",VLOOKUP(MONTH(controle!$L124),editar!$F$2:$G$13,2,0))</f>
        <v/>
      </c>
      <c r="AA124" s="80" t="str">
        <f>IF(controle!$L124="","",YEAR(controle!$L124))</f>
        <v/>
      </c>
      <c r="AB124" s="61"/>
      <c r="AC124" s="62">
        <f>IFERROR(K124-editar!$C$1,"")</f>
        <v>-44648</v>
      </c>
      <c r="AD124" s="62">
        <f t="shared" si="1"/>
        <v>9999955352</v>
      </c>
      <c r="AE124" s="63"/>
      <c r="AF124" s="63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ht="19.5" customHeight="1">
      <c r="A125" s="82" t="str">
        <f>IF(controle!$D125="","",controle!$P125)</f>
        <v/>
      </c>
      <c r="B125" s="83"/>
      <c r="C125" s="83"/>
      <c r="D125" s="83"/>
      <c r="E125" s="83"/>
      <c r="F125" s="91"/>
      <c r="G125" s="99"/>
      <c r="H125" s="91"/>
      <c r="I125" s="100"/>
      <c r="J125" s="92" t="str">
        <f>IFERROR(IF((controle!$I125&gt;0),IF((DAYS360(TODAY(),(controle!$I125+editar!$C$9))&lt;1),"Vencido",IF((DAYS360(TODAY(),(controle!$I125+editar!$C$9))&lt;31),(DAYS360(TODAY(),(controle!$I125+editar!$C$9))&amp;" Dias para vencer"),"Válido")),""),"Inválido")</f>
        <v/>
      </c>
      <c r="K125" s="93" t="str">
        <f>controle!$R125</f>
        <v/>
      </c>
      <c r="L125" s="94"/>
      <c r="M125" s="95" t="str">
        <f>IFERROR(IF((controle!$L125&gt;0),IF((DAYS360(TODAY(),(controle!$L125+editar!$C$15))&lt;1),"Vencido",IF((DAYS360(TODAY(),(controle!$L125+editar!$C$15))&lt;31),(DAYS360(TODAY(),(controle!$L125+editar!$C$15))&amp;" Dias para vencer"),"Válido")),""),"Inválido")</f>
        <v/>
      </c>
      <c r="N125" s="94" t="str">
        <f>IF(controle!$L125="","",controle!$L125+editar!$C$15)</f>
        <v/>
      </c>
      <c r="O125" s="97"/>
      <c r="P125" s="80">
        <v>118.0</v>
      </c>
      <c r="Q125" s="80" t="str">
        <f>IF(controle!$J125="","",IF(controle!$J125="Vencido","Vencido",IF(controle!$J125="Válido","Válido","Próximo ao vencimento")))</f>
        <v/>
      </c>
      <c r="R125" s="81" t="str">
        <f>IF(controle!$I125="","",controle!$I125+editar!$C$9)</f>
        <v/>
      </c>
      <c r="S125" s="80" t="str">
        <f>IF(controle!$R125="","",VLOOKUP(MONTH(controle!$R125),editar!$F$2:$G$13,2,0))</f>
        <v/>
      </c>
      <c r="T125" s="80" t="str">
        <f>IF(controle!$R125="","",YEAR(controle!$R125))</f>
        <v/>
      </c>
      <c r="U125" s="80" t="str">
        <f>IF(controle!$M125="","",IF(controle!$M125="Vencido","Vencido",IF(controle!$M125="Válido","Válido","Próximo ao vencimento")))</f>
        <v/>
      </c>
      <c r="V125" s="80" t="str">
        <f>IF(controle!$N125="","",VLOOKUP(MONTH(controle!$N125),editar!$F$2:$G$13,2,0))</f>
        <v/>
      </c>
      <c r="W125" s="80" t="str">
        <f>IF(controle!$N125="","",YEAR(controle!$N125))</f>
        <v/>
      </c>
      <c r="X125" s="80" t="str">
        <f>IF(controle!$I125="","",VLOOKUP(MONTH(controle!$I125),editar!$F$2:$G$13,2,0))</f>
        <v/>
      </c>
      <c r="Y125" s="80" t="str">
        <f>IF(controle!$I125="","",YEAR(controle!$I125))</f>
        <v/>
      </c>
      <c r="Z125" s="80" t="str">
        <f>IF(controle!$L125="","",VLOOKUP(MONTH(controle!$L125),editar!$F$2:$G$13,2,0))</f>
        <v/>
      </c>
      <c r="AA125" s="80" t="str">
        <f>IF(controle!$L125="","",YEAR(controle!$L125))</f>
        <v/>
      </c>
      <c r="AB125" s="61"/>
      <c r="AC125" s="62">
        <f>IFERROR(K125-editar!$C$1,"")</f>
        <v>-44648</v>
      </c>
      <c r="AD125" s="62">
        <f t="shared" si="1"/>
        <v>9999955352</v>
      </c>
      <c r="AE125" s="63"/>
      <c r="AF125" s="63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ht="19.5" customHeight="1">
      <c r="A126" s="82" t="str">
        <f>IF(controle!$D126="","",controle!$P126)</f>
        <v/>
      </c>
      <c r="B126" s="83"/>
      <c r="C126" s="83"/>
      <c r="D126" s="83"/>
      <c r="E126" s="83"/>
      <c r="F126" s="91"/>
      <c r="G126" s="99"/>
      <c r="H126" s="91"/>
      <c r="I126" s="100"/>
      <c r="J126" s="92" t="str">
        <f>IFERROR(IF((controle!$I126&gt;0),IF((DAYS360(TODAY(),(controle!$I126+editar!$C$9))&lt;1),"Vencido",IF((DAYS360(TODAY(),(controle!$I126+editar!$C$9))&lt;31),(DAYS360(TODAY(),(controle!$I126+editar!$C$9))&amp;" Dias para vencer"),"Válido")),""),"Inválido")</f>
        <v/>
      </c>
      <c r="K126" s="93" t="str">
        <f>controle!$R126</f>
        <v/>
      </c>
      <c r="L126" s="94"/>
      <c r="M126" s="95" t="str">
        <f>IFERROR(IF((controle!$L126&gt;0),IF((DAYS360(TODAY(),(controle!$L126+editar!$C$15))&lt;1),"Vencido",IF((DAYS360(TODAY(),(controle!$L126+editar!$C$15))&lt;31),(DAYS360(TODAY(),(controle!$L126+editar!$C$15))&amp;" Dias para vencer"),"Válido")),""),"Inválido")</f>
        <v/>
      </c>
      <c r="N126" s="94" t="str">
        <f>IF(controle!$L126="","",controle!$L126+editar!$C$15)</f>
        <v/>
      </c>
      <c r="O126" s="97"/>
      <c r="P126" s="80">
        <v>119.0</v>
      </c>
      <c r="Q126" s="80" t="str">
        <f>IF(controle!$J126="","",IF(controle!$J126="Vencido","Vencido",IF(controle!$J126="Válido","Válido","Próximo ao vencimento")))</f>
        <v/>
      </c>
      <c r="R126" s="81" t="str">
        <f>IF(controle!$I126="","",controle!$I126+editar!$C$9)</f>
        <v/>
      </c>
      <c r="S126" s="80" t="str">
        <f>IF(controle!$R126="","",VLOOKUP(MONTH(controle!$R126),editar!$F$2:$G$13,2,0))</f>
        <v/>
      </c>
      <c r="T126" s="80" t="str">
        <f>IF(controle!$R126="","",YEAR(controle!$R126))</f>
        <v/>
      </c>
      <c r="U126" s="80" t="str">
        <f>IF(controle!$M126="","",IF(controle!$M126="Vencido","Vencido",IF(controle!$M126="Válido","Válido","Próximo ao vencimento")))</f>
        <v/>
      </c>
      <c r="V126" s="80" t="str">
        <f>IF(controle!$N126="","",VLOOKUP(MONTH(controle!$N126),editar!$F$2:$G$13,2,0))</f>
        <v/>
      </c>
      <c r="W126" s="80" t="str">
        <f>IF(controle!$N126="","",YEAR(controle!$N126))</f>
        <v/>
      </c>
      <c r="X126" s="80" t="str">
        <f>IF(controle!$I126="","",VLOOKUP(MONTH(controle!$I126),editar!$F$2:$G$13,2,0))</f>
        <v/>
      </c>
      <c r="Y126" s="80" t="str">
        <f>IF(controle!$I126="","",YEAR(controle!$I126))</f>
        <v/>
      </c>
      <c r="Z126" s="80" t="str">
        <f>IF(controle!$L126="","",VLOOKUP(MONTH(controle!$L126),editar!$F$2:$G$13,2,0))</f>
        <v/>
      </c>
      <c r="AA126" s="80" t="str">
        <f>IF(controle!$L126="","",YEAR(controle!$L126))</f>
        <v/>
      </c>
      <c r="AB126" s="61"/>
      <c r="AC126" s="62">
        <f>IFERROR(K126-editar!$C$1,"")</f>
        <v>-44648</v>
      </c>
      <c r="AD126" s="62">
        <f t="shared" si="1"/>
        <v>9999955352</v>
      </c>
      <c r="AE126" s="63"/>
      <c r="AF126" s="63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ht="19.5" customHeight="1">
      <c r="A127" s="82" t="str">
        <f>IF(controle!$D127="","",controle!$P127)</f>
        <v/>
      </c>
      <c r="B127" s="83"/>
      <c r="C127" s="83"/>
      <c r="D127" s="83"/>
      <c r="E127" s="83"/>
      <c r="F127" s="91"/>
      <c r="G127" s="99"/>
      <c r="H127" s="91"/>
      <c r="I127" s="100"/>
      <c r="J127" s="92" t="str">
        <f>IFERROR(IF((controle!$I127&gt;0),IF((DAYS360(TODAY(),(controle!$I127+editar!$C$9))&lt;1),"Vencido",IF((DAYS360(TODAY(),(controle!$I127+editar!$C$9))&lt;31),(DAYS360(TODAY(),(controle!$I127+editar!$C$9))&amp;" Dias para vencer"),"Válido")),""),"Inválido")</f>
        <v/>
      </c>
      <c r="K127" s="93" t="str">
        <f>controle!$R127</f>
        <v/>
      </c>
      <c r="L127" s="94"/>
      <c r="M127" s="95" t="str">
        <f>IFERROR(IF((controle!$L127&gt;0),IF((DAYS360(TODAY(),(controle!$L127+editar!$C$15))&lt;1),"Vencido",IF((DAYS360(TODAY(),(controle!$L127+editar!$C$15))&lt;31),(DAYS360(TODAY(),(controle!$L127+editar!$C$15))&amp;" Dias para vencer"),"Válido")),""),"Inválido")</f>
        <v/>
      </c>
      <c r="N127" s="94" t="str">
        <f>IF(controle!$L127="","",controle!$L127+editar!$C$15)</f>
        <v/>
      </c>
      <c r="O127" s="97"/>
      <c r="P127" s="80">
        <v>120.0</v>
      </c>
      <c r="Q127" s="80" t="str">
        <f>IF(controle!$J127="","",IF(controle!$J127="Vencido","Vencido",IF(controle!$J127="Válido","Válido","Próximo ao vencimento")))</f>
        <v/>
      </c>
      <c r="R127" s="81" t="str">
        <f>IF(controle!$I127="","",controle!$I127+editar!$C$9)</f>
        <v/>
      </c>
      <c r="S127" s="80" t="str">
        <f>IF(controle!$R127="","",VLOOKUP(MONTH(controle!$R127),editar!$F$2:$G$13,2,0))</f>
        <v/>
      </c>
      <c r="T127" s="80" t="str">
        <f>IF(controle!$R127="","",YEAR(controle!$R127))</f>
        <v/>
      </c>
      <c r="U127" s="80" t="str">
        <f>IF(controle!$M127="","",IF(controle!$M127="Vencido","Vencido",IF(controle!$M127="Válido","Válido","Próximo ao vencimento")))</f>
        <v/>
      </c>
      <c r="V127" s="80" t="str">
        <f>IF(controle!$N127="","",VLOOKUP(MONTH(controle!$N127),editar!$F$2:$G$13,2,0))</f>
        <v/>
      </c>
      <c r="W127" s="80" t="str">
        <f>IF(controle!$N127="","",YEAR(controle!$N127))</f>
        <v/>
      </c>
      <c r="X127" s="80" t="str">
        <f>IF(controle!$I127="","",VLOOKUP(MONTH(controle!$I127),editar!$F$2:$G$13,2,0))</f>
        <v/>
      </c>
      <c r="Y127" s="80" t="str">
        <f>IF(controle!$I127="","",YEAR(controle!$I127))</f>
        <v/>
      </c>
      <c r="Z127" s="80" t="str">
        <f>IF(controle!$L127="","",VLOOKUP(MONTH(controle!$L127),editar!$F$2:$G$13,2,0))</f>
        <v/>
      </c>
      <c r="AA127" s="80" t="str">
        <f>IF(controle!$L127="","",YEAR(controle!$L127))</f>
        <v/>
      </c>
      <c r="AB127" s="61"/>
      <c r="AC127" s="62">
        <f>IFERROR(K127-editar!$C$1,"")</f>
        <v>-44648</v>
      </c>
      <c r="AD127" s="62">
        <f t="shared" si="1"/>
        <v>9999955352</v>
      </c>
      <c r="AE127" s="63"/>
      <c r="AF127" s="63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ht="19.5" customHeight="1">
      <c r="A128" s="82" t="str">
        <f>IF(controle!$D128="","",controle!$P128)</f>
        <v/>
      </c>
      <c r="B128" s="83"/>
      <c r="C128" s="83"/>
      <c r="D128" s="83"/>
      <c r="E128" s="83"/>
      <c r="F128" s="91"/>
      <c r="G128" s="99"/>
      <c r="H128" s="91"/>
      <c r="I128" s="100"/>
      <c r="J128" s="92" t="str">
        <f>IFERROR(IF((controle!$I128&gt;0),IF((DAYS360(TODAY(),(controle!$I128+editar!$C$9))&lt;1),"Vencido",IF((DAYS360(TODAY(),(controle!$I128+editar!$C$9))&lt;31),(DAYS360(TODAY(),(controle!$I128+editar!$C$9))&amp;" Dias para vencer"),"Válido")),""),"Inválido")</f>
        <v/>
      </c>
      <c r="K128" s="93" t="str">
        <f>controle!$R128</f>
        <v/>
      </c>
      <c r="L128" s="94"/>
      <c r="M128" s="95" t="str">
        <f>IFERROR(IF((controle!$L128&gt;0),IF((DAYS360(TODAY(),(controle!$L128+editar!$C$15))&lt;1),"Vencido",IF((DAYS360(TODAY(),(controle!$L128+editar!$C$15))&lt;31),(DAYS360(TODAY(),(controle!$L128+editar!$C$15))&amp;" Dias para vencer"),"Válido")),""),"Inválido")</f>
        <v/>
      </c>
      <c r="N128" s="94" t="str">
        <f>IF(controle!$L128="","",controle!$L128+editar!$C$15)</f>
        <v/>
      </c>
      <c r="O128" s="97"/>
      <c r="P128" s="80">
        <v>121.0</v>
      </c>
      <c r="Q128" s="80" t="str">
        <f>IF(controle!$J128="","",IF(controle!$J128="Vencido","Vencido",IF(controle!$J128="Válido","Válido","Próximo ao vencimento")))</f>
        <v/>
      </c>
      <c r="R128" s="81" t="str">
        <f>IF(controle!$I128="","",controle!$I128+editar!$C$9)</f>
        <v/>
      </c>
      <c r="S128" s="80" t="str">
        <f>IF(controle!$R128="","",VLOOKUP(MONTH(controle!$R128),editar!$F$2:$G$13,2,0))</f>
        <v/>
      </c>
      <c r="T128" s="80" t="str">
        <f>IF(controle!$R128="","",YEAR(controle!$R128))</f>
        <v/>
      </c>
      <c r="U128" s="80" t="str">
        <f>IF(controle!$M128="","",IF(controle!$M128="Vencido","Vencido",IF(controle!$M128="Válido","Válido","Próximo ao vencimento")))</f>
        <v/>
      </c>
      <c r="V128" s="80" t="str">
        <f>IF(controle!$N128="","",VLOOKUP(MONTH(controle!$N128),editar!$F$2:$G$13,2,0))</f>
        <v/>
      </c>
      <c r="W128" s="80" t="str">
        <f>IF(controle!$N128="","",YEAR(controle!$N128))</f>
        <v/>
      </c>
      <c r="X128" s="80" t="str">
        <f>IF(controle!$I128="","",VLOOKUP(MONTH(controle!$I128),editar!$F$2:$G$13,2,0))</f>
        <v/>
      </c>
      <c r="Y128" s="80" t="str">
        <f>IF(controle!$I128="","",YEAR(controle!$I128))</f>
        <v/>
      </c>
      <c r="Z128" s="80" t="str">
        <f>IF(controle!$L128="","",VLOOKUP(MONTH(controle!$L128),editar!$F$2:$G$13,2,0))</f>
        <v/>
      </c>
      <c r="AA128" s="80" t="str">
        <f>IF(controle!$L128="","",YEAR(controle!$L128))</f>
        <v/>
      </c>
      <c r="AB128" s="61"/>
      <c r="AC128" s="62">
        <f>IFERROR(K128-editar!$C$1,"")</f>
        <v>-44648</v>
      </c>
      <c r="AD128" s="62">
        <f t="shared" si="1"/>
        <v>9999955352</v>
      </c>
      <c r="AE128" s="63"/>
      <c r="AF128" s="63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ht="19.5" customHeight="1">
      <c r="A129" s="82" t="str">
        <f>IF(controle!$D129="","",controle!$P129)</f>
        <v/>
      </c>
      <c r="B129" s="83"/>
      <c r="C129" s="83"/>
      <c r="D129" s="83"/>
      <c r="E129" s="83"/>
      <c r="F129" s="91"/>
      <c r="G129" s="99"/>
      <c r="H129" s="91"/>
      <c r="I129" s="100"/>
      <c r="J129" s="92" t="str">
        <f>IFERROR(IF((controle!$I129&gt;0),IF((DAYS360(TODAY(),(controle!$I129+editar!$C$9))&lt;1),"Vencido",IF((DAYS360(TODAY(),(controle!$I129+editar!$C$9))&lt;31),(DAYS360(TODAY(),(controle!$I129+editar!$C$9))&amp;" Dias para vencer"),"Válido")),""),"Inválido")</f>
        <v/>
      </c>
      <c r="K129" s="93" t="str">
        <f>controle!$R129</f>
        <v/>
      </c>
      <c r="L129" s="94"/>
      <c r="M129" s="95" t="str">
        <f>IFERROR(IF((controle!$L129&gt;0),IF((DAYS360(TODAY(),(controle!$L129+editar!$C$15))&lt;1),"Vencido",IF((DAYS360(TODAY(),(controle!$L129+editar!$C$15))&lt;31),(DAYS360(TODAY(),(controle!$L129+editar!$C$15))&amp;" Dias para vencer"),"Válido")),""),"Inválido")</f>
        <v/>
      </c>
      <c r="N129" s="94" t="str">
        <f>IF(controle!$L129="","",controle!$L129+editar!$C$15)</f>
        <v/>
      </c>
      <c r="O129" s="97"/>
      <c r="P129" s="80">
        <v>122.0</v>
      </c>
      <c r="Q129" s="80" t="str">
        <f>IF(controle!$J129="","",IF(controle!$J129="Vencido","Vencido",IF(controle!$J129="Válido","Válido","Próximo ao vencimento")))</f>
        <v/>
      </c>
      <c r="R129" s="81" t="str">
        <f>IF(controle!$I129="","",controle!$I129+editar!$C$9)</f>
        <v/>
      </c>
      <c r="S129" s="80" t="str">
        <f>IF(controle!$R129="","",VLOOKUP(MONTH(controle!$R129),editar!$F$2:$G$13,2,0))</f>
        <v/>
      </c>
      <c r="T129" s="80" t="str">
        <f>IF(controle!$R129="","",YEAR(controle!$R129))</f>
        <v/>
      </c>
      <c r="U129" s="80" t="str">
        <f>IF(controle!$M129="","",IF(controle!$M129="Vencido","Vencido",IF(controle!$M129="Válido","Válido","Próximo ao vencimento")))</f>
        <v/>
      </c>
      <c r="V129" s="80" t="str">
        <f>IF(controle!$N129="","",VLOOKUP(MONTH(controle!$N129),editar!$F$2:$G$13,2,0))</f>
        <v/>
      </c>
      <c r="W129" s="80" t="str">
        <f>IF(controle!$N129="","",YEAR(controle!$N129))</f>
        <v/>
      </c>
      <c r="X129" s="80" t="str">
        <f>IF(controle!$I129="","",VLOOKUP(MONTH(controle!$I129),editar!$F$2:$G$13,2,0))</f>
        <v/>
      </c>
      <c r="Y129" s="80" t="str">
        <f>IF(controle!$I129="","",YEAR(controle!$I129))</f>
        <v/>
      </c>
      <c r="Z129" s="80" t="str">
        <f>IF(controle!$L129="","",VLOOKUP(MONTH(controle!$L129),editar!$F$2:$G$13,2,0))</f>
        <v/>
      </c>
      <c r="AA129" s="80" t="str">
        <f>IF(controle!$L129="","",YEAR(controle!$L129))</f>
        <v/>
      </c>
      <c r="AB129" s="61"/>
      <c r="AC129" s="62">
        <f>IFERROR(K129-editar!$C$1,"")</f>
        <v>-44648</v>
      </c>
      <c r="AD129" s="62">
        <f t="shared" si="1"/>
        <v>9999955352</v>
      </c>
      <c r="AE129" s="63"/>
      <c r="AF129" s="63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ht="19.5" customHeight="1">
      <c r="A130" s="82" t="str">
        <f>IF(controle!$D130="","",controle!$P130)</f>
        <v/>
      </c>
      <c r="B130" s="83"/>
      <c r="C130" s="83"/>
      <c r="D130" s="83"/>
      <c r="E130" s="83"/>
      <c r="F130" s="91"/>
      <c r="G130" s="99"/>
      <c r="H130" s="91"/>
      <c r="I130" s="100"/>
      <c r="J130" s="92" t="str">
        <f>IFERROR(IF((controle!$I130&gt;0),IF((DAYS360(TODAY(),(controle!$I130+editar!$C$9))&lt;1),"Vencido",IF((DAYS360(TODAY(),(controle!$I130+editar!$C$9))&lt;31),(DAYS360(TODAY(),(controle!$I130+editar!$C$9))&amp;" Dias para vencer"),"Válido")),""),"Inválido")</f>
        <v/>
      </c>
      <c r="K130" s="93" t="str">
        <f>controle!$R130</f>
        <v/>
      </c>
      <c r="L130" s="94"/>
      <c r="M130" s="95" t="str">
        <f>IFERROR(IF((controle!$L130&gt;0),IF((DAYS360(TODAY(),(controle!$L130+editar!$C$15))&lt;1),"Vencido",IF((DAYS360(TODAY(),(controle!$L130+editar!$C$15))&lt;31),(DAYS360(TODAY(),(controle!$L130+editar!$C$15))&amp;" Dias para vencer"),"Válido")),""),"Inválido")</f>
        <v/>
      </c>
      <c r="N130" s="94" t="str">
        <f>IF(controle!$L130="","",controle!$L130+editar!$C$15)</f>
        <v/>
      </c>
      <c r="O130" s="97"/>
      <c r="P130" s="80">
        <v>123.0</v>
      </c>
      <c r="Q130" s="80" t="str">
        <f>IF(controle!$J130="","",IF(controle!$J130="Vencido","Vencido",IF(controle!$J130="Válido","Válido","Próximo ao vencimento")))</f>
        <v/>
      </c>
      <c r="R130" s="81" t="str">
        <f>IF(controle!$I130="","",controle!$I130+editar!$C$9)</f>
        <v/>
      </c>
      <c r="S130" s="80" t="str">
        <f>IF(controle!$R130="","",VLOOKUP(MONTH(controle!$R130),editar!$F$2:$G$13,2,0))</f>
        <v/>
      </c>
      <c r="T130" s="80" t="str">
        <f>IF(controle!$R130="","",YEAR(controle!$R130))</f>
        <v/>
      </c>
      <c r="U130" s="80" t="str">
        <f>IF(controle!$M130="","",IF(controle!$M130="Vencido","Vencido",IF(controle!$M130="Válido","Válido","Próximo ao vencimento")))</f>
        <v/>
      </c>
      <c r="V130" s="80" t="str">
        <f>IF(controle!$N130="","",VLOOKUP(MONTH(controle!$N130),editar!$F$2:$G$13,2,0))</f>
        <v/>
      </c>
      <c r="W130" s="80" t="str">
        <f>IF(controle!$N130="","",YEAR(controle!$N130))</f>
        <v/>
      </c>
      <c r="X130" s="80" t="str">
        <f>IF(controle!$I130="","",VLOOKUP(MONTH(controle!$I130),editar!$F$2:$G$13,2,0))</f>
        <v/>
      </c>
      <c r="Y130" s="80" t="str">
        <f>IF(controle!$I130="","",YEAR(controle!$I130))</f>
        <v/>
      </c>
      <c r="Z130" s="80" t="str">
        <f>IF(controle!$L130="","",VLOOKUP(MONTH(controle!$L130),editar!$F$2:$G$13,2,0))</f>
        <v/>
      </c>
      <c r="AA130" s="80" t="str">
        <f>IF(controle!$L130="","",YEAR(controle!$L130))</f>
        <v/>
      </c>
      <c r="AB130" s="61"/>
      <c r="AC130" s="62">
        <f>IFERROR(K130-editar!$C$1,"")</f>
        <v>-44648</v>
      </c>
      <c r="AD130" s="62">
        <f t="shared" si="1"/>
        <v>9999955352</v>
      </c>
      <c r="AE130" s="63"/>
      <c r="AF130" s="63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ht="19.5" customHeight="1">
      <c r="A131" s="82" t="str">
        <f>IF(controle!$D131="","",controle!$P131)</f>
        <v/>
      </c>
      <c r="B131" s="83"/>
      <c r="C131" s="83"/>
      <c r="D131" s="83"/>
      <c r="E131" s="83"/>
      <c r="F131" s="91"/>
      <c r="G131" s="99"/>
      <c r="H131" s="91"/>
      <c r="I131" s="100"/>
      <c r="J131" s="92" t="str">
        <f>IFERROR(IF((controle!$I131&gt;0),IF((DAYS360(TODAY(),(controle!$I131+editar!$C$9))&lt;1),"Vencido",IF((DAYS360(TODAY(),(controle!$I131+editar!$C$9))&lt;31),(DAYS360(TODAY(),(controle!$I131+editar!$C$9))&amp;" Dias para vencer"),"Válido")),""),"Inválido")</f>
        <v/>
      </c>
      <c r="K131" s="93" t="str">
        <f>controle!$R131</f>
        <v/>
      </c>
      <c r="L131" s="94"/>
      <c r="M131" s="95" t="str">
        <f>IFERROR(IF((controle!$L131&gt;0),IF((DAYS360(TODAY(),(controle!$L131+editar!$C$15))&lt;1),"Vencido",IF((DAYS360(TODAY(),(controle!$L131+editar!$C$15))&lt;31),(DAYS360(TODAY(),(controle!$L131+editar!$C$15))&amp;" Dias para vencer"),"Válido")),""),"Inválido")</f>
        <v/>
      </c>
      <c r="N131" s="94" t="str">
        <f>IF(controle!$L131="","",controle!$L131+editar!$C$15)</f>
        <v/>
      </c>
      <c r="O131" s="97"/>
      <c r="P131" s="80">
        <v>124.0</v>
      </c>
      <c r="Q131" s="80" t="str">
        <f>IF(controle!$J131="","",IF(controle!$J131="Vencido","Vencido",IF(controle!$J131="Válido","Válido","Próximo ao vencimento")))</f>
        <v/>
      </c>
      <c r="R131" s="81" t="str">
        <f>IF(controle!$I131="","",controle!$I131+editar!$C$9)</f>
        <v/>
      </c>
      <c r="S131" s="80" t="str">
        <f>IF(controle!$R131="","",VLOOKUP(MONTH(controle!$R131),editar!$F$2:$G$13,2,0))</f>
        <v/>
      </c>
      <c r="T131" s="80" t="str">
        <f>IF(controle!$R131="","",YEAR(controle!$R131))</f>
        <v/>
      </c>
      <c r="U131" s="80" t="str">
        <f>IF(controle!$M131="","",IF(controle!$M131="Vencido","Vencido",IF(controle!$M131="Válido","Válido","Próximo ao vencimento")))</f>
        <v/>
      </c>
      <c r="V131" s="80" t="str">
        <f>IF(controle!$N131="","",VLOOKUP(MONTH(controle!$N131),editar!$F$2:$G$13,2,0))</f>
        <v/>
      </c>
      <c r="W131" s="80" t="str">
        <f>IF(controle!$N131="","",YEAR(controle!$N131))</f>
        <v/>
      </c>
      <c r="X131" s="80" t="str">
        <f>IF(controle!$I131="","",VLOOKUP(MONTH(controle!$I131),editar!$F$2:$G$13,2,0))</f>
        <v/>
      </c>
      <c r="Y131" s="80" t="str">
        <f>IF(controle!$I131="","",YEAR(controle!$I131))</f>
        <v/>
      </c>
      <c r="Z131" s="80" t="str">
        <f>IF(controle!$L131="","",VLOOKUP(MONTH(controle!$L131),editar!$F$2:$G$13,2,0))</f>
        <v/>
      </c>
      <c r="AA131" s="80" t="str">
        <f>IF(controle!$L131="","",YEAR(controle!$L131))</f>
        <v/>
      </c>
      <c r="AB131" s="61"/>
      <c r="AC131" s="62">
        <f>IFERROR(K131-editar!$C$1,"")</f>
        <v>-44648</v>
      </c>
      <c r="AD131" s="62">
        <f t="shared" si="1"/>
        <v>9999955352</v>
      </c>
      <c r="AE131" s="63"/>
      <c r="AF131" s="63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ht="19.5" customHeight="1">
      <c r="A132" s="82" t="str">
        <f>IF(controle!$D132="","",controle!$P132)</f>
        <v/>
      </c>
      <c r="B132" s="83"/>
      <c r="C132" s="83"/>
      <c r="D132" s="83"/>
      <c r="E132" s="83"/>
      <c r="F132" s="91"/>
      <c r="G132" s="99"/>
      <c r="H132" s="91"/>
      <c r="I132" s="100"/>
      <c r="J132" s="92" t="str">
        <f>IFERROR(IF((controle!$I132&gt;0),IF((DAYS360(TODAY(),(controle!$I132+editar!$C$9))&lt;1),"Vencido",IF((DAYS360(TODAY(),(controle!$I132+editar!$C$9))&lt;31),(DAYS360(TODAY(),(controle!$I132+editar!$C$9))&amp;" Dias para vencer"),"Válido")),""),"Inválido")</f>
        <v/>
      </c>
      <c r="K132" s="93" t="str">
        <f>controle!$R132</f>
        <v/>
      </c>
      <c r="L132" s="94"/>
      <c r="M132" s="95" t="str">
        <f>IFERROR(IF((controle!$L132&gt;0),IF((DAYS360(TODAY(),(controle!$L132+editar!$C$15))&lt;1),"Vencido",IF((DAYS360(TODAY(),(controle!$L132+editar!$C$15))&lt;31),(DAYS360(TODAY(),(controle!$L132+editar!$C$15))&amp;" Dias para vencer"),"Válido")),""),"Inválido")</f>
        <v/>
      </c>
      <c r="N132" s="94" t="str">
        <f>IF(controle!$L132="","",controle!$L132+editar!$C$15)</f>
        <v/>
      </c>
      <c r="O132" s="97"/>
      <c r="P132" s="80">
        <v>125.0</v>
      </c>
      <c r="Q132" s="80" t="str">
        <f>IF(controle!$J132="","",IF(controle!$J132="Vencido","Vencido",IF(controle!$J132="Válido","Válido","Próximo ao vencimento")))</f>
        <v/>
      </c>
      <c r="R132" s="81" t="str">
        <f>IF(controle!$I132="","",controle!$I132+editar!$C$9)</f>
        <v/>
      </c>
      <c r="S132" s="80" t="str">
        <f>IF(controle!$R132="","",VLOOKUP(MONTH(controle!$R132),editar!$F$2:$G$13,2,0))</f>
        <v/>
      </c>
      <c r="T132" s="80" t="str">
        <f>IF(controle!$R132="","",YEAR(controle!$R132))</f>
        <v/>
      </c>
      <c r="U132" s="80" t="str">
        <f>IF(controle!$M132="","",IF(controle!$M132="Vencido","Vencido",IF(controle!$M132="Válido","Válido","Próximo ao vencimento")))</f>
        <v/>
      </c>
      <c r="V132" s="80" t="str">
        <f>IF(controle!$N132="","",VLOOKUP(MONTH(controle!$N132),editar!$F$2:$G$13,2,0))</f>
        <v/>
      </c>
      <c r="W132" s="80" t="str">
        <f>IF(controle!$N132="","",YEAR(controle!$N132))</f>
        <v/>
      </c>
      <c r="X132" s="80" t="str">
        <f>IF(controle!$I132="","",VLOOKUP(MONTH(controle!$I132),editar!$F$2:$G$13,2,0))</f>
        <v/>
      </c>
      <c r="Y132" s="80" t="str">
        <f>IF(controle!$I132="","",YEAR(controle!$I132))</f>
        <v/>
      </c>
      <c r="Z132" s="80" t="str">
        <f>IF(controle!$L132="","",VLOOKUP(MONTH(controle!$L132),editar!$F$2:$G$13,2,0))</f>
        <v/>
      </c>
      <c r="AA132" s="80" t="str">
        <f>IF(controle!$L132="","",YEAR(controle!$L132))</f>
        <v/>
      </c>
      <c r="AB132" s="61"/>
      <c r="AC132" s="62">
        <f>IFERROR(K132-editar!$C$1,"")</f>
        <v>-44648</v>
      </c>
      <c r="AD132" s="62">
        <f t="shared" si="1"/>
        <v>9999955352</v>
      </c>
      <c r="AE132" s="63"/>
      <c r="AF132" s="63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ht="19.5" customHeight="1">
      <c r="A133" s="82" t="str">
        <f>IF(controle!$D133="","",controle!$P133)</f>
        <v/>
      </c>
      <c r="B133" s="83"/>
      <c r="C133" s="83"/>
      <c r="D133" s="83"/>
      <c r="E133" s="83"/>
      <c r="F133" s="91"/>
      <c r="G133" s="99"/>
      <c r="H133" s="91"/>
      <c r="I133" s="100"/>
      <c r="J133" s="92" t="str">
        <f>IFERROR(IF((controle!$I133&gt;0),IF((DAYS360(TODAY(),(controle!$I133+editar!$C$9))&lt;1),"Vencido",IF((DAYS360(TODAY(),(controle!$I133+editar!$C$9))&lt;31),(DAYS360(TODAY(),(controle!$I133+editar!$C$9))&amp;" Dias para vencer"),"Válido")),""),"Inválido")</f>
        <v/>
      </c>
      <c r="K133" s="93" t="str">
        <f>controle!$R133</f>
        <v/>
      </c>
      <c r="L133" s="94"/>
      <c r="M133" s="95" t="str">
        <f>IFERROR(IF((controle!$L133&gt;0),IF((DAYS360(TODAY(),(controle!$L133+editar!$C$15))&lt;1),"Vencido",IF((DAYS360(TODAY(),(controle!$L133+editar!$C$15))&lt;31),(DAYS360(TODAY(),(controle!$L133+editar!$C$15))&amp;" Dias para vencer"),"Válido")),""),"Inválido")</f>
        <v/>
      </c>
      <c r="N133" s="94" t="str">
        <f>IF(controle!$L133="","",controle!$L133+editar!$C$15)</f>
        <v/>
      </c>
      <c r="O133" s="97"/>
      <c r="P133" s="80">
        <v>126.0</v>
      </c>
      <c r="Q133" s="80" t="str">
        <f>IF(controle!$J133="","",IF(controle!$J133="Vencido","Vencido",IF(controle!$J133="Válido","Válido","Próximo ao vencimento")))</f>
        <v/>
      </c>
      <c r="R133" s="81" t="str">
        <f>IF(controle!$I133="","",controle!$I133+editar!$C$9)</f>
        <v/>
      </c>
      <c r="S133" s="80" t="str">
        <f>IF(controle!$R133="","",VLOOKUP(MONTH(controle!$R133),editar!$F$2:$G$13,2,0))</f>
        <v/>
      </c>
      <c r="T133" s="80" t="str">
        <f>IF(controle!$R133="","",YEAR(controle!$R133))</f>
        <v/>
      </c>
      <c r="U133" s="80" t="str">
        <f>IF(controle!$M133="","",IF(controle!$M133="Vencido","Vencido",IF(controle!$M133="Válido","Válido","Próximo ao vencimento")))</f>
        <v/>
      </c>
      <c r="V133" s="80" t="str">
        <f>IF(controle!$N133="","",VLOOKUP(MONTH(controle!$N133),editar!$F$2:$G$13,2,0))</f>
        <v/>
      </c>
      <c r="W133" s="80" t="str">
        <f>IF(controle!$N133="","",YEAR(controle!$N133))</f>
        <v/>
      </c>
      <c r="X133" s="80" t="str">
        <f>IF(controle!$I133="","",VLOOKUP(MONTH(controle!$I133),editar!$F$2:$G$13,2,0))</f>
        <v/>
      </c>
      <c r="Y133" s="80" t="str">
        <f>IF(controle!$I133="","",YEAR(controle!$I133))</f>
        <v/>
      </c>
      <c r="Z133" s="80" t="str">
        <f>IF(controle!$L133="","",VLOOKUP(MONTH(controle!$L133),editar!$F$2:$G$13,2,0))</f>
        <v/>
      </c>
      <c r="AA133" s="80" t="str">
        <f>IF(controle!$L133="","",YEAR(controle!$L133))</f>
        <v/>
      </c>
      <c r="AB133" s="61"/>
      <c r="AC133" s="62">
        <f>IFERROR(K133-editar!$C$1,"")</f>
        <v>-44648</v>
      </c>
      <c r="AD133" s="62">
        <f t="shared" si="1"/>
        <v>9999955352</v>
      </c>
      <c r="AE133" s="63"/>
      <c r="AF133" s="63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ht="19.5" customHeight="1">
      <c r="A134" s="82" t="str">
        <f>IF(controle!$D134="","",controle!$P134)</f>
        <v/>
      </c>
      <c r="B134" s="83"/>
      <c r="C134" s="83"/>
      <c r="D134" s="83"/>
      <c r="E134" s="83"/>
      <c r="F134" s="91"/>
      <c r="G134" s="99"/>
      <c r="H134" s="91"/>
      <c r="I134" s="100"/>
      <c r="J134" s="92" t="str">
        <f>IFERROR(IF((controle!$I134&gt;0),IF((DAYS360(TODAY(),(controle!$I134+editar!$C$9))&lt;1),"Vencido",IF((DAYS360(TODAY(),(controle!$I134+editar!$C$9))&lt;31),(DAYS360(TODAY(),(controle!$I134+editar!$C$9))&amp;" Dias para vencer"),"Válido")),""),"Inválido")</f>
        <v/>
      </c>
      <c r="K134" s="93" t="str">
        <f>controle!$R134</f>
        <v/>
      </c>
      <c r="L134" s="94"/>
      <c r="M134" s="95" t="str">
        <f>IFERROR(IF((controle!$L134&gt;0),IF((DAYS360(TODAY(),(controle!$L134+editar!$C$15))&lt;1),"Vencido",IF((DAYS360(TODAY(),(controle!$L134+editar!$C$15))&lt;31),(DAYS360(TODAY(),(controle!$L134+editar!$C$15))&amp;" Dias para vencer"),"Válido")),""),"Inválido")</f>
        <v/>
      </c>
      <c r="N134" s="94" t="str">
        <f>IF(controle!$L134="","",controle!$L134+editar!$C$15)</f>
        <v/>
      </c>
      <c r="O134" s="97"/>
      <c r="P134" s="80">
        <v>127.0</v>
      </c>
      <c r="Q134" s="80" t="str">
        <f>IF(controle!$J134="","",IF(controle!$J134="Vencido","Vencido",IF(controle!$J134="Válido","Válido","Próximo ao vencimento")))</f>
        <v/>
      </c>
      <c r="R134" s="81" t="str">
        <f>IF(controle!$I134="","",controle!$I134+editar!$C$9)</f>
        <v/>
      </c>
      <c r="S134" s="80" t="str">
        <f>IF(controle!$R134="","",VLOOKUP(MONTH(controle!$R134),editar!$F$2:$G$13,2,0))</f>
        <v/>
      </c>
      <c r="T134" s="80" t="str">
        <f>IF(controle!$R134="","",YEAR(controle!$R134))</f>
        <v/>
      </c>
      <c r="U134" s="80" t="str">
        <f>IF(controle!$M134="","",IF(controle!$M134="Vencido","Vencido",IF(controle!$M134="Válido","Válido","Próximo ao vencimento")))</f>
        <v/>
      </c>
      <c r="V134" s="80" t="str">
        <f>IF(controle!$N134="","",VLOOKUP(MONTH(controle!$N134),editar!$F$2:$G$13,2,0))</f>
        <v/>
      </c>
      <c r="W134" s="80" t="str">
        <f>IF(controle!$N134="","",YEAR(controle!$N134))</f>
        <v/>
      </c>
      <c r="X134" s="80" t="str">
        <f>IF(controle!$I134="","",VLOOKUP(MONTH(controle!$I134),editar!$F$2:$G$13,2,0))</f>
        <v/>
      </c>
      <c r="Y134" s="80" t="str">
        <f>IF(controle!$I134="","",YEAR(controle!$I134))</f>
        <v/>
      </c>
      <c r="Z134" s="80" t="str">
        <f>IF(controle!$L134="","",VLOOKUP(MONTH(controle!$L134),editar!$F$2:$G$13,2,0))</f>
        <v/>
      </c>
      <c r="AA134" s="80" t="str">
        <f>IF(controle!$L134="","",YEAR(controle!$L134))</f>
        <v/>
      </c>
      <c r="AB134" s="61"/>
      <c r="AC134" s="62">
        <f>IFERROR(K134-editar!$C$1,"")</f>
        <v>-44648</v>
      </c>
      <c r="AD134" s="62">
        <f t="shared" si="1"/>
        <v>9999955352</v>
      </c>
      <c r="AE134" s="63"/>
      <c r="AF134" s="63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ht="19.5" customHeight="1">
      <c r="A135" s="82" t="str">
        <f>IF(controle!$D135="","",controle!$P135)</f>
        <v/>
      </c>
      <c r="B135" s="83"/>
      <c r="C135" s="83"/>
      <c r="D135" s="83"/>
      <c r="E135" s="83"/>
      <c r="F135" s="91"/>
      <c r="G135" s="99"/>
      <c r="H135" s="91"/>
      <c r="I135" s="100"/>
      <c r="J135" s="92" t="str">
        <f>IFERROR(IF((controle!$I135&gt;0),IF((DAYS360(TODAY(),(controle!$I135+editar!$C$9))&lt;1),"Vencido",IF((DAYS360(TODAY(),(controle!$I135+editar!$C$9))&lt;31),(DAYS360(TODAY(),(controle!$I135+editar!$C$9))&amp;" Dias para vencer"),"Válido")),""),"Inválido")</f>
        <v/>
      </c>
      <c r="K135" s="93" t="str">
        <f>controle!$R135</f>
        <v/>
      </c>
      <c r="L135" s="94"/>
      <c r="M135" s="95" t="str">
        <f>IFERROR(IF((controle!$L135&gt;0),IF((DAYS360(TODAY(),(controle!$L135+editar!$C$15))&lt;1),"Vencido",IF((DAYS360(TODAY(),(controle!$L135+editar!$C$15))&lt;31),(DAYS360(TODAY(),(controle!$L135+editar!$C$15))&amp;" Dias para vencer"),"Válido")),""),"Inválido")</f>
        <v/>
      </c>
      <c r="N135" s="94" t="str">
        <f>IF(controle!$L135="","",controle!$L135+editar!$C$15)</f>
        <v/>
      </c>
      <c r="O135" s="97"/>
      <c r="P135" s="80">
        <v>128.0</v>
      </c>
      <c r="Q135" s="80" t="str">
        <f>IF(controle!$J135="","",IF(controle!$J135="Vencido","Vencido",IF(controle!$J135="Válido","Válido","Próximo ao vencimento")))</f>
        <v/>
      </c>
      <c r="R135" s="81" t="str">
        <f>IF(controle!$I135="","",controle!$I135+editar!$C$9)</f>
        <v/>
      </c>
      <c r="S135" s="80" t="str">
        <f>IF(controle!$R135="","",VLOOKUP(MONTH(controle!$R135),editar!$F$2:$G$13,2,0))</f>
        <v/>
      </c>
      <c r="T135" s="80" t="str">
        <f>IF(controle!$R135="","",YEAR(controle!$R135))</f>
        <v/>
      </c>
      <c r="U135" s="80" t="str">
        <f>IF(controle!$M135="","",IF(controle!$M135="Vencido","Vencido",IF(controle!$M135="Válido","Válido","Próximo ao vencimento")))</f>
        <v/>
      </c>
      <c r="V135" s="80" t="str">
        <f>IF(controle!$N135="","",VLOOKUP(MONTH(controle!$N135),editar!$F$2:$G$13,2,0))</f>
        <v/>
      </c>
      <c r="W135" s="80" t="str">
        <f>IF(controle!$N135="","",YEAR(controle!$N135))</f>
        <v/>
      </c>
      <c r="X135" s="80" t="str">
        <f>IF(controle!$I135="","",VLOOKUP(MONTH(controle!$I135),editar!$F$2:$G$13,2,0))</f>
        <v/>
      </c>
      <c r="Y135" s="80" t="str">
        <f>IF(controle!$I135="","",YEAR(controle!$I135))</f>
        <v/>
      </c>
      <c r="Z135" s="80" t="str">
        <f>IF(controle!$L135="","",VLOOKUP(MONTH(controle!$L135),editar!$F$2:$G$13,2,0))</f>
        <v/>
      </c>
      <c r="AA135" s="80" t="str">
        <f>IF(controle!$L135="","",YEAR(controle!$L135))</f>
        <v/>
      </c>
      <c r="AB135" s="61"/>
      <c r="AC135" s="62">
        <f>IFERROR(K135-editar!$C$1,"")</f>
        <v>-44648</v>
      </c>
      <c r="AD135" s="62">
        <f t="shared" si="1"/>
        <v>9999955352</v>
      </c>
      <c r="AE135" s="63"/>
      <c r="AF135" s="63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ht="19.5" customHeight="1">
      <c r="A136" s="82" t="str">
        <f>IF(controle!$D136="","",controle!$P136)</f>
        <v/>
      </c>
      <c r="B136" s="83"/>
      <c r="C136" s="83"/>
      <c r="D136" s="83"/>
      <c r="E136" s="83"/>
      <c r="F136" s="91"/>
      <c r="G136" s="99"/>
      <c r="H136" s="91"/>
      <c r="I136" s="100"/>
      <c r="J136" s="92" t="str">
        <f>IFERROR(IF((controle!$I136&gt;0),IF((DAYS360(TODAY(),(controle!$I136+editar!$C$9))&lt;1),"Vencido",IF((DAYS360(TODAY(),(controle!$I136+editar!$C$9))&lt;31),(DAYS360(TODAY(),(controle!$I136+editar!$C$9))&amp;" Dias para vencer"),"Válido")),""),"Inválido")</f>
        <v/>
      </c>
      <c r="K136" s="93" t="str">
        <f>controle!$R136</f>
        <v/>
      </c>
      <c r="L136" s="94"/>
      <c r="M136" s="95" t="str">
        <f>IFERROR(IF((controle!$L136&gt;0),IF((DAYS360(TODAY(),(controle!$L136+editar!$C$15))&lt;1),"Vencido",IF((DAYS360(TODAY(),(controle!$L136+editar!$C$15))&lt;31),(DAYS360(TODAY(),(controle!$L136+editar!$C$15))&amp;" Dias para vencer"),"Válido")),""),"Inválido")</f>
        <v/>
      </c>
      <c r="N136" s="94" t="str">
        <f>IF(controle!$L136="","",controle!$L136+editar!$C$15)</f>
        <v/>
      </c>
      <c r="O136" s="97"/>
      <c r="P136" s="80">
        <v>129.0</v>
      </c>
      <c r="Q136" s="80" t="str">
        <f>IF(controle!$J136="","",IF(controle!$J136="Vencido","Vencido",IF(controle!$J136="Válido","Válido","Próximo ao vencimento")))</f>
        <v/>
      </c>
      <c r="R136" s="81" t="str">
        <f>IF(controle!$I136="","",controle!$I136+editar!$C$9)</f>
        <v/>
      </c>
      <c r="S136" s="80" t="str">
        <f>IF(controle!$R136="","",VLOOKUP(MONTH(controle!$R136),editar!$F$2:$G$13,2,0))</f>
        <v/>
      </c>
      <c r="T136" s="80" t="str">
        <f>IF(controle!$R136="","",YEAR(controle!$R136))</f>
        <v/>
      </c>
      <c r="U136" s="80" t="str">
        <f>IF(controle!$M136="","",IF(controle!$M136="Vencido","Vencido",IF(controle!$M136="Válido","Válido","Próximo ao vencimento")))</f>
        <v/>
      </c>
      <c r="V136" s="80" t="str">
        <f>IF(controle!$N136="","",VLOOKUP(MONTH(controle!$N136),editar!$F$2:$G$13,2,0))</f>
        <v/>
      </c>
      <c r="W136" s="80" t="str">
        <f>IF(controle!$N136="","",YEAR(controle!$N136))</f>
        <v/>
      </c>
      <c r="X136" s="80" t="str">
        <f>IF(controle!$I136="","",VLOOKUP(MONTH(controle!$I136),editar!$F$2:$G$13,2,0))</f>
        <v/>
      </c>
      <c r="Y136" s="80" t="str">
        <f>IF(controle!$I136="","",YEAR(controle!$I136))</f>
        <v/>
      </c>
      <c r="Z136" s="80" t="str">
        <f>IF(controle!$L136="","",VLOOKUP(MONTH(controle!$L136),editar!$F$2:$G$13,2,0))</f>
        <v/>
      </c>
      <c r="AA136" s="80" t="str">
        <f>IF(controle!$L136="","",YEAR(controle!$L136))</f>
        <v/>
      </c>
      <c r="AB136" s="61"/>
      <c r="AC136" s="62">
        <f>IFERROR(K136-editar!$C$1,"")</f>
        <v>-44648</v>
      </c>
      <c r="AD136" s="62">
        <f t="shared" si="1"/>
        <v>9999955352</v>
      </c>
      <c r="AE136" s="63"/>
      <c r="AF136" s="63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ht="19.5" customHeight="1">
      <c r="A137" s="82" t="str">
        <f>IF(controle!$D137="","",controle!$P137)</f>
        <v/>
      </c>
      <c r="B137" s="83"/>
      <c r="C137" s="83"/>
      <c r="D137" s="83"/>
      <c r="E137" s="83"/>
      <c r="F137" s="91"/>
      <c r="G137" s="99"/>
      <c r="H137" s="91"/>
      <c r="I137" s="100"/>
      <c r="J137" s="92" t="str">
        <f>IFERROR(IF((controle!$I137&gt;0),IF((DAYS360(TODAY(),(controle!$I137+editar!$C$9))&lt;1),"Vencido",IF((DAYS360(TODAY(),(controle!$I137+editar!$C$9))&lt;31),(DAYS360(TODAY(),(controle!$I137+editar!$C$9))&amp;" Dias para vencer"),"Válido")),""),"Inválido")</f>
        <v/>
      </c>
      <c r="K137" s="93" t="str">
        <f>controle!$R137</f>
        <v/>
      </c>
      <c r="L137" s="94"/>
      <c r="M137" s="95" t="str">
        <f>IFERROR(IF((controle!$L137&gt;0),IF((DAYS360(TODAY(),(controle!$L137+editar!$C$15))&lt;1),"Vencido",IF((DAYS360(TODAY(),(controle!$L137+editar!$C$15))&lt;31),(DAYS360(TODAY(),(controle!$L137+editar!$C$15))&amp;" Dias para vencer"),"Válido")),""),"Inválido")</f>
        <v/>
      </c>
      <c r="N137" s="94" t="str">
        <f>IF(controle!$L137="","",controle!$L137+editar!$C$15)</f>
        <v/>
      </c>
      <c r="O137" s="97"/>
      <c r="P137" s="80">
        <v>130.0</v>
      </c>
      <c r="Q137" s="80" t="str">
        <f>IF(controle!$J137="","",IF(controle!$J137="Vencido","Vencido",IF(controle!$J137="Válido","Válido","Próximo ao vencimento")))</f>
        <v/>
      </c>
      <c r="R137" s="81" t="str">
        <f>IF(controle!$I137="","",controle!$I137+editar!$C$9)</f>
        <v/>
      </c>
      <c r="S137" s="80" t="str">
        <f>IF(controle!$R137="","",VLOOKUP(MONTH(controle!$R137),editar!$F$2:$G$13,2,0))</f>
        <v/>
      </c>
      <c r="T137" s="80" t="str">
        <f>IF(controle!$R137="","",YEAR(controle!$R137))</f>
        <v/>
      </c>
      <c r="U137" s="80" t="str">
        <f>IF(controle!$M137="","",IF(controle!$M137="Vencido","Vencido",IF(controle!$M137="Válido","Válido","Próximo ao vencimento")))</f>
        <v/>
      </c>
      <c r="V137" s="80" t="str">
        <f>IF(controle!$N137="","",VLOOKUP(MONTH(controle!$N137),editar!$F$2:$G$13,2,0))</f>
        <v/>
      </c>
      <c r="W137" s="80" t="str">
        <f>IF(controle!$N137="","",YEAR(controle!$N137))</f>
        <v/>
      </c>
      <c r="X137" s="80" t="str">
        <f>IF(controle!$I137="","",VLOOKUP(MONTH(controle!$I137),editar!$F$2:$G$13,2,0))</f>
        <v/>
      </c>
      <c r="Y137" s="80" t="str">
        <f>IF(controle!$I137="","",YEAR(controle!$I137))</f>
        <v/>
      </c>
      <c r="Z137" s="80" t="str">
        <f>IF(controle!$L137="","",VLOOKUP(MONTH(controle!$L137),editar!$F$2:$G$13,2,0))</f>
        <v/>
      </c>
      <c r="AA137" s="80" t="str">
        <f>IF(controle!$L137="","",YEAR(controle!$L137))</f>
        <v/>
      </c>
      <c r="AB137" s="61"/>
      <c r="AC137" s="62">
        <f>IFERROR(K137-editar!$C$1,"")</f>
        <v>-44648</v>
      </c>
      <c r="AD137" s="62">
        <f t="shared" si="1"/>
        <v>9999955352</v>
      </c>
      <c r="AE137" s="63"/>
      <c r="AF137" s="63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ht="19.5" customHeight="1">
      <c r="A138" s="82" t="str">
        <f>IF(controle!$D138="","",controle!$P138)</f>
        <v/>
      </c>
      <c r="B138" s="83"/>
      <c r="C138" s="83"/>
      <c r="D138" s="83"/>
      <c r="E138" s="83"/>
      <c r="F138" s="91"/>
      <c r="G138" s="99"/>
      <c r="H138" s="91"/>
      <c r="I138" s="100"/>
      <c r="J138" s="92" t="str">
        <f>IFERROR(IF((controle!$I138&gt;0),IF((DAYS360(TODAY(),(controle!$I138+editar!$C$9))&lt;1),"Vencido",IF((DAYS360(TODAY(),(controle!$I138+editar!$C$9))&lt;31),(DAYS360(TODAY(),(controle!$I138+editar!$C$9))&amp;" Dias para vencer"),"Válido")),""),"Inválido")</f>
        <v/>
      </c>
      <c r="K138" s="93" t="str">
        <f>controle!$R138</f>
        <v/>
      </c>
      <c r="L138" s="94"/>
      <c r="M138" s="95" t="str">
        <f>IFERROR(IF((controle!$L138&gt;0),IF((DAYS360(TODAY(),(controle!$L138+editar!$C$15))&lt;1),"Vencido",IF((DAYS360(TODAY(),(controle!$L138+editar!$C$15))&lt;31),(DAYS360(TODAY(),(controle!$L138+editar!$C$15))&amp;" Dias para vencer"),"Válido")),""),"Inválido")</f>
        <v/>
      </c>
      <c r="N138" s="94" t="str">
        <f>IF(controle!$L138="","",controle!$L138+editar!$C$15)</f>
        <v/>
      </c>
      <c r="O138" s="97"/>
      <c r="P138" s="80">
        <v>131.0</v>
      </c>
      <c r="Q138" s="80" t="str">
        <f>IF(controle!$J138="","",IF(controle!$J138="Vencido","Vencido",IF(controle!$J138="Válido","Válido","Próximo ao vencimento")))</f>
        <v/>
      </c>
      <c r="R138" s="81" t="str">
        <f>IF(controle!$I138="","",controle!$I138+editar!$C$9)</f>
        <v/>
      </c>
      <c r="S138" s="80" t="str">
        <f>IF(controle!$R138="","",VLOOKUP(MONTH(controle!$R138),editar!$F$2:$G$13,2,0))</f>
        <v/>
      </c>
      <c r="T138" s="80" t="str">
        <f>IF(controle!$R138="","",YEAR(controle!$R138))</f>
        <v/>
      </c>
      <c r="U138" s="80" t="str">
        <f>IF(controle!$M138="","",IF(controle!$M138="Vencido","Vencido",IF(controle!$M138="Válido","Válido","Próximo ao vencimento")))</f>
        <v/>
      </c>
      <c r="V138" s="80" t="str">
        <f>IF(controle!$N138="","",VLOOKUP(MONTH(controle!$N138),editar!$F$2:$G$13,2,0))</f>
        <v/>
      </c>
      <c r="W138" s="80" t="str">
        <f>IF(controle!$N138="","",YEAR(controle!$N138))</f>
        <v/>
      </c>
      <c r="X138" s="80" t="str">
        <f>IF(controle!$I138="","",VLOOKUP(MONTH(controle!$I138),editar!$F$2:$G$13,2,0))</f>
        <v/>
      </c>
      <c r="Y138" s="80" t="str">
        <f>IF(controle!$I138="","",YEAR(controle!$I138))</f>
        <v/>
      </c>
      <c r="Z138" s="80" t="str">
        <f>IF(controle!$L138="","",VLOOKUP(MONTH(controle!$L138),editar!$F$2:$G$13,2,0))</f>
        <v/>
      </c>
      <c r="AA138" s="80" t="str">
        <f>IF(controle!$L138="","",YEAR(controle!$L138))</f>
        <v/>
      </c>
      <c r="AB138" s="61"/>
      <c r="AC138" s="62">
        <f>IFERROR(K138-editar!$C$1,"")</f>
        <v>-44648</v>
      </c>
      <c r="AD138" s="62">
        <f t="shared" si="1"/>
        <v>9999955352</v>
      </c>
      <c r="AE138" s="63"/>
      <c r="AF138" s="63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ht="19.5" customHeight="1">
      <c r="A139" s="82" t="str">
        <f>IF(controle!$D139="","",controle!$P139)</f>
        <v/>
      </c>
      <c r="B139" s="83"/>
      <c r="C139" s="83"/>
      <c r="D139" s="83"/>
      <c r="E139" s="83"/>
      <c r="F139" s="91"/>
      <c r="G139" s="99"/>
      <c r="H139" s="91"/>
      <c r="I139" s="100"/>
      <c r="J139" s="92" t="str">
        <f>IFERROR(IF((controle!$I139&gt;0),IF((DAYS360(TODAY(),(controle!$I139+editar!$C$9))&lt;1),"Vencido",IF((DAYS360(TODAY(),(controle!$I139+editar!$C$9))&lt;31),(DAYS360(TODAY(),(controle!$I139+editar!$C$9))&amp;" Dias para vencer"),"Válido")),""),"Inválido")</f>
        <v/>
      </c>
      <c r="K139" s="93" t="str">
        <f>controle!$R139</f>
        <v/>
      </c>
      <c r="L139" s="94"/>
      <c r="M139" s="95" t="str">
        <f>IFERROR(IF((controle!$L139&gt;0),IF((DAYS360(TODAY(),(controle!$L139+editar!$C$15))&lt;1),"Vencido",IF((DAYS360(TODAY(),(controle!$L139+editar!$C$15))&lt;31),(DAYS360(TODAY(),(controle!$L139+editar!$C$15))&amp;" Dias para vencer"),"Válido")),""),"Inválido")</f>
        <v/>
      </c>
      <c r="N139" s="94" t="str">
        <f>IF(controle!$L139="","",controle!$L139+editar!$C$15)</f>
        <v/>
      </c>
      <c r="O139" s="97"/>
      <c r="P139" s="80">
        <v>132.0</v>
      </c>
      <c r="Q139" s="80" t="str">
        <f>IF(controle!$J139="","",IF(controle!$J139="Vencido","Vencido",IF(controle!$J139="Válido","Válido","Próximo ao vencimento")))</f>
        <v/>
      </c>
      <c r="R139" s="81" t="str">
        <f>IF(controle!$I139="","",controle!$I139+editar!$C$9)</f>
        <v/>
      </c>
      <c r="S139" s="80" t="str">
        <f>IF(controle!$R139="","",VLOOKUP(MONTH(controle!$R139),editar!$F$2:$G$13,2,0))</f>
        <v/>
      </c>
      <c r="T139" s="80" t="str">
        <f>IF(controle!$R139="","",YEAR(controle!$R139))</f>
        <v/>
      </c>
      <c r="U139" s="80" t="str">
        <f>IF(controle!$M139="","",IF(controle!$M139="Vencido","Vencido",IF(controle!$M139="Válido","Válido","Próximo ao vencimento")))</f>
        <v/>
      </c>
      <c r="V139" s="80" t="str">
        <f>IF(controle!$N139="","",VLOOKUP(MONTH(controle!$N139),editar!$F$2:$G$13,2,0))</f>
        <v/>
      </c>
      <c r="W139" s="80" t="str">
        <f>IF(controle!$N139="","",YEAR(controle!$N139))</f>
        <v/>
      </c>
      <c r="X139" s="80" t="str">
        <f>IF(controle!$I139="","",VLOOKUP(MONTH(controle!$I139),editar!$F$2:$G$13,2,0))</f>
        <v/>
      </c>
      <c r="Y139" s="80" t="str">
        <f>IF(controle!$I139="","",YEAR(controle!$I139))</f>
        <v/>
      </c>
      <c r="Z139" s="80" t="str">
        <f>IF(controle!$L139="","",VLOOKUP(MONTH(controle!$L139),editar!$F$2:$G$13,2,0))</f>
        <v/>
      </c>
      <c r="AA139" s="80" t="str">
        <f>IF(controle!$L139="","",YEAR(controle!$L139))</f>
        <v/>
      </c>
      <c r="AB139" s="61"/>
      <c r="AC139" s="62">
        <f>IFERROR(K139-editar!$C$1,"")</f>
        <v>-44648</v>
      </c>
      <c r="AD139" s="62">
        <f t="shared" si="1"/>
        <v>9999955352</v>
      </c>
      <c r="AE139" s="63"/>
      <c r="AF139" s="63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ht="19.5" customHeight="1">
      <c r="A140" s="82" t="str">
        <f>IF(controle!$D140="","",controle!$P140)</f>
        <v/>
      </c>
      <c r="B140" s="83"/>
      <c r="C140" s="83"/>
      <c r="D140" s="83"/>
      <c r="E140" s="83"/>
      <c r="F140" s="91"/>
      <c r="G140" s="99"/>
      <c r="H140" s="91"/>
      <c r="I140" s="100"/>
      <c r="J140" s="92" t="str">
        <f>IFERROR(IF((controle!$I140&gt;0),IF((DAYS360(TODAY(),(controle!$I140+editar!$C$9))&lt;1),"Vencido",IF((DAYS360(TODAY(),(controle!$I140+editar!$C$9))&lt;31),(DAYS360(TODAY(),(controle!$I140+editar!$C$9))&amp;" Dias para vencer"),"Válido")),""),"Inválido")</f>
        <v/>
      </c>
      <c r="K140" s="93" t="str">
        <f>controle!$R140</f>
        <v/>
      </c>
      <c r="L140" s="94"/>
      <c r="M140" s="95" t="str">
        <f>IFERROR(IF((controle!$L140&gt;0),IF((DAYS360(TODAY(),(controle!$L140+editar!$C$15))&lt;1),"Vencido",IF((DAYS360(TODAY(),(controle!$L140+editar!$C$15))&lt;31),(DAYS360(TODAY(),(controle!$L140+editar!$C$15))&amp;" Dias para vencer"),"Válido")),""),"Inválido")</f>
        <v/>
      </c>
      <c r="N140" s="94" t="str">
        <f>IF(controle!$L140="","",controle!$L140+editar!$C$15)</f>
        <v/>
      </c>
      <c r="O140" s="97"/>
      <c r="P140" s="80">
        <v>133.0</v>
      </c>
      <c r="Q140" s="80" t="str">
        <f>IF(controle!$J140="","",IF(controle!$J140="Vencido","Vencido",IF(controle!$J140="Válido","Válido","Próximo ao vencimento")))</f>
        <v/>
      </c>
      <c r="R140" s="81" t="str">
        <f>IF(controle!$I140="","",controle!$I140+editar!$C$9)</f>
        <v/>
      </c>
      <c r="S140" s="80" t="str">
        <f>IF(controle!$R140="","",VLOOKUP(MONTH(controle!$R140),editar!$F$2:$G$13,2,0))</f>
        <v/>
      </c>
      <c r="T140" s="80" t="str">
        <f>IF(controle!$R140="","",YEAR(controle!$R140))</f>
        <v/>
      </c>
      <c r="U140" s="80" t="str">
        <f>IF(controle!$M140="","",IF(controle!$M140="Vencido","Vencido",IF(controle!$M140="Válido","Válido","Próximo ao vencimento")))</f>
        <v/>
      </c>
      <c r="V140" s="80" t="str">
        <f>IF(controle!$N140="","",VLOOKUP(MONTH(controle!$N140),editar!$F$2:$G$13,2,0))</f>
        <v/>
      </c>
      <c r="W140" s="80" t="str">
        <f>IF(controle!$N140="","",YEAR(controle!$N140))</f>
        <v/>
      </c>
      <c r="X140" s="80" t="str">
        <f>IF(controle!$I140="","",VLOOKUP(MONTH(controle!$I140),editar!$F$2:$G$13,2,0))</f>
        <v/>
      </c>
      <c r="Y140" s="80" t="str">
        <f>IF(controle!$I140="","",YEAR(controle!$I140))</f>
        <v/>
      </c>
      <c r="Z140" s="80" t="str">
        <f>IF(controle!$L140="","",VLOOKUP(MONTH(controle!$L140),editar!$F$2:$G$13,2,0))</f>
        <v/>
      </c>
      <c r="AA140" s="80" t="str">
        <f>IF(controle!$L140="","",YEAR(controle!$L140))</f>
        <v/>
      </c>
      <c r="AB140" s="61"/>
      <c r="AC140" s="62">
        <f>IFERROR(K140-editar!$C$1,"")</f>
        <v>-44648</v>
      </c>
      <c r="AD140" s="62">
        <f t="shared" si="1"/>
        <v>9999955352</v>
      </c>
      <c r="AE140" s="63"/>
      <c r="AF140" s="63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ht="19.5" customHeight="1">
      <c r="A141" s="82" t="str">
        <f>IF(controle!$D141="","",controle!$P141)</f>
        <v/>
      </c>
      <c r="B141" s="83"/>
      <c r="C141" s="83"/>
      <c r="D141" s="83"/>
      <c r="E141" s="83"/>
      <c r="F141" s="91"/>
      <c r="G141" s="99"/>
      <c r="H141" s="91"/>
      <c r="I141" s="100"/>
      <c r="J141" s="92" t="str">
        <f>IFERROR(IF((controle!$I141&gt;0),IF((DAYS360(TODAY(),(controle!$I141+editar!$C$9))&lt;1),"Vencido",IF((DAYS360(TODAY(),(controle!$I141+editar!$C$9))&lt;31),(DAYS360(TODAY(),(controle!$I141+editar!$C$9))&amp;" Dias para vencer"),"Válido")),""),"Inválido")</f>
        <v/>
      </c>
      <c r="K141" s="93" t="str">
        <f>controle!$R141</f>
        <v/>
      </c>
      <c r="L141" s="94"/>
      <c r="M141" s="95" t="str">
        <f>IFERROR(IF((controle!$L141&gt;0),IF((DAYS360(TODAY(),(controle!$L141+editar!$C$15))&lt;1),"Vencido",IF((DAYS360(TODAY(),(controle!$L141+editar!$C$15))&lt;31),(DAYS360(TODAY(),(controle!$L141+editar!$C$15))&amp;" Dias para vencer"),"Válido")),""),"Inválido")</f>
        <v/>
      </c>
      <c r="N141" s="94" t="str">
        <f>IF(controle!$L141="","",controle!$L141+editar!$C$15)</f>
        <v/>
      </c>
      <c r="O141" s="97"/>
      <c r="P141" s="80">
        <v>134.0</v>
      </c>
      <c r="Q141" s="80" t="str">
        <f>IF(controle!$J141="","",IF(controle!$J141="Vencido","Vencido",IF(controle!$J141="Válido","Válido","Próximo ao vencimento")))</f>
        <v/>
      </c>
      <c r="R141" s="81" t="str">
        <f>IF(controle!$I141="","",controle!$I141+editar!$C$9)</f>
        <v/>
      </c>
      <c r="S141" s="80" t="str">
        <f>IF(controle!$R141="","",VLOOKUP(MONTH(controle!$R141),editar!$F$2:$G$13,2,0))</f>
        <v/>
      </c>
      <c r="T141" s="80" t="str">
        <f>IF(controle!$R141="","",YEAR(controle!$R141))</f>
        <v/>
      </c>
      <c r="U141" s="80" t="str">
        <f>IF(controle!$M141="","",IF(controle!$M141="Vencido","Vencido",IF(controle!$M141="Válido","Válido","Próximo ao vencimento")))</f>
        <v/>
      </c>
      <c r="V141" s="80" t="str">
        <f>IF(controle!$N141="","",VLOOKUP(MONTH(controle!$N141),editar!$F$2:$G$13,2,0))</f>
        <v/>
      </c>
      <c r="W141" s="80" t="str">
        <f>IF(controle!$N141="","",YEAR(controle!$N141))</f>
        <v/>
      </c>
      <c r="X141" s="80" t="str">
        <f>IF(controle!$I141="","",VLOOKUP(MONTH(controle!$I141),editar!$F$2:$G$13,2,0))</f>
        <v/>
      </c>
      <c r="Y141" s="80" t="str">
        <f>IF(controle!$I141="","",YEAR(controle!$I141))</f>
        <v/>
      </c>
      <c r="Z141" s="80" t="str">
        <f>IF(controle!$L141="","",VLOOKUP(MONTH(controle!$L141),editar!$F$2:$G$13,2,0))</f>
        <v/>
      </c>
      <c r="AA141" s="80" t="str">
        <f>IF(controle!$L141="","",YEAR(controle!$L141))</f>
        <v/>
      </c>
      <c r="AB141" s="61"/>
      <c r="AC141" s="62">
        <f>IFERROR(K141-editar!$C$1,"")</f>
        <v>-44648</v>
      </c>
      <c r="AD141" s="62">
        <f t="shared" si="1"/>
        <v>9999955352</v>
      </c>
      <c r="AE141" s="63"/>
      <c r="AF141" s="63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ht="19.5" customHeight="1">
      <c r="A142" s="82" t="str">
        <f>IF(controle!$D142="","",controle!$P142)</f>
        <v/>
      </c>
      <c r="B142" s="83"/>
      <c r="C142" s="83"/>
      <c r="D142" s="83"/>
      <c r="E142" s="83"/>
      <c r="F142" s="91"/>
      <c r="G142" s="99"/>
      <c r="H142" s="91"/>
      <c r="I142" s="100"/>
      <c r="J142" s="92" t="str">
        <f>IFERROR(IF((controle!$I142&gt;0),IF((DAYS360(TODAY(),(controle!$I142+editar!$C$9))&lt;1),"Vencido",IF((DAYS360(TODAY(),(controle!$I142+editar!$C$9))&lt;31),(DAYS360(TODAY(),(controle!$I142+editar!$C$9))&amp;" Dias para vencer"),"Válido")),""),"Inválido")</f>
        <v/>
      </c>
      <c r="K142" s="93" t="str">
        <f>controle!$R142</f>
        <v/>
      </c>
      <c r="L142" s="94"/>
      <c r="M142" s="95" t="str">
        <f>IFERROR(IF((controle!$L142&gt;0),IF((DAYS360(TODAY(),(controle!$L142+editar!$C$15))&lt;1),"Vencido",IF((DAYS360(TODAY(),(controle!$L142+editar!$C$15))&lt;31),(DAYS360(TODAY(),(controle!$L142+editar!$C$15))&amp;" Dias para vencer"),"Válido")),""),"Inválido")</f>
        <v/>
      </c>
      <c r="N142" s="94" t="str">
        <f>IF(controle!$L142="","",controle!$L142+editar!$C$15)</f>
        <v/>
      </c>
      <c r="O142" s="97"/>
      <c r="P142" s="80">
        <v>135.0</v>
      </c>
      <c r="Q142" s="80" t="str">
        <f>IF(controle!$J142="","",IF(controle!$J142="Vencido","Vencido",IF(controle!$J142="Válido","Válido","Próximo ao vencimento")))</f>
        <v/>
      </c>
      <c r="R142" s="81" t="str">
        <f>IF(controle!$I142="","",controle!$I142+editar!$C$9)</f>
        <v/>
      </c>
      <c r="S142" s="80" t="str">
        <f>IF(controle!$R142="","",VLOOKUP(MONTH(controle!$R142),editar!$F$2:$G$13,2,0))</f>
        <v/>
      </c>
      <c r="T142" s="80" t="str">
        <f>IF(controle!$R142="","",YEAR(controle!$R142))</f>
        <v/>
      </c>
      <c r="U142" s="80" t="str">
        <f>IF(controle!$M142="","",IF(controle!$M142="Vencido","Vencido",IF(controle!$M142="Válido","Válido","Próximo ao vencimento")))</f>
        <v/>
      </c>
      <c r="V142" s="80" t="str">
        <f>IF(controle!$N142="","",VLOOKUP(MONTH(controle!$N142),editar!$F$2:$G$13,2,0))</f>
        <v/>
      </c>
      <c r="W142" s="80" t="str">
        <f>IF(controle!$N142="","",YEAR(controle!$N142))</f>
        <v/>
      </c>
      <c r="X142" s="80" t="str">
        <f>IF(controle!$I142="","",VLOOKUP(MONTH(controle!$I142),editar!$F$2:$G$13,2,0))</f>
        <v/>
      </c>
      <c r="Y142" s="80" t="str">
        <f>IF(controle!$I142="","",YEAR(controle!$I142))</f>
        <v/>
      </c>
      <c r="Z142" s="80" t="str">
        <f>IF(controle!$L142="","",VLOOKUP(MONTH(controle!$L142),editar!$F$2:$G$13,2,0))</f>
        <v/>
      </c>
      <c r="AA142" s="80" t="str">
        <f>IF(controle!$L142="","",YEAR(controle!$L142))</f>
        <v/>
      </c>
      <c r="AB142" s="61"/>
      <c r="AC142" s="62">
        <f>IFERROR(K142-editar!$C$1,"")</f>
        <v>-44648</v>
      </c>
      <c r="AD142" s="62">
        <f t="shared" si="1"/>
        <v>9999955352</v>
      </c>
      <c r="AE142" s="63"/>
      <c r="AF142" s="63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ht="19.5" customHeight="1">
      <c r="A143" s="82" t="str">
        <f>IF(controle!$D143="","",controle!$P143)</f>
        <v/>
      </c>
      <c r="B143" s="83"/>
      <c r="C143" s="83"/>
      <c r="D143" s="83"/>
      <c r="E143" s="83"/>
      <c r="F143" s="91"/>
      <c r="G143" s="99"/>
      <c r="H143" s="91"/>
      <c r="I143" s="100"/>
      <c r="J143" s="92" t="str">
        <f>IFERROR(IF((controle!$I143&gt;0),IF((DAYS360(TODAY(),(controle!$I143+editar!$C$9))&lt;1),"Vencido",IF((DAYS360(TODAY(),(controle!$I143+editar!$C$9))&lt;31),(DAYS360(TODAY(),(controle!$I143+editar!$C$9))&amp;" Dias para vencer"),"Válido")),""),"Inválido")</f>
        <v/>
      </c>
      <c r="K143" s="93" t="str">
        <f>controle!$R143</f>
        <v/>
      </c>
      <c r="L143" s="94"/>
      <c r="M143" s="95" t="str">
        <f>IFERROR(IF((controle!$L143&gt;0),IF((DAYS360(TODAY(),(controle!$L143+editar!$C$15))&lt;1),"Vencido",IF((DAYS360(TODAY(),(controle!$L143+editar!$C$15))&lt;31),(DAYS360(TODAY(),(controle!$L143+editar!$C$15))&amp;" Dias para vencer"),"Válido")),""),"Inválido")</f>
        <v/>
      </c>
      <c r="N143" s="94" t="str">
        <f>IF(controle!$L143="","",controle!$L143+editar!$C$15)</f>
        <v/>
      </c>
      <c r="O143" s="97"/>
      <c r="P143" s="80">
        <v>136.0</v>
      </c>
      <c r="Q143" s="80" t="str">
        <f>IF(controle!$J143="","",IF(controle!$J143="Vencido","Vencido",IF(controle!$J143="Válido","Válido","Próximo ao vencimento")))</f>
        <v/>
      </c>
      <c r="R143" s="81" t="str">
        <f>IF(controle!$I143="","",controle!$I143+editar!$C$9)</f>
        <v/>
      </c>
      <c r="S143" s="80" t="str">
        <f>IF(controle!$R143="","",VLOOKUP(MONTH(controle!$R143),editar!$F$2:$G$13,2,0))</f>
        <v/>
      </c>
      <c r="T143" s="80" t="str">
        <f>IF(controle!$R143="","",YEAR(controle!$R143))</f>
        <v/>
      </c>
      <c r="U143" s="80" t="str">
        <f>IF(controle!$M143="","",IF(controle!$M143="Vencido","Vencido",IF(controle!$M143="Válido","Válido","Próximo ao vencimento")))</f>
        <v/>
      </c>
      <c r="V143" s="80" t="str">
        <f>IF(controle!$N143="","",VLOOKUP(MONTH(controle!$N143),editar!$F$2:$G$13,2,0))</f>
        <v/>
      </c>
      <c r="W143" s="80" t="str">
        <f>IF(controle!$N143="","",YEAR(controle!$N143))</f>
        <v/>
      </c>
      <c r="X143" s="80" t="str">
        <f>IF(controle!$I143="","",VLOOKUP(MONTH(controle!$I143),editar!$F$2:$G$13,2,0))</f>
        <v/>
      </c>
      <c r="Y143" s="80" t="str">
        <f>IF(controle!$I143="","",YEAR(controle!$I143))</f>
        <v/>
      </c>
      <c r="Z143" s="80" t="str">
        <f>IF(controle!$L143="","",VLOOKUP(MONTH(controle!$L143),editar!$F$2:$G$13,2,0))</f>
        <v/>
      </c>
      <c r="AA143" s="80" t="str">
        <f>IF(controle!$L143="","",YEAR(controle!$L143))</f>
        <v/>
      </c>
      <c r="AB143" s="61"/>
      <c r="AC143" s="62">
        <f>IFERROR(K143-editar!$C$1,"")</f>
        <v>-44648</v>
      </c>
      <c r="AD143" s="62">
        <f t="shared" si="1"/>
        <v>9999955352</v>
      </c>
      <c r="AE143" s="63"/>
      <c r="AF143" s="63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ht="19.5" customHeight="1">
      <c r="A144" s="82" t="str">
        <f>IF(controle!$D144="","",controle!$P144)</f>
        <v/>
      </c>
      <c r="B144" s="83"/>
      <c r="C144" s="83"/>
      <c r="D144" s="83"/>
      <c r="E144" s="83"/>
      <c r="F144" s="91"/>
      <c r="G144" s="99"/>
      <c r="H144" s="91"/>
      <c r="I144" s="100"/>
      <c r="J144" s="92" t="str">
        <f>IFERROR(IF((controle!$I144&gt;0),IF((DAYS360(TODAY(),(controle!$I144+editar!$C$9))&lt;1),"Vencido",IF((DAYS360(TODAY(),(controle!$I144+editar!$C$9))&lt;31),(DAYS360(TODAY(),(controle!$I144+editar!$C$9))&amp;" Dias para vencer"),"Válido")),""),"Inválido")</f>
        <v/>
      </c>
      <c r="K144" s="93" t="str">
        <f>controle!$R144</f>
        <v/>
      </c>
      <c r="L144" s="94"/>
      <c r="M144" s="95" t="str">
        <f>IFERROR(IF((controle!$L144&gt;0),IF((DAYS360(TODAY(),(controle!$L144+editar!$C$15))&lt;1),"Vencido",IF((DAYS360(TODAY(),(controle!$L144+editar!$C$15))&lt;31),(DAYS360(TODAY(),(controle!$L144+editar!$C$15))&amp;" Dias para vencer"),"Válido")),""),"Inválido")</f>
        <v/>
      </c>
      <c r="N144" s="94" t="str">
        <f>IF(controle!$L144="","",controle!$L144+editar!$C$15)</f>
        <v/>
      </c>
      <c r="O144" s="97"/>
      <c r="P144" s="80">
        <v>137.0</v>
      </c>
      <c r="Q144" s="80" t="str">
        <f>IF(controle!$J144="","",IF(controle!$J144="Vencido","Vencido",IF(controle!$J144="Válido","Válido","Próximo ao vencimento")))</f>
        <v/>
      </c>
      <c r="R144" s="81" t="str">
        <f>IF(controle!$I144="","",controle!$I144+editar!$C$9)</f>
        <v/>
      </c>
      <c r="S144" s="80" t="str">
        <f>IF(controle!$R144="","",VLOOKUP(MONTH(controle!$R144),editar!$F$2:$G$13,2,0))</f>
        <v/>
      </c>
      <c r="T144" s="80" t="str">
        <f>IF(controle!$R144="","",YEAR(controle!$R144))</f>
        <v/>
      </c>
      <c r="U144" s="80" t="str">
        <f>IF(controle!$M144="","",IF(controle!$M144="Vencido","Vencido",IF(controle!$M144="Válido","Válido","Próximo ao vencimento")))</f>
        <v/>
      </c>
      <c r="V144" s="80" t="str">
        <f>IF(controle!$N144="","",VLOOKUP(MONTH(controle!$N144),editar!$F$2:$G$13,2,0))</f>
        <v/>
      </c>
      <c r="W144" s="80" t="str">
        <f>IF(controle!$N144="","",YEAR(controle!$N144))</f>
        <v/>
      </c>
      <c r="X144" s="80" t="str">
        <f>IF(controle!$I144="","",VLOOKUP(MONTH(controle!$I144),editar!$F$2:$G$13,2,0))</f>
        <v/>
      </c>
      <c r="Y144" s="80" t="str">
        <f>IF(controle!$I144="","",YEAR(controle!$I144))</f>
        <v/>
      </c>
      <c r="Z144" s="80" t="str">
        <f>IF(controle!$L144="","",VLOOKUP(MONTH(controle!$L144),editar!$F$2:$G$13,2,0))</f>
        <v/>
      </c>
      <c r="AA144" s="80" t="str">
        <f>IF(controle!$L144="","",YEAR(controle!$L144))</f>
        <v/>
      </c>
      <c r="AB144" s="61"/>
      <c r="AC144" s="62">
        <f>IFERROR(K144-editar!$C$1,"")</f>
        <v>-44648</v>
      </c>
      <c r="AD144" s="62">
        <f t="shared" si="1"/>
        <v>9999955352</v>
      </c>
      <c r="AE144" s="63"/>
      <c r="AF144" s="63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ht="19.5" customHeight="1">
      <c r="A145" s="82" t="str">
        <f>IF(controle!$D145="","",controle!$P145)</f>
        <v/>
      </c>
      <c r="B145" s="83"/>
      <c r="C145" s="83"/>
      <c r="D145" s="83"/>
      <c r="E145" s="83"/>
      <c r="F145" s="91"/>
      <c r="G145" s="99"/>
      <c r="H145" s="91"/>
      <c r="I145" s="100"/>
      <c r="J145" s="92" t="str">
        <f>IFERROR(IF((controle!$I145&gt;0),IF((DAYS360(TODAY(),(controle!$I145+editar!$C$9))&lt;1),"Vencido",IF((DAYS360(TODAY(),(controle!$I145+editar!$C$9))&lt;31),(DAYS360(TODAY(),(controle!$I145+editar!$C$9))&amp;" Dias para vencer"),"Válido")),""),"Inválido")</f>
        <v/>
      </c>
      <c r="K145" s="93" t="str">
        <f>controle!$R145</f>
        <v/>
      </c>
      <c r="L145" s="94"/>
      <c r="M145" s="95" t="str">
        <f>IFERROR(IF((controle!$L145&gt;0),IF((DAYS360(TODAY(),(controle!$L145+editar!$C$15))&lt;1),"Vencido",IF((DAYS360(TODAY(),(controle!$L145+editar!$C$15))&lt;31),(DAYS360(TODAY(),(controle!$L145+editar!$C$15))&amp;" Dias para vencer"),"Válido")),""),"Inválido")</f>
        <v/>
      </c>
      <c r="N145" s="94" t="str">
        <f>IF(controle!$L145="","",controle!$L145+editar!$C$15)</f>
        <v/>
      </c>
      <c r="O145" s="97"/>
      <c r="P145" s="80">
        <v>138.0</v>
      </c>
      <c r="Q145" s="80" t="str">
        <f>IF(controle!$J145="","",IF(controle!$J145="Vencido","Vencido",IF(controle!$J145="Válido","Válido","Próximo ao vencimento")))</f>
        <v/>
      </c>
      <c r="R145" s="81" t="str">
        <f>IF(controle!$I145="","",controle!$I145+editar!$C$9)</f>
        <v/>
      </c>
      <c r="S145" s="80" t="str">
        <f>IF(controle!$R145="","",VLOOKUP(MONTH(controle!$R145),editar!$F$2:$G$13,2,0))</f>
        <v/>
      </c>
      <c r="T145" s="80" t="str">
        <f>IF(controle!$R145="","",YEAR(controle!$R145))</f>
        <v/>
      </c>
      <c r="U145" s="80" t="str">
        <f>IF(controle!$M145="","",IF(controle!$M145="Vencido","Vencido",IF(controle!$M145="Válido","Válido","Próximo ao vencimento")))</f>
        <v/>
      </c>
      <c r="V145" s="80" t="str">
        <f>IF(controle!$N145="","",VLOOKUP(MONTH(controle!$N145),editar!$F$2:$G$13,2,0))</f>
        <v/>
      </c>
      <c r="W145" s="80" t="str">
        <f>IF(controle!$N145="","",YEAR(controle!$N145))</f>
        <v/>
      </c>
      <c r="X145" s="80" t="str">
        <f>IF(controle!$I145="","",VLOOKUP(MONTH(controle!$I145),editar!$F$2:$G$13,2,0))</f>
        <v/>
      </c>
      <c r="Y145" s="80" t="str">
        <f>IF(controle!$I145="","",YEAR(controle!$I145))</f>
        <v/>
      </c>
      <c r="Z145" s="80" t="str">
        <f>IF(controle!$L145="","",VLOOKUP(MONTH(controle!$L145),editar!$F$2:$G$13,2,0))</f>
        <v/>
      </c>
      <c r="AA145" s="80" t="str">
        <f>IF(controle!$L145="","",YEAR(controle!$L145))</f>
        <v/>
      </c>
      <c r="AB145" s="61"/>
      <c r="AC145" s="62">
        <f>IFERROR(K145-editar!$C$1,"")</f>
        <v>-44648</v>
      </c>
      <c r="AD145" s="62">
        <f t="shared" si="1"/>
        <v>9999955352</v>
      </c>
      <c r="AE145" s="63"/>
      <c r="AF145" s="63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ht="19.5" customHeight="1">
      <c r="A146" s="82" t="str">
        <f>IF(controle!$D146="","",controle!$P146)</f>
        <v/>
      </c>
      <c r="B146" s="83"/>
      <c r="C146" s="83"/>
      <c r="D146" s="83"/>
      <c r="E146" s="83"/>
      <c r="F146" s="91"/>
      <c r="G146" s="99"/>
      <c r="H146" s="91"/>
      <c r="I146" s="100"/>
      <c r="J146" s="92" t="str">
        <f>IFERROR(IF((controle!$I146&gt;0),IF((DAYS360(TODAY(),(controle!$I146+editar!$C$9))&lt;1),"Vencido",IF((DAYS360(TODAY(),(controle!$I146+editar!$C$9))&lt;31),(DAYS360(TODAY(),(controle!$I146+editar!$C$9))&amp;" Dias para vencer"),"Válido")),""),"Inválido")</f>
        <v/>
      </c>
      <c r="K146" s="93" t="str">
        <f>controle!$R146</f>
        <v/>
      </c>
      <c r="L146" s="94"/>
      <c r="M146" s="95" t="str">
        <f>IFERROR(IF((controle!$L146&gt;0),IF((DAYS360(TODAY(),(controle!$L146+editar!$C$15))&lt;1),"Vencido",IF((DAYS360(TODAY(),(controle!$L146+editar!$C$15))&lt;31),(DAYS360(TODAY(),(controle!$L146+editar!$C$15))&amp;" Dias para vencer"),"Válido")),""),"Inválido")</f>
        <v/>
      </c>
      <c r="N146" s="94" t="str">
        <f>IF(controle!$L146="","",controle!$L146+editar!$C$15)</f>
        <v/>
      </c>
      <c r="O146" s="97"/>
      <c r="P146" s="80">
        <v>139.0</v>
      </c>
      <c r="Q146" s="80" t="str">
        <f>IF(controle!$J146="","",IF(controle!$J146="Vencido","Vencido",IF(controle!$J146="Válido","Válido","Próximo ao vencimento")))</f>
        <v/>
      </c>
      <c r="R146" s="81" t="str">
        <f>IF(controle!$I146="","",controle!$I146+editar!$C$9)</f>
        <v/>
      </c>
      <c r="S146" s="80" t="str">
        <f>IF(controle!$R146="","",VLOOKUP(MONTH(controle!$R146),editar!$F$2:$G$13,2,0))</f>
        <v/>
      </c>
      <c r="T146" s="80" t="str">
        <f>IF(controle!$R146="","",YEAR(controle!$R146))</f>
        <v/>
      </c>
      <c r="U146" s="80" t="str">
        <f>IF(controle!$M146="","",IF(controle!$M146="Vencido","Vencido",IF(controle!$M146="Válido","Válido","Próximo ao vencimento")))</f>
        <v/>
      </c>
      <c r="V146" s="80" t="str">
        <f>IF(controle!$N146="","",VLOOKUP(MONTH(controle!$N146),editar!$F$2:$G$13,2,0))</f>
        <v/>
      </c>
      <c r="W146" s="80" t="str">
        <f>IF(controle!$N146="","",YEAR(controle!$N146))</f>
        <v/>
      </c>
      <c r="X146" s="80" t="str">
        <f>IF(controle!$I146="","",VLOOKUP(MONTH(controle!$I146),editar!$F$2:$G$13,2,0))</f>
        <v/>
      </c>
      <c r="Y146" s="80" t="str">
        <f>IF(controle!$I146="","",YEAR(controle!$I146))</f>
        <v/>
      </c>
      <c r="Z146" s="80" t="str">
        <f>IF(controle!$L146="","",VLOOKUP(MONTH(controle!$L146),editar!$F$2:$G$13,2,0))</f>
        <v/>
      </c>
      <c r="AA146" s="80" t="str">
        <f>IF(controle!$L146="","",YEAR(controle!$L146))</f>
        <v/>
      </c>
      <c r="AB146" s="61"/>
      <c r="AC146" s="62">
        <f>IFERROR(K146-editar!$C$1,"")</f>
        <v>-44648</v>
      </c>
      <c r="AD146" s="62">
        <f t="shared" si="1"/>
        <v>9999955352</v>
      </c>
      <c r="AE146" s="63"/>
      <c r="AF146" s="63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ht="19.5" customHeight="1">
      <c r="A147" s="82" t="str">
        <f>IF(controle!$D147="","",controle!$P147)</f>
        <v/>
      </c>
      <c r="B147" s="83"/>
      <c r="C147" s="83"/>
      <c r="D147" s="83"/>
      <c r="E147" s="83"/>
      <c r="F147" s="91"/>
      <c r="G147" s="99"/>
      <c r="H147" s="91"/>
      <c r="I147" s="100"/>
      <c r="J147" s="92" t="str">
        <f>IFERROR(IF((controle!$I147&gt;0),IF((DAYS360(TODAY(),(controle!$I147+editar!$C$9))&lt;1),"Vencido",IF((DAYS360(TODAY(),(controle!$I147+editar!$C$9))&lt;31),(DAYS360(TODAY(),(controle!$I147+editar!$C$9))&amp;" Dias para vencer"),"Válido")),""),"Inválido")</f>
        <v/>
      </c>
      <c r="K147" s="93" t="str">
        <f>controle!$R147</f>
        <v/>
      </c>
      <c r="L147" s="94"/>
      <c r="M147" s="95" t="str">
        <f>IFERROR(IF((controle!$L147&gt;0),IF((DAYS360(TODAY(),(controle!$L147+editar!$C$15))&lt;1),"Vencido",IF((DAYS360(TODAY(),(controle!$L147+editar!$C$15))&lt;31),(DAYS360(TODAY(),(controle!$L147+editar!$C$15))&amp;" Dias para vencer"),"Válido")),""),"Inválido")</f>
        <v/>
      </c>
      <c r="N147" s="94" t="str">
        <f>IF(controle!$L147="","",controle!$L147+editar!$C$15)</f>
        <v/>
      </c>
      <c r="O147" s="97"/>
      <c r="P147" s="80">
        <v>140.0</v>
      </c>
      <c r="Q147" s="80" t="str">
        <f>IF(controle!$J147="","",IF(controle!$J147="Vencido","Vencido",IF(controle!$J147="Válido","Válido","Próximo ao vencimento")))</f>
        <v/>
      </c>
      <c r="R147" s="81" t="str">
        <f>IF(controle!$I147="","",controle!$I147+editar!$C$9)</f>
        <v/>
      </c>
      <c r="S147" s="80" t="str">
        <f>IF(controle!$R147="","",VLOOKUP(MONTH(controle!$R147),editar!$F$2:$G$13,2,0))</f>
        <v/>
      </c>
      <c r="T147" s="80" t="str">
        <f>IF(controle!$R147="","",YEAR(controle!$R147))</f>
        <v/>
      </c>
      <c r="U147" s="80" t="str">
        <f>IF(controle!$M147="","",IF(controle!$M147="Vencido","Vencido",IF(controle!$M147="Válido","Válido","Próximo ao vencimento")))</f>
        <v/>
      </c>
      <c r="V147" s="80" t="str">
        <f>IF(controle!$N147="","",VLOOKUP(MONTH(controle!$N147),editar!$F$2:$G$13,2,0))</f>
        <v/>
      </c>
      <c r="W147" s="80" t="str">
        <f>IF(controle!$N147="","",YEAR(controle!$N147))</f>
        <v/>
      </c>
      <c r="X147" s="80" t="str">
        <f>IF(controle!$I147="","",VLOOKUP(MONTH(controle!$I147),editar!$F$2:$G$13,2,0))</f>
        <v/>
      </c>
      <c r="Y147" s="80" t="str">
        <f>IF(controle!$I147="","",YEAR(controle!$I147))</f>
        <v/>
      </c>
      <c r="Z147" s="80" t="str">
        <f>IF(controle!$L147="","",VLOOKUP(MONTH(controle!$L147),editar!$F$2:$G$13,2,0))</f>
        <v/>
      </c>
      <c r="AA147" s="80" t="str">
        <f>IF(controle!$L147="","",YEAR(controle!$L147))</f>
        <v/>
      </c>
      <c r="AB147" s="61"/>
      <c r="AC147" s="62">
        <f>IFERROR(K147-editar!$C$1,"")</f>
        <v>-44648</v>
      </c>
      <c r="AD147" s="62">
        <f t="shared" si="1"/>
        <v>9999955352</v>
      </c>
      <c r="AE147" s="63"/>
      <c r="AF147" s="63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ht="19.5" customHeight="1">
      <c r="A148" s="82" t="str">
        <f>IF(controle!$D148="","",controle!$P148)</f>
        <v/>
      </c>
      <c r="B148" s="83"/>
      <c r="C148" s="83"/>
      <c r="D148" s="83"/>
      <c r="E148" s="83"/>
      <c r="F148" s="91"/>
      <c r="G148" s="99"/>
      <c r="H148" s="91"/>
      <c r="I148" s="100"/>
      <c r="J148" s="92" t="str">
        <f>IFERROR(IF((controle!$I148&gt;0),IF((DAYS360(TODAY(),(controle!$I148+editar!$C$9))&lt;1),"Vencido",IF((DAYS360(TODAY(),(controle!$I148+editar!$C$9))&lt;31),(DAYS360(TODAY(),(controle!$I148+editar!$C$9))&amp;" Dias para vencer"),"Válido")),""),"Inválido")</f>
        <v/>
      </c>
      <c r="K148" s="93" t="str">
        <f>controle!$R148</f>
        <v/>
      </c>
      <c r="L148" s="94"/>
      <c r="M148" s="95" t="str">
        <f>IFERROR(IF((controle!$L148&gt;0),IF((DAYS360(TODAY(),(controle!$L148+editar!$C$15))&lt;1),"Vencido",IF((DAYS360(TODAY(),(controle!$L148+editar!$C$15))&lt;31),(DAYS360(TODAY(),(controle!$L148+editar!$C$15))&amp;" Dias para vencer"),"Válido")),""),"Inválido")</f>
        <v/>
      </c>
      <c r="N148" s="94" t="str">
        <f>IF(controle!$L148="","",controle!$L148+editar!$C$15)</f>
        <v/>
      </c>
      <c r="O148" s="97"/>
      <c r="P148" s="80">
        <v>141.0</v>
      </c>
      <c r="Q148" s="80" t="str">
        <f>IF(controle!$J148="","",IF(controle!$J148="Vencido","Vencido",IF(controle!$J148="Válido","Válido","Próximo ao vencimento")))</f>
        <v/>
      </c>
      <c r="R148" s="81" t="str">
        <f>IF(controle!$I148="","",controle!$I148+editar!$C$9)</f>
        <v/>
      </c>
      <c r="S148" s="80" t="str">
        <f>IF(controle!$R148="","",VLOOKUP(MONTH(controle!$R148),editar!$F$2:$G$13,2,0))</f>
        <v/>
      </c>
      <c r="T148" s="80" t="str">
        <f>IF(controle!$R148="","",YEAR(controle!$R148))</f>
        <v/>
      </c>
      <c r="U148" s="80" t="str">
        <f>IF(controle!$M148="","",IF(controle!$M148="Vencido","Vencido",IF(controle!$M148="Válido","Válido","Próximo ao vencimento")))</f>
        <v/>
      </c>
      <c r="V148" s="80" t="str">
        <f>IF(controle!$N148="","",VLOOKUP(MONTH(controle!$N148),editar!$F$2:$G$13,2,0))</f>
        <v/>
      </c>
      <c r="W148" s="80" t="str">
        <f>IF(controle!$N148="","",YEAR(controle!$N148))</f>
        <v/>
      </c>
      <c r="X148" s="80" t="str">
        <f>IF(controle!$I148="","",VLOOKUP(MONTH(controle!$I148),editar!$F$2:$G$13,2,0))</f>
        <v/>
      </c>
      <c r="Y148" s="80" t="str">
        <f>IF(controle!$I148="","",YEAR(controle!$I148))</f>
        <v/>
      </c>
      <c r="Z148" s="80" t="str">
        <f>IF(controle!$L148="","",VLOOKUP(MONTH(controle!$L148),editar!$F$2:$G$13,2,0))</f>
        <v/>
      </c>
      <c r="AA148" s="80" t="str">
        <f>IF(controle!$L148="","",YEAR(controle!$L148))</f>
        <v/>
      </c>
      <c r="AB148" s="61"/>
      <c r="AC148" s="62">
        <f>IFERROR(K148-editar!$C$1,"")</f>
        <v>-44648</v>
      </c>
      <c r="AD148" s="62">
        <f t="shared" si="1"/>
        <v>9999955352</v>
      </c>
      <c r="AE148" s="63"/>
      <c r="AF148" s="63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ht="19.5" customHeight="1">
      <c r="A149" s="82" t="str">
        <f>IF(controle!$D149="","",controle!$P149)</f>
        <v/>
      </c>
      <c r="B149" s="83"/>
      <c r="C149" s="83"/>
      <c r="D149" s="83"/>
      <c r="E149" s="83"/>
      <c r="F149" s="91"/>
      <c r="G149" s="99"/>
      <c r="H149" s="91"/>
      <c r="I149" s="100"/>
      <c r="J149" s="92" t="str">
        <f>IFERROR(IF((controle!$I149&gt;0),IF((DAYS360(TODAY(),(controle!$I149+editar!$C$9))&lt;1),"Vencido",IF((DAYS360(TODAY(),(controle!$I149+editar!$C$9))&lt;31),(DAYS360(TODAY(),(controle!$I149+editar!$C$9))&amp;" Dias para vencer"),"Válido")),""),"Inválido")</f>
        <v/>
      </c>
      <c r="K149" s="93" t="str">
        <f>controle!$R149</f>
        <v/>
      </c>
      <c r="L149" s="94"/>
      <c r="M149" s="95" t="str">
        <f>IFERROR(IF((controle!$L149&gt;0),IF((DAYS360(TODAY(),(controle!$L149+editar!$C$15))&lt;1),"Vencido",IF((DAYS360(TODAY(),(controle!$L149+editar!$C$15))&lt;31),(DAYS360(TODAY(),(controle!$L149+editar!$C$15))&amp;" Dias para vencer"),"Válido")),""),"Inválido")</f>
        <v/>
      </c>
      <c r="N149" s="94" t="str">
        <f>IF(controle!$L149="","",controle!$L149+editar!$C$15)</f>
        <v/>
      </c>
      <c r="O149" s="97"/>
      <c r="P149" s="80">
        <v>142.0</v>
      </c>
      <c r="Q149" s="80" t="str">
        <f>IF(controle!$J149="","",IF(controle!$J149="Vencido","Vencido",IF(controle!$J149="Válido","Válido","Próximo ao vencimento")))</f>
        <v/>
      </c>
      <c r="R149" s="81" t="str">
        <f>IF(controle!$I149="","",controle!$I149+editar!$C$9)</f>
        <v/>
      </c>
      <c r="S149" s="80" t="str">
        <f>IF(controle!$R149="","",VLOOKUP(MONTH(controle!$R149),editar!$F$2:$G$13,2,0))</f>
        <v/>
      </c>
      <c r="T149" s="80" t="str">
        <f>IF(controle!$R149="","",YEAR(controle!$R149))</f>
        <v/>
      </c>
      <c r="U149" s="80" t="str">
        <f>IF(controle!$M149="","",IF(controle!$M149="Vencido","Vencido",IF(controle!$M149="Válido","Válido","Próximo ao vencimento")))</f>
        <v/>
      </c>
      <c r="V149" s="80" t="str">
        <f>IF(controle!$N149="","",VLOOKUP(MONTH(controle!$N149),editar!$F$2:$G$13,2,0))</f>
        <v/>
      </c>
      <c r="W149" s="80" t="str">
        <f>IF(controle!$N149="","",YEAR(controle!$N149))</f>
        <v/>
      </c>
      <c r="X149" s="80" t="str">
        <f>IF(controle!$I149="","",VLOOKUP(MONTH(controle!$I149),editar!$F$2:$G$13,2,0))</f>
        <v/>
      </c>
      <c r="Y149" s="80" t="str">
        <f>IF(controle!$I149="","",YEAR(controle!$I149))</f>
        <v/>
      </c>
      <c r="Z149" s="80" t="str">
        <f>IF(controle!$L149="","",VLOOKUP(MONTH(controle!$L149),editar!$F$2:$G$13,2,0))</f>
        <v/>
      </c>
      <c r="AA149" s="80" t="str">
        <f>IF(controle!$L149="","",YEAR(controle!$L149))</f>
        <v/>
      </c>
      <c r="AB149" s="61"/>
      <c r="AC149" s="62">
        <f>IFERROR(K149-editar!$C$1,"")</f>
        <v>-44648</v>
      </c>
      <c r="AD149" s="62">
        <f t="shared" si="1"/>
        <v>9999955352</v>
      </c>
      <c r="AE149" s="63"/>
      <c r="AF149" s="63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ht="19.5" customHeight="1">
      <c r="A150" s="82" t="str">
        <f>IF(controle!$D150="","",controle!$P150)</f>
        <v/>
      </c>
      <c r="B150" s="83"/>
      <c r="C150" s="83"/>
      <c r="D150" s="83"/>
      <c r="E150" s="83"/>
      <c r="F150" s="91"/>
      <c r="G150" s="99"/>
      <c r="H150" s="91"/>
      <c r="I150" s="100"/>
      <c r="J150" s="92" t="str">
        <f>IFERROR(IF((controle!$I150&gt;0),IF((DAYS360(TODAY(),(controle!$I150+editar!$C$9))&lt;1),"Vencido",IF((DAYS360(TODAY(),(controle!$I150+editar!$C$9))&lt;31),(DAYS360(TODAY(),(controle!$I150+editar!$C$9))&amp;" Dias para vencer"),"Válido")),""),"Inválido")</f>
        <v/>
      </c>
      <c r="K150" s="93" t="str">
        <f>controle!$R150</f>
        <v/>
      </c>
      <c r="L150" s="94"/>
      <c r="M150" s="95" t="str">
        <f>IFERROR(IF((controle!$L150&gt;0),IF((DAYS360(TODAY(),(controle!$L150+editar!$C$15))&lt;1),"Vencido",IF((DAYS360(TODAY(),(controle!$L150+editar!$C$15))&lt;31),(DAYS360(TODAY(),(controle!$L150+editar!$C$15))&amp;" Dias para vencer"),"Válido")),""),"Inválido")</f>
        <v/>
      </c>
      <c r="N150" s="94" t="str">
        <f>IF(controle!$L150="","",controle!$L150+editar!$C$15)</f>
        <v/>
      </c>
      <c r="O150" s="97"/>
      <c r="P150" s="80">
        <v>143.0</v>
      </c>
      <c r="Q150" s="80" t="str">
        <f>IF(controle!$J150="","",IF(controle!$J150="Vencido","Vencido",IF(controle!$J150="Válido","Válido","Próximo ao vencimento")))</f>
        <v/>
      </c>
      <c r="R150" s="81" t="str">
        <f>IF(controle!$I150="","",controle!$I150+editar!$C$9)</f>
        <v/>
      </c>
      <c r="S150" s="80" t="str">
        <f>IF(controle!$R150="","",VLOOKUP(MONTH(controle!$R150),editar!$F$2:$G$13,2,0))</f>
        <v/>
      </c>
      <c r="T150" s="80" t="str">
        <f>IF(controle!$R150="","",YEAR(controle!$R150))</f>
        <v/>
      </c>
      <c r="U150" s="80" t="str">
        <f>IF(controle!$M150="","",IF(controle!$M150="Vencido","Vencido",IF(controle!$M150="Válido","Válido","Próximo ao vencimento")))</f>
        <v/>
      </c>
      <c r="V150" s="80" t="str">
        <f>IF(controle!$N150="","",VLOOKUP(MONTH(controle!$N150),editar!$F$2:$G$13,2,0))</f>
        <v/>
      </c>
      <c r="W150" s="80" t="str">
        <f>IF(controle!$N150="","",YEAR(controle!$N150))</f>
        <v/>
      </c>
      <c r="X150" s="80" t="str">
        <f>IF(controle!$I150="","",VLOOKUP(MONTH(controle!$I150),editar!$F$2:$G$13,2,0))</f>
        <v/>
      </c>
      <c r="Y150" s="80" t="str">
        <f>IF(controle!$I150="","",YEAR(controle!$I150))</f>
        <v/>
      </c>
      <c r="Z150" s="80" t="str">
        <f>IF(controle!$L150="","",VLOOKUP(MONTH(controle!$L150),editar!$F$2:$G$13,2,0))</f>
        <v/>
      </c>
      <c r="AA150" s="80" t="str">
        <f>IF(controle!$L150="","",YEAR(controle!$L150))</f>
        <v/>
      </c>
      <c r="AB150" s="61"/>
      <c r="AC150" s="62">
        <f>IFERROR(K150-editar!$C$1,"")</f>
        <v>-44648</v>
      </c>
      <c r="AD150" s="62">
        <f t="shared" si="1"/>
        <v>9999955352</v>
      </c>
      <c r="AE150" s="63"/>
      <c r="AF150" s="63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ht="19.5" customHeight="1">
      <c r="A151" s="82" t="str">
        <f>IF(controle!$D151="","",controle!$P151)</f>
        <v/>
      </c>
      <c r="B151" s="83"/>
      <c r="C151" s="83"/>
      <c r="D151" s="83"/>
      <c r="E151" s="83"/>
      <c r="F151" s="91"/>
      <c r="G151" s="99"/>
      <c r="H151" s="91"/>
      <c r="I151" s="100"/>
      <c r="J151" s="92" t="str">
        <f>IFERROR(IF((controle!$I151&gt;0),IF((DAYS360(TODAY(),(controle!$I151+editar!$C$9))&lt;1),"Vencido",IF((DAYS360(TODAY(),(controle!$I151+editar!$C$9))&lt;31),(DAYS360(TODAY(),(controle!$I151+editar!$C$9))&amp;" Dias para vencer"),"Válido")),""),"Inválido")</f>
        <v/>
      </c>
      <c r="K151" s="93" t="str">
        <f>controle!$R151</f>
        <v/>
      </c>
      <c r="L151" s="94"/>
      <c r="M151" s="95" t="str">
        <f>IFERROR(IF((controle!$L151&gt;0),IF((DAYS360(TODAY(),(controle!$L151+editar!$C$15))&lt;1),"Vencido",IF((DAYS360(TODAY(),(controle!$L151+editar!$C$15))&lt;31),(DAYS360(TODAY(),(controle!$L151+editar!$C$15))&amp;" Dias para vencer"),"Válido")),""),"Inválido")</f>
        <v/>
      </c>
      <c r="N151" s="94" t="str">
        <f>IF(controle!$L151="","",controle!$L151+editar!$C$15)</f>
        <v/>
      </c>
      <c r="O151" s="97"/>
      <c r="P151" s="80">
        <v>144.0</v>
      </c>
      <c r="Q151" s="80" t="str">
        <f>IF(controle!$J151="","",IF(controle!$J151="Vencido","Vencido",IF(controle!$J151="Válido","Válido","Próximo ao vencimento")))</f>
        <v/>
      </c>
      <c r="R151" s="81" t="str">
        <f>IF(controle!$I151="","",controle!$I151+editar!$C$9)</f>
        <v/>
      </c>
      <c r="S151" s="80" t="str">
        <f>IF(controle!$R151="","",VLOOKUP(MONTH(controle!$R151),editar!$F$2:$G$13,2,0))</f>
        <v/>
      </c>
      <c r="T151" s="80" t="str">
        <f>IF(controle!$R151="","",YEAR(controle!$R151))</f>
        <v/>
      </c>
      <c r="U151" s="80" t="str">
        <f>IF(controle!$M151="","",IF(controle!$M151="Vencido","Vencido",IF(controle!$M151="Válido","Válido","Próximo ao vencimento")))</f>
        <v/>
      </c>
      <c r="V151" s="80" t="str">
        <f>IF(controle!$N151="","",VLOOKUP(MONTH(controle!$N151),editar!$F$2:$G$13,2,0))</f>
        <v/>
      </c>
      <c r="W151" s="80" t="str">
        <f>IF(controle!$N151="","",YEAR(controle!$N151))</f>
        <v/>
      </c>
      <c r="X151" s="80" t="str">
        <f>IF(controle!$I151="","",VLOOKUP(MONTH(controle!$I151),editar!$F$2:$G$13,2,0))</f>
        <v/>
      </c>
      <c r="Y151" s="80" t="str">
        <f>IF(controle!$I151="","",YEAR(controle!$I151))</f>
        <v/>
      </c>
      <c r="Z151" s="80" t="str">
        <f>IF(controle!$L151="","",VLOOKUP(MONTH(controle!$L151),editar!$F$2:$G$13,2,0))</f>
        <v/>
      </c>
      <c r="AA151" s="80" t="str">
        <f>IF(controle!$L151="","",YEAR(controle!$L151))</f>
        <v/>
      </c>
      <c r="AB151" s="61"/>
      <c r="AC151" s="62">
        <f>IFERROR(K151-editar!$C$1,"")</f>
        <v>-44648</v>
      </c>
      <c r="AD151" s="62">
        <f t="shared" si="1"/>
        <v>9999955352</v>
      </c>
      <c r="AE151" s="63"/>
      <c r="AF151" s="63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ht="19.5" customHeight="1">
      <c r="A152" s="82" t="str">
        <f>IF(controle!$D152="","",controle!$P152)</f>
        <v/>
      </c>
      <c r="B152" s="83"/>
      <c r="C152" s="83"/>
      <c r="D152" s="83"/>
      <c r="E152" s="83"/>
      <c r="F152" s="91"/>
      <c r="G152" s="99"/>
      <c r="H152" s="91"/>
      <c r="I152" s="100"/>
      <c r="J152" s="92" t="str">
        <f>IFERROR(IF((controle!$I152&gt;0),IF((DAYS360(TODAY(),(controle!$I152+editar!$C$9))&lt;1),"Vencido",IF((DAYS360(TODAY(),(controle!$I152+editar!$C$9))&lt;31),(DAYS360(TODAY(),(controle!$I152+editar!$C$9))&amp;" Dias para vencer"),"Válido")),""),"Inválido")</f>
        <v/>
      </c>
      <c r="K152" s="93" t="str">
        <f>controle!$R152</f>
        <v/>
      </c>
      <c r="L152" s="94"/>
      <c r="M152" s="95" t="str">
        <f>IFERROR(IF((controle!$L152&gt;0),IF((DAYS360(TODAY(),(controle!$L152+editar!$C$15))&lt;1),"Vencido",IF((DAYS360(TODAY(),(controle!$L152+editar!$C$15))&lt;31),(DAYS360(TODAY(),(controle!$L152+editar!$C$15))&amp;" Dias para vencer"),"Válido")),""),"Inválido")</f>
        <v/>
      </c>
      <c r="N152" s="94" t="str">
        <f>IF(controle!$L152="","",controle!$L152+editar!$C$15)</f>
        <v/>
      </c>
      <c r="O152" s="97"/>
      <c r="P152" s="80">
        <v>145.0</v>
      </c>
      <c r="Q152" s="80" t="str">
        <f>IF(controle!$J152="","",IF(controle!$J152="Vencido","Vencido",IF(controle!$J152="Válido","Válido","Próximo ao vencimento")))</f>
        <v/>
      </c>
      <c r="R152" s="81" t="str">
        <f>IF(controle!$I152="","",controle!$I152+editar!$C$9)</f>
        <v/>
      </c>
      <c r="S152" s="80" t="str">
        <f>IF(controle!$R152="","",VLOOKUP(MONTH(controle!$R152),editar!$F$2:$G$13,2,0))</f>
        <v/>
      </c>
      <c r="T152" s="80" t="str">
        <f>IF(controle!$R152="","",YEAR(controle!$R152))</f>
        <v/>
      </c>
      <c r="U152" s="80" t="str">
        <f>IF(controle!$M152="","",IF(controle!$M152="Vencido","Vencido",IF(controle!$M152="Válido","Válido","Próximo ao vencimento")))</f>
        <v/>
      </c>
      <c r="V152" s="80" t="str">
        <f>IF(controle!$N152="","",VLOOKUP(MONTH(controle!$N152),editar!$F$2:$G$13,2,0))</f>
        <v/>
      </c>
      <c r="W152" s="80" t="str">
        <f>IF(controle!$N152="","",YEAR(controle!$N152))</f>
        <v/>
      </c>
      <c r="X152" s="80" t="str">
        <f>IF(controle!$I152="","",VLOOKUP(MONTH(controle!$I152),editar!$F$2:$G$13,2,0))</f>
        <v/>
      </c>
      <c r="Y152" s="80" t="str">
        <f>IF(controle!$I152="","",YEAR(controle!$I152))</f>
        <v/>
      </c>
      <c r="Z152" s="80" t="str">
        <f>IF(controle!$L152="","",VLOOKUP(MONTH(controle!$L152),editar!$F$2:$G$13,2,0))</f>
        <v/>
      </c>
      <c r="AA152" s="80" t="str">
        <f>IF(controle!$L152="","",YEAR(controle!$L152))</f>
        <v/>
      </c>
      <c r="AB152" s="61"/>
      <c r="AC152" s="62">
        <f>IFERROR(K152-editar!$C$1,"")</f>
        <v>-44648</v>
      </c>
      <c r="AD152" s="62">
        <f t="shared" si="1"/>
        <v>9999955352</v>
      </c>
      <c r="AE152" s="63"/>
      <c r="AF152" s="63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ht="19.5" customHeight="1">
      <c r="A153" s="82" t="str">
        <f>IF(controle!$D153="","",controle!$P153)</f>
        <v/>
      </c>
      <c r="B153" s="83"/>
      <c r="C153" s="83"/>
      <c r="D153" s="83"/>
      <c r="E153" s="83"/>
      <c r="F153" s="91"/>
      <c r="G153" s="99"/>
      <c r="H153" s="91"/>
      <c r="I153" s="100"/>
      <c r="J153" s="92" t="str">
        <f>IFERROR(IF((controle!$I153&gt;0),IF((DAYS360(TODAY(),(controle!$I153+editar!$C$9))&lt;1),"Vencido",IF((DAYS360(TODAY(),(controle!$I153+editar!$C$9))&lt;31),(DAYS360(TODAY(),(controle!$I153+editar!$C$9))&amp;" Dias para vencer"),"Válido")),""),"Inválido")</f>
        <v/>
      </c>
      <c r="K153" s="93" t="str">
        <f>controle!$R153</f>
        <v/>
      </c>
      <c r="L153" s="94"/>
      <c r="M153" s="95" t="str">
        <f>IFERROR(IF((controle!$L153&gt;0),IF((DAYS360(TODAY(),(controle!$L153+editar!$C$15))&lt;1),"Vencido",IF((DAYS360(TODAY(),(controle!$L153+editar!$C$15))&lt;31),(DAYS360(TODAY(),(controle!$L153+editar!$C$15))&amp;" Dias para vencer"),"Válido")),""),"Inválido")</f>
        <v/>
      </c>
      <c r="N153" s="94" t="str">
        <f>IF(controle!$L153="","",controle!$L153+editar!$C$15)</f>
        <v/>
      </c>
      <c r="O153" s="97"/>
      <c r="P153" s="80">
        <v>146.0</v>
      </c>
      <c r="Q153" s="80" t="str">
        <f>IF(controle!$J153="","",IF(controle!$J153="Vencido","Vencido",IF(controle!$J153="Válido","Válido","Próximo ao vencimento")))</f>
        <v/>
      </c>
      <c r="R153" s="81" t="str">
        <f>IF(controle!$I153="","",controle!$I153+editar!$C$9)</f>
        <v/>
      </c>
      <c r="S153" s="80" t="str">
        <f>IF(controle!$R153="","",VLOOKUP(MONTH(controle!$R153),editar!$F$2:$G$13,2,0))</f>
        <v/>
      </c>
      <c r="T153" s="80" t="str">
        <f>IF(controle!$R153="","",YEAR(controle!$R153))</f>
        <v/>
      </c>
      <c r="U153" s="80" t="str">
        <f>IF(controle!$M153="","",IF(controle!$M153="Vencido","Vencido",IF(controle!$M153="Válido","Válido","Próximo ao vencimento")))</f>
        <v/>
      </c>
      <c r="V153" s="80" t="str">
        <f>IF(controle!$N153="","",VLOOKUP(MONTH(controle!$N153),editar!$F$2:$G$13,2,0))</f>
        <v/>
      </c>
      <c r="W153" s="80" t="str">
        <f>IF(controle!$N153="","",YEAR(controle!$N153))</f>
        <v/>
      </c>
      <c r="X153" s="80" t="str">
        <f>IF(controle!$I153="","",VLOOKUP(MONTH(controle!$I153),editar!$F$2:$G$13,2,0))</f>
        <v/>
      </c>
      <c r="Y153" s="80" t="str">
        <f>IF(controle!$I153="","",YEAR(controle!$I153))</f>
        <v/>
      </c>
      <c r="Z153" s="80" t="str">
        <f>IF(controle!$L153="","",VLOOKUP(MONTH(controle!$L153),editar!$F$2:$G$13,2,0))</f>
        <v/>
      </c>
      <c r="AA153" s="80" t="str">
        <f>IF(controle!$L153="","",YEAR(controle!$L153))</f>
        <v/>
      </c>
      <c r="AB153" s="61"/>
      <c r="AC153" s="62">
        <f>IFERROR(K153-editar!$C$1,"")</f>
        <v>-44648</v>
      </c>
      <c r="AD153" s="62">
        <f t="shared" si="1"/>
        <v>9999955352</v>
      </c>
      <c r="AE153" s="63"/>
      <c r="AF153" s="63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ht="19.5" customHeight="1">
      <c r="A154" s="82" t="str">
        <f>IF(controle!$D154="","",controle!$P154)</f>
        <v/>
      </c>
      <c r="B154" s="83"/>
      <c r="C154" s="83"/>
      <c r="D154" s="83"/>
      <c r="E154" s="83"/>
      <c r="F154" s="91"/>
      <c r="G154" s="99"/>
      <c r="H154" s="91"/>
      <c r="I154" s="100"/>
      <c r="J154" s="92" t="str">
        <f>IFERROR(IF((controle!$I154&gt;0),IF((DAYS360(TODAY(),(controle!$I154+editar!$C$9))&lt;1),"Vencido",IF((DAYS360(TODAY(),(controle!$I154+editar!$C$9))&lt;31),(DAYS360(TODAY(),(controle!$I154+editar!$C$9))&amp;" Dias para vencer"),"Válido")),""),"Inválido")</f>
        <v/>
      </c>
      <c r="K154" s="93" t="str">
        <f>controle!$R154</f>
        <v/>
      </c>
      <c r="L154" s="94"/>
      <c r="M154" s="95" t="str">
        <f>IFERROR(IF((controle!$L154&gt;0),IF((DAYS360(TODAY(),(controle!$L154+editar!$C$15))&lt;1),"Vencido",IF((DAYS360(TODAY(),(controle!$L154+editar!$C$15))&lt;31),(DAYS360(TODAY(),(controle!$L154+editar!$C$15))&amp;" Dias para vencer"),"Válido")),""),"Inválido")</f>
        <v/>
      </c>
      <c r="N154" s="94" t="str">
        <f>IF(controle!$L154="","",controle!$L154+editar!$C$15)</f>
        <v/>
      </c>
      <c r="O154" s="97"/>
      <c r="P154" s="80">
        <v>147.0</v>
      </c>
      <c r="Q154" s="80" t="str">
        <f>IF(controle!$J154="","",IF(controle!$J154="Vencido","Vencido",IF(controle!$J154="Válido","Válido","Próximo ao vencimento")))</f>
        <v/>
      </c>
      <c r="R154" s="81" t="str">
        <f>IF(controle!$I154="","",controle!$I154+editar!$C$9)</f>
        <v/>
      </c>
      <c r="S154" s="80" t="str">
        <f>IF(controle!$R154="","",VLOOKUP(MONTH(controle!$R154),editar!$F$2:$G$13,2,0))</f>
        <v/>
      </c>
      <c r="T154" s="80" t="str">
        <f>IF(controle!$R154="","",YEAR(controle!$R154))</f>
        <v/>
      </c>
      <c r="U154" s="80" t="str">
        <f>IF(controle!$M154="","",IF(controle!$M154="Vencido","Vencido",IF(controle!$M154="Válido","Válido","Próximo ao vencimento")))</f>
        <v/>
      </c>
      <c r="V154" s="80" t="str">
        <f>IF(controle!$N154="","",VLOOKUP(MONTH(controle!$N154),editar!$F$2:$G$13,2,0))</f>
        <v/>
      </c>
      <c r="W154" s="80" t="str">
        <f>IF(controle!$N154="","",YEAR(controle!$N154))</f>
        <v/>
      </c>
      <c r="X154" s="80" t="str">
        <f>IF(controle!$I154="","",VLOOKUP(MONTH(controle!$I154),editar!$F$2:$G$13,2,0))</f>
        <v/>
      </c>
      <c r="Y154" s="80" t="str">
        <f>IF(controle!$I154="","",YEAR(controle!$I154))</f>
        <v/>
      </c>
      <c r="Z154" s="80" t="str">
        <f>IF(controle!$L154="","",VLOOKUP(MONTH(controle!$L154),editar!$F$2:$G$13,2,0))</f>
        <v/>
      </c>
      <c r="AA154" s="80" t="str">
        <f>IF(controle!$L154="","",YEAR(controle!$L154))</f>
        <v/>
      </c>
      <c r="AB154" s="61"/>
      <c r="AC154" s="62">
        <f>IFERROR(K154-editar!$C$1,"")</f>
        <v>-44648</v>
      </c>
      <c r="AD154" s="62">
        <f t="shared" si="1"/>
        <v>9999955352</v>
      </c>
      <c r="AE154" s="63"/>
      <c r="AF154" s="63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ht="19.5" customHeight="1">
      <c r="A155" s="82" t="str">
        <f>IF(controle!$D155="","",controle!$P155)</f>
        <v/>
      </c>
      <c r="B155" s="83"/>
      <c r="C155" s="83"/>
      <c r="D155" s="83"/>
      <c r="E155" s="83"/>
      <c r="F155" s="91"/>
      <c r="G155" s="99"/>
      <c r="H155" s="91"/>
      <c r="I155" s="100"/>
      <c r="J155" s="92" t="str">
        <f>IFERROR(IF((controle!$I155&gt;0),IF((DAYS360(TODAY(),(controle!$I155+editar!$C$9))&lt;1),"Vencido",IF((DAYS360(TODAY(),(controle!$I155+editar!$C$9))&lt;31),(DAYS360(TODAY(),(controle!$I155+editar!$C$9))&amp;" Dias para vencer"),"Válido")),""),"Inválido")</f>
        <v/>
      </c>
      <c r="K155" s="93" t="str">
        <f>controle!$R155</f>
        <v/>
      </c>
      <c r="L155" s="94"/>
      <c r="M155" s="95" t="str">
        <f>IFERROR(IF((controle!$L155&gt;0),IF((DAYS360(TODAY(),(controle!$L155+editar!$C$15))&lt;1),"Vencido",IF((DAYS360(TODAY(),(controle!$L155+editar!$C$15))&lt;31),(DAYS360(TODAY(),(controle!$L155+editar!$C$15))&amp;" Dias para vencer"),"Válido")),""),"Inválido")</f>
        <v/>
      </c>
      <c r="N155" s="94" t="str">
        <f>IF(controle!$L155="","",controle!$L155+editar!$C$15)</f>
        <v/>
      </c>
      <c r="O155" s="97"/>
      <c r="P155" s="80">
        <v>148.0</v>
      </c>
      <c r="Q155" s="80" t="str">
        <f>IF(controle!$J155="","",IF(controle!$J155="Vencido","Vencido",IF(controle!$J155="Válido","Válido","Próximo ao vencimento")))</f>
        <v/>
      </c>
      <c r="R155" s="81" t="str">
        <f>IF(controle!$I155="","",controle!$I155+editar!$C$9)</f>
        <v/>
      </c>
      <c r="S155" s="80" t="str">
        <f>IF(controle!$R155="","",VLOOKUP(MONTH(controle!$R155),editar!$F$2:$G$13,2,0))</f>
        <v/>
      </c>
      <c r="T155" s="80" t="str">
        <f>IF(controle!$R155="","",YEAR(controle!$R155))</f>
        <v/>
      </c>
      <c r="U155" s="80" t="str">
        <f>IF(controle!$M155="","",IF(controle!$M155="Vencido","Vencido",IF(controle!$M155="Válido","Válido","Próximo ao vencimento")))</f>
        <v/>
      </c>
      <c r="V155" s="80" t="str">
        <f>IF(controle!$N155="","",VLOOKUP(MONTH(controle!$N155),editar!$F$2:$G$13,2,0))</f>
        <v/>
      </c>
      <c r="W155" s="80" t="str">
        <f>IF(controle!$N155="","",YEAR(controle!$N155))</f>
        <v/>
      </c>
      <c r="X155" s="80" t="str">
        <f>IF(controle!$I155="","",VLOOKUP(MONTH(controle!$I155),editar!$F$2:$G$13,2,0))</f>
        <v/>
      </c>
      <c r="Y155" s="80" t="str">
        <f>IF(controle!$I155="","",YEAR(controle!$I155))</f>
        <v/>
      </c>
      <c r="Z155" s="80" t="str">
        <f>IF(controle!$L155="","",VLOOKUP(MONTH(controle!$L155),editar!$F$2:$G$13,2,0))</f>
        <v/>
      </c>
      <c r="AA155" s="80" t="str">
        <f>IF(controle!$L155="","",YEAR(controle!$L155))</f>
        <v/>
      </c>
      <c r="AB155" s="61"/>
      <c r="AC155" s="62">
        <f>IFERROR(K155-editar!$C$1,"")</f>
        <v>-44648</v>
      </c>
      <c r="AD155" s="62">
        <f t="shared" si="1"/>
        <v>9999955352</v>
      </c>
      <c r="AE155" s="63"/>
      <c r="AF155" s="63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ht="19.5" customHeight="1">
      <c r="A156" s="82" t="str">
        <f>IF(controle!$D156="","",controle!$P156)</f>
        <v/>
      </c>
      <c r="B156" s="83"/>
      <c r="C156" s="83"/>
      <c r="D156" s="83"/>
      <c r="E156" s="83"/>
      <c r="F156" s="91"/>
      <c r="G156" s="99"/>
      <c r="H156" s="91"/>
      <c r="I156" s="100"/>
      <c r="J156" s="92" t="str">
        <f>IFERROR(IF((controle!$I156&gt;0),IF((DAYS360(TODAY(),(controle!$I156+editar!$C$9))&lt;1),"Vencido",IF((DAYS360(TODAY(),(controle!$I156+editar!$C$9))&lt;31),(DAYS360(TODAY(),(controle!$I156+editar!$C$9))&amp;" Dias para vencer"),"Válido")),""),"Inválido")</f>
        <v/>
      </c>
      <c r="K156" s="93" t="str">
        <f>controle!$R156</f>
        <v/>
      </c>
      <c r="L156" s="94"/>
      <c r="M156" s="95" t="str">
        <f>IFERROR(IF((controle!$L156&gt;0),IF((DAYS360(TODAY(),(controle!$L156+editar!$C$15))&lt;1),"Vencido",IF((DAYS360(TODAY(),(controle!$L156+editar!$C$15))&lt;31),(DAYS360(TODAY(),(controle!$L156+editar!$C$15))&amp;" Dias para vencer"),"Válido")),""),"Inválido")</f>
        <v/>
      </c>
      <c r="N156" s="94" t="str">
        <f>IF(controle!$L156="","",controle!$L156+editar!$C$15)</f>
        <v/>
      </c>
      <c r="O156" s="97"/>
      <c r="P156" s="80">
        <v>149.0</v>
      </c>
      <c r="Q156" s="80" t="str">
        <f>IF(controle!$J156="","",IF(controle!$J156="Vencido","Vencido",IF(controle!$J156="Válido","Válido","Próximo ao vencimento")))</f>
        <v/>
      </c>
      <c r="R156" s="81" t="str">
        <f>IF(controle!$I156="","",controle!$I156+editar!$C$9)</f>
        <v/>
      </c>
      <c r="S156" s="80" t="str">
        <f>IF(controle!$R156="","",VLOOKUP(MONTH(controle!$R156),editar!$F$2:$G$13,2,0))</f>
        <v/>
      </c>
      <c r="T156" s="80" t="str">
        <f>IF(controle!$R156="","",YEAR(controle!$R156))</f>
        <v/>
      </c>
      <c r="U156" s="80" t="str">
        <f>IF(controle!$M156="","",IF(controle!$M156="Vencido","Vencido",IF(controle!$M156="Válido","Válido","Próximo ao vencimento")))</f>
        <v/>
      </c>
      <c r="V156" s="80" t="str">
        <f>IF(controle!$N156="","",VLOOKUP(MONTH(controle!$N156),editar!$F$2:$G$13,2,0))</f>
        <v/>
      </c>
      <c r="W156" s="80" t="str">
        <f>IF(controle!$N156="","",YEAR(controle!$N156))</f>
        <v/>
      </c>
      <c r="X156" s="80" t="str">
        <f>IF(controle!$I156="","",VLOOKUP(MONTH(controle!$I156),editar!$F$2:$G$13,2,0))</f>
        <v/>
      </c>
      <c r="Y156" s="80" t="str">
        <f>IF(controle!$I156="","",YEAR(controle!$I156))</f>
        <v/>
      </c>
      <c r="Z156" s="80" t="str">
        <f>IF(controle!$L156="","",VLOOKUP(MONTH(controle!$L156),editar!$F$2:$G$13,2,0))</f>
        <v/>
      </c>
      <c r="AA156" s="80" t="str">
        <f>IF(controle!$L156="","",YEAR(controle!$L156))</f>
        <v/>
      </c>
      <c r="AB156" s="61"/>
      <c r="AC156" s="62">
        <f>IFERROR(K156-editar!$C$1,"")</f>
        <v>-44648</v>
      </c>
      <c r="AD156" s="62">
        <f t="shared" si="1"/>
        <v>9999955352</v>
      </c>
      <c r="AE156" s="63"/>
      <c r="AF156" s="63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ht="19.5" customHeight="1">
      <c r="A157" s="82" t="str">
        <f>IF(controle!$D157="","",controle!$P157)</f>
        <v/>
      </c>
      <c r="B157" s="83"/>
      <c r="C157" s="83"/>
      <c r="D157" s="83"/>
      <c r="E157" s="83"/>
      <c r="F157" s="91"/>
      <c r="G157" s="99"/>
      <c r="H157" s="91"/>
      <c r="I157" s="100"/>
      <c r="J157" s="92" t="str">
        <f>IFERROR(IF((controle!$I157&gt;0),IF((DAYS360(TODAY(),(controle!$I157+editar!$C$9))&lt;1),"Vencido",IF((DAYS360(TODAY(),(controle!$I157+editar!$C$9))&lt;31),(DAYS360(TODAY(),(controle!$I157+editar!$C$9))&amp;" Dias para vencer"),"Válido")),""),"Inválido")</f>
        <v/>
      </c>
      <c r="K157" s="93" t="str">
        <f>controle!$R157</f>
        <v/>
      </c>
      <c r="L157" s="94"/>
      <c r="M157" s="95" t="str">
        <f>IFERROR(IF((controle!$L157&gt;0),IF((DAYS360(TODAY(),(controle!$L157+editar!$C$15))&lt;1),"Vencido",IF((DAYS360(TODAY(),(controle!$L157+editar!$C$15))&lt;31),(DAYS360(TODAY(),(controle!$L157+editar!$C$15))&amp;" Dias para vencer"),"Válido")),""),"Inválido")</f>
        <v/>
      </c>
      <c r="N157" s="94" t="str">
        <f>IF(controle!$L157="","",controle!$L157+editar!$C$15)</f>
        <v/>
      </c>
      <c r="O157" s="97"/>
      <c r="P157" s="80">
        <v>150.0</v>
      </c>
      <c r="Q157" s="80" t="str">
        <f>IF(controle!$J157="","",IF(controle!$J157="Vencido","Vencido",IF(controle!$J157="Válido","Válido","Próximo ao vencimento")))</f>
        <v/>
      </c>
      <c r="R157" s="81" t="str">
        <f>IF(controle!$I157="","",controle!$I157+editar!$C$9)</f>
        <v/>
      </c>
      <c r="S157" s="80" t="str">
        <f>IF(controle!$R157="","",VLOOKUP(MONTH(controle!$R157),editar!$F$2:$G$13,2,0))</f>
        <v/>
      </c>
      <c r="T157" s="80" t="str">
        <f>IF(controle!$R157="","",YEAR(controle!$R157))</f>
        <v/>
      </c>
      <c r="U157" s="80" t="str">
        <f>IF(controle!$M157="","",IF(controle!$M157="Vencido","Vencido",IF(controle!$M157="Válido","Válido","Próximo ao vencimento")))</f>
        <v/>
      </c>
      <c r="V157" s="80" t="str">
        <f>IF(controle!$N157="","",VLOOKUP(MONTH(controle!$N157),editar!$F$2:$G$13,2,0))</f>
        <v/>
      </c>
      <c r="W157" s="80" t="str">
        <f>IF(controle!$N157="","",YEAR(controle!$N157))</f>
        <v/>
      </c>
      <c r="X157" s="80" t="str">
        <f>IF(controle!$I157="","",VLOOKUP(MONTH(controle!$I157),editar!$F$2:$G$13,2,0))</f>
        <v/>
      </c>
      <c r="Y157" s="80" t="str">
        <f>IF(controle!$I157="","",YEAR(controle!$I157))</f>
        <v/>
      </c>
      <c r="Z157" s="80" t="str">
        <f>IF(controle!$L157="","",VLOOKUP(MONTH(controle!$L157),editar!$F$2:$G$13,2,0))</f>
        <v/>
      </c>
      <c r="AA157" s="80" t="str">
        <f>IF(controle!$L157="","",YEAR(controle!$L157))</f>
        <v/>
      </c>
      <c r="AB157" s="61"/>
      <c r="AC157" s="62">
        <f>IFERROR(K157-editar!$C$1,"")</f>
        <v>-44648</v>
      </c>
      <c r="AD157" s="62">
        <f t="shared" si="1"/>
        <v>9999955352</v>
      </c>
      <c r="AE157" s="63"/>
      <c r="AF157" s="63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ht="19.5" customHeight="1">
      <c r="A158" s="82" t="str">
        <f>IF(controle!$D158="","",controle!$P158)</f>
        <v/>
      </c>
      <c r="B158" s="83"/>
      <c r="C158" s="83"/>
      <c r="D158" s="83"/>
      <c r="E158" s="83"/>
      <c r="F158" s="91"/>
      <c r="G158" s="99"/>
      <c r="H158" s="91"/>
      <c r="I158" s="100"/>
      <c r="J158" s="92" t="str">
        <f>IFERROR(IF((controle!$I158&gt;0),IF((DAYS360(TODAY(),(controle!$I158+editar!$C$9))&lt;1),"Vencido",IF((DAYS360(TODAY(),(controle!$I158+editar!$C$9))&lt;31),(DAYS360(TODAY(),(controle!$I158+editar!$C$9))&amp;" Dias para vencer"),"Válido")),""),"Inválido")</f>
        <v/>
      </c>
      <c r="K158" s="93" t="str">
        <f>controle!$R158</f>
        <v/>
      </c>
      <c r="L158" s="94"/>
      <c r="M158" s="95" t="str">
        <f>IFERROR(IF((controle!$L158&gt;0),IF((DAYS360(TODAY(),(controle!$L158+editar!$C$15))&lt;1),"Vencido",IF((DAYS360(TODAY(),(controle!$L158+editar!$C$15))&lt;31),(DAYS360(TODAY(),(controle!$L158+editar!$C$15))&amp;" Dias para vencer"),"Válido")),""),"Inválido")</f>
        <v/>
      </c>
      <c r="N158" s="94" t="str">
        <f>IF(controle!$L158="","",controle!$L158+editar!$C$15)</f>
        <v/>
      </c>
      <c r="O158" s="97"/>
      <c r="P158" s="80">
        <v>151.0</v>
      </c>
      <c r="Q158" s="80" t="str">
        <f>IF(controle!$J158="","",IF(controle!$J158="Vencido","Vencido",IF(controle!$J158="Válido","Válido","Próximo ao vencimento")))</f>
        <v/>
      </c>
      <c r="R158" s="81" t="str">
        <f>IF(controle!$I158="","",controle!$I158+editar!$C$9)</f>
        <v/>
      </c>
      <c r="S158" s="80" t="str">
        <f>IF(controle!$R158="","",VLOOKUP(MONTH(controle!$R158),editar!$F$2:$G$13,2,0))</f>
        <v/>
      </c>
      <c r="T158" s="80" t="str">
        <f>IF(controle!$R158="","",YEAR(controle!$R158))</f>
        <v/>
      </c>
      <c r="U158" s="80" t="str">
        <f>IF(controle!$M158="","",IF(controle!$M158="Vencido","Vencido",IF(controle!$M158="Válido","Válido","Próximo ao vencimento")))</f>
        <v/>
      </c>
      <c r="V158" s="80" t="str">
        <f>IF(controle!$N158="","",VLOOKUP(MONTH(controle!$N158),editar!$F$2:$G$13,2,0))</f>
        <v/>
      </c>
      <c r="W158" s="80" t="str">
        <f>IF(controle!$N158="","",YEAR(controle!$N158))</f>
        <v/>
      </c>
      <c r="X158" s="80" t="str">
        <f>IF(controle!$I158="","",VLOOKUP(MONTH(controle!$I158),editar!$F$2:$G$13,2,0))</f>
        <v/>
      </c>
      <c r="Y158" s="80" t="str">
        <f>IF(controle!$I158="","",YEAR(controle!$I158))</f>
        <v/>
      </c>
      <c r="Z158" s="80" t="str">
        <f>IF(controle!$L158="","",VLOOKUP(MONTH(controle!$L158),editar!$F$2:$G$13,2,0))</f>
        <v/>
      </c>
      <c r="AA158" s="80" t="str">
        <f>IF(controle!$L158="","",YEAR(controle!$L158))</f>
        <v/>
      </c>
      <c r="AB158" s="61"/>
      <c r="AC158" s="62">
        <f>IFERROR(K158-editar!$C$1,"")</f>
        <v>-44648</v>
      </c>
      <c r="AD158" s="62">
        <f t="shared" si="1"/>
        <v>9999955352</v>
      </c>
      <c r="AE158" s="63"/>
      <c r="AF158" s="63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ht="19.5" customHeight="1">
      <c r="A159" s="82" t="str">
        <f>IF(controle!$D159="","",controle!$P159)</f>
        <v/>
      </c>
      <c r="B159" s="83"/>
      <c r="C159" s="83"/>
      <c r="D159" s="83"/>
      <c r="E159" s="83"/>
      <c r="F159" s="91"/>
      <c r="G159" s="99"/>
      <c r="H159" s="91"/>
      <c r="I159" s="100"/>
      <c r="J159" s="92" t="str">
        <f>IFERROR(IF((controle!$I159&gt;0),IF((DAYS360(TODAY(),(controle!$I159+editar!$C$9))&lt;1),"Vencido",IF((DAYS360(TODAY(),(controle!$I159+editar!$C$9))&lt;31),(DAYS360(TODAY(),(controle!$I159+editar!$C$9))&amp;" Dias para vencer"),"Válido")),""),"Inválido")</f>
        <v/>
      </c>
      <c r="K159" s="93" t="str">
        <f>controle!$R159</f>
        <v/>
      </c>
      <c r="L159" s="94"/>
      <c r="M159" s="95" t="str">
        <f>IFERROR(IF((controle!$L159&gt;0),IF((DAYS360(TODAY(),(controle!$L159+editar!$C$15))&lt;1),"Vencido",IF((DAYS360(TODAY(),(controle!$L159+editar!$C$15))&lt;31),(DAYS360(TODAY(),(controle!$L159+editar!$C$15))&amp;" Dias para vencer"),"Válido")),""),"Inválido")</f>
        <v/>
      </c>
      <c r="N159" s="94" t="str">
        <f>IF(controle!$L159="","",controle!$L159+editar!$C$15)</f>
        <v/>
      </c>
      <c r="O159" s="97"/>
      <c r="P159" s="80">
        <v>152.0</v>
      </c>
      <c r="Q159" s="80" t="str">
        <f>IF(controle!$J159="","",IF(controle!$J159="Vencido","Vencido",IF(controle!$J159="Válido","Válido","Próximo ao vencimento")))</f>
        <v/>
      </c>
      <c r="R159" s="81" t="str">
        <f>IF(controle!$I159="","",controle!$I159+editar!$C$9)</f>
        <v/>
      </c>
      <c r="S159" s="80" t="str">
        <f>IF(controle!$R159="","",VLOOKUP(MONTH(controle!$R159),editar!$F$2:$G$13,2,0))</f>
        <v/>
      </c>
      <c r="T159" s="80" t="str">
        <f>IF(controle!$R159="","",YEAR(controle!$R159))</f>
        <v/>
      </c>
      <c r="U159" s="80" t="str">
        <f>IF(controle!$M159="","",IF(controle!$M159="Vencido","Vencido",IF(controle!$M159="Válido","Válido","Próximo ao vencimento")))</f>
        <v/>
      </c>
      <c r="V159" s="80" t="str">
        <f>IF(controle!$N159="","",VLOOKUP(MONTH(controle!$N159),editar!$F$2:$G$13,2,0))</f>
        <v/>
      </c>
      <c r="W159" s="80" t="str">
        <f>IF(controle!$N159="","",YEAR(controle!$N159))</f>
        <v/>
      </c>
      <c r="X159" s="80" t="str">
        <f>IF(controle!$I159="","",VLOOKUP(MONTH(controle!$I159),editar!$F$2:$G$13,2,0))</f>
        <v/>
      </c>
      <c r="Y159" s="80" t="str">
        <f>IF(controle!$I159="","",YEAR(controle!$I159))</f>
        <v/>
      </c>
      <c r="Z159" s="80" t="str">
        <f>IF(controle!$L159="","",VLOOKUP(MONTH(controle!$L159),editar!$F$2:$G$13,2,0))</f>
        <v/>
      </c>
      <c r="AA159" s="80" t="str">
        <f>IF(controle!$L159="","",YEAR(controle!$L159))</f>
        <v/>
      </c>
      <c r="AB159" s="61"/>
      <c r="AC159" s="62">
        <f>IFERROR(K159-editar!$C$1,"")</f>
        <v>-44648</v>
      </c>
      <c r="AD159" s="62">
        <f t="shared" si="1"/>
        <v>9999955352</v>
      </c>
      <c r="AE159" s="63"/>
      <c r="AF159" s="63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ht="19.5" customHeight="1">
      <c r="A160" s="82" t="str">
        <f>IF(controle!$D160="","",controle!$P160)</f>
        <v/>
      </c>
      <c r="B160" s="83"/>
      <c r="C160" s="83"/>
      <c r="D160" s="83"/>
      <c r="E160" s="83"/>
      <c r="F160" s="91"/>
      <c r="G160" s="99"/>
      <c r="H160" s="91"/>
      <c r="I160" s="100"/>
      <c r="J160" s="92" t="str">
        <f>IFERROR(IF((controle!$I160&gt;0),IF((DAYS360(TODAY(),(controle!$I160+editar!$C$9))&lt;1),"Vencido",IF((DAYS360(TODAY(),(controle!$I160+editar!$C$9))&lt;31),(DAYS360(TODAY(),(controle!$I160+editar!$C$9))&amp;" Dias para vencer"),"Válido")),""),"Inválido")</f>
        <v/>
      </c>
      <c r="K160" s="93" t="str">
        <f>controle!$R160</f>
        <v/>
      </c>
      <c r="L160" s="94"/>
      <c r="M160" s="95" t="str">
        <f>IFERROR(IF((controle!$L160&gt;0),IF((DAYS360(TODAY(),(controle!$L160+editar!$C$15))&lt;1),"Vencido",IF((DAYS360(TODAY(),(controle!$L160+editar!$C$15))&lt;31),(DAYS360(TODAY(),(controle!$L160+editar!$C$15))&amp;" Dias para vencer"),"Válido")),""),"Inválido")</f>
        <v/>
      </c>
      <c r="N160" s="94" t="str">
        <f>IF(controle!$L160="","",controle!$L160+editar!$C$15)</f>
        <v/>
      </c>
      <c r="O160" s="97"/>
      <c r="P160" s="80">
        <v>153.0</v>
      </c>
      <c r="Q160" s="80" t="str">
        <f>IF(controle!$J160="","",IF(controle!$J160="Vencido","Vencido",IF(controle!$J160="Válido","Válido","Próximo ao vencimento")))</f>
        <v/>
      </c>
      <c r="R160" s="81" t="str">
        <f>IF(controle!$I160="","",controle!$I160+editar!$C$9)</f>
        <v/>
      </c>
      <c r="S160" s="80" t="str">
        <f>IF(controle!$R160="","",VLOOKUP(MONTH(controle!$R160),editar!$F$2:$G$13,2,0))</f>
        <v/>
      </c>
      <c r="T160" s="80" t="str">
        <f>IF(controle!$R160="","",YEAR(controle!$R160))</f>
        <v/>
      </c>
      <c r="U160" s="80" t="str">
        <f>IF(controle!$M160="","",IF(controle!$M160="Vencido","Vencido",IF(controle!$M160="Válido","Válido","Próximo ao vencimento")))</f>
        <v/>
      </c>
      <c r="V160" s="80" t="str">
        <f>IF(controle!$N160="","",VLOOKUP(MONTH(controle!$N160),editar!$F$2:$G$13,2,0))</f>
        <v/>
      </c>
      <c r="W160" s="80" t="str">
        <f>IF(controle!$N160="","",YEAR(controle!$N160))</f>
        <v/>
      </c>
      <c r="X160" s="80" t="str">
        <f>IF(controle!$I160="","",VLOOKUP(MONTH(controle!$I160),editar!$F$2:$G$13,2,0))</f>
        <v/>
      </c>
      <c r="Y160" s="80" t="str">
        <f>IF(controle!$I160="","",YEAR(controle!$I160))</f>
        <v/>
      </c>
      <c r="Z160" s="80" t="str">
        <f>IF(controle!$L160="","",VLOOKUP(MONTH(controle!$L160),editar!$F$2:$G$13,2,0))</f>
        <v/>
      </c>
      <c r="AA160" s="80" t="str">
        <f>IF(controle!$L160="","",YEAR(controle!$L160))</f>
        <v/>
      </c>
      <c r="AB160" s="61"/>
      <c r="AC160" s="62">
        <f>IFERROR(K160-editar!$C$1,"")</f>
        <v>-44648</v>
      </c>
      <c r="AD160" s="62">
        <f t="shared" si="1"/>
        <v>9999955352</v>
      </c>
      <c r="AE160" s="63"/>
      <c r="AF160" s="63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ht="19.5" customHeight="1">
      <c r="A161" s="82" t="str">
        <f>IF(controle!$D161="","",controle!$P161)</f>
        <v/>
      </c>
      <c r="B161" s="83"/>
      <c r="C161" s="83"/>
      <c r="D161" s="83"/>
      <c r="E161" s="83"/>
      <c r="F161" s="91"/>
      <c r="G161" s="99"/>
      <c r="H161" s="91"/>
      <c r="I161" s="100"/>
      <c r="J161" s="92" t="str">
        <f>IFERROR(IF((controle!$I161&gt;0),IF((DAYS360(TODAY(),(controle!$I161+editar!$C$9))&lt;1),"Vencido",IF((DAYS360(TODAY(),(controle!$I161+editar!$C$9))&lt;31),(DAYS360(TODAY(),(controle!$I161+editar!$C$9))&amp;" Dias para vencer"),"Válido")),""),"Inválido")</f>
        <v/>
      </c>
      <c r="K161" s="93" t="str">
        <f>controle!$R161</f>
        <v/>
      </c>
      <c r="L161" s="94"/>
      <c r="M161" s="95" t="str">
        <f>IFERROR(IF((controle!$L161&gt;0),IF((DAYS360(TODAY(),(controle!$L161+editar!$C$15))&lt;1),"Vencido",IF((DAYS360(TODAY(),(controle!$L161+editar!$C$15))&lt;31),(DAYS360(TODAY(),(controle!$L161+editar!$C$15))&amp;" Dias para vencer"),"Válido")),""),"Inválido")</f>
        <v/>
      </c>
      <c r="N161" s="94" t="str">
        <f>IF(controle!$L161="","",controle!$L161+editar!$C$15)</f>
        <v/>
      </c>
      <c r="O161" s="97"/>
      <c r="P161" s="80">
        <v>154.0</v>
      </c>
      <c r="Q161" s="80" t="str">
        <f>IF(controle!$J161="","",IF(controle!$J161="Vencido","Vencido",IF(controle!$J161="Válido","Válido","Próximo ao vencimento")))</f>
        <v/>
      </c>
      <c r="R161" s="81" t="str">
        <f>IF(controle!$I161="","",controle!$I161+editar!$C$9)</f>
        <v/>
      </c>
      <c r="S161" s="80" t="str">
        <f>IF(controle!$R161="","",VLOOKUP(MONTH(controle!$R161),editar!$F$2:$G$13,2,0))</f>
        <v/>
      </c>
      <c r="T161" s="80" t="str">
        <f>IF(controle!$R161="","",YEAR(controle!$R161))</f>
        <v/>
      </c>
      <c r="U161" s="80" t="str">
        <f>IF(controle!$M161="","",IF(controle!$M161="Vencido","Vencido",IF(controle!$M161="Válido","Válido","Próximo ao vencimento")))</f>
        <v/>
      </c>
      <c r="V161" s="80" t="str">
        <f>IF(controle!$N161="","",VLOOKUP(MONTH(controle!$N161),editar!$F$2:$G$13,2,0))</f>
        <v/>
      </c>
      <c r="W161" s="80" t="str">
        <f>IF(controle!$N161="","",YEAR(controle!$N161))</f>
        <v/>
      </c>
      <c r="X161" s="80" t="str">
        <f>IF(controle!$I161="","",VLOOKUP(MONTH(controle!$I161),editar!$F$2:$G$13,2,0))</f>
        <v/>
      </c>
      <c r="Y161" s="80" t="str">
        <f>IF(controle!$I161="","",YEAR(controle!$I161))</f>
        <v/>
      </c>
      <c r="Z161" s="80" t="str">
        <f>IF(controle!$L161="","",VLOOKUP(MONTH(controle!$L161),editar!$F$2:$G$13,2,0))</f>
        <v/>
      </c>
      <c r="AA161" s="80" t="str">
        <f>IF(controle!$L161="","",YEAR(controle!$L161))</f>
        <v/>
      </c>
      <c r="AB161" s="61"/>
      <c r="AC161" s="62">
        <f>IFERROR(K161-editar!$C$1,"")</f>
        <v>-44648</v>
      </c>
      <c r="AD161" s="62">
        <f t="shared" si="1"/>
        <v>9999955352</v>
      </c>
      <c r="AE161" s="63"/>
      <c r="AF161" s="63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ht="19.5" customHeight="1">
      <c r="A162" s="82" t="str">
        <f>IF(controle!$D162="","",controle!$P162)</f>
        <v/>
      </c>
      <c r="B162" s="83"/>
      <c r="C162" s="83"/>
      <c r="D162" s="83"/>
      <c r="E162" s="83"/>
      <c r="F162" s="91"/>
      <c r="G162" s="99"/>
      <c r="H162" s="91"/>
      <c r="I162" s="100"/>
      <c r="J162" s="92" t="str">
        <f>IFERROR(IF((controle!$I162&gt;0),IF((DAYS360(TODAY(),(controle!$I162+editar!$C$9))&lt;1),"Vencido",IF((DAYS360(TODAY(),(controle!$I162+editar!$C$9))&lt;31),(DAYS360(TODAY(),(controle!$I162+editar!$C$9))&amp;" Dias para vencer"),"Válido")),""),"Inválido")</f>
        <v/>
      </c>
      <c r="K162" s="93" t="str">
        <f>controle!$R162</f>
        <v/>
      </c>
      <c r="L162" s="94"/>
      <c r="M162" s="95" t="str">
        <f>IFERROR(IF((controle!$L162&gt;0),IF((DAYS360(TODAY(),(controle!$L162+editar!$C$15))&lt;1),"Vencido",IF((DAYS360(TODAY(),(controle!$L162+editar!$C$15))&lt;31),(DAYS360(TODAY(),(controle!$L162+editar!$C$15))&amp;" Dias para vencer"),"Válido")),""),"Inválido")</f>
        <v/>
      </c>
      <c r="N162" s="94" t="str">
        <f>IF(controle!$L162="","",controle!$L162+editar!$C$15)</f>
        <v/>
      </c>
      <c r="O162" s="97"/>
      <c r="P162" s="80">
        <v>155.0</v>
      </c>
      <c r="Q162" s="80" t="str">
        <f>IF(controle!$J162="","",IF(controle!$J162="Vencido","Vencido",IF(controle!$J162="Válido","Válido","Próximo ao vencimento")))</f>
        <v/>
      </c>
      <c r="R162" s="81" t="str">
        <f>IF(controle!$I162="","",controle!$I162+editar!$C$9)</f>
        <v/>
      </c>
      <c r="S162" s="80" t="str">
        <f>IF(controle!$R162="","",VLOOKUP(MONTH(controle!$R162),editar!$F$2:$G$13,2,0))</f>
        <v/>
      </c>
      <c r="T162" s="80" t="str">
        <f>IF(controle!$R162="","",YEAR(controle!$R162))</f>
        <v/>
      </c>
      <c r="U162" s="80" t="str">
        <f>IF(controle!$M162="","",IF(controle!$M162="Vencido","Vencido",IF(controle!$M162="Válido","Válido","Próximo ao vencimento")))</f>
        <v/>
      </c>
      <c r="V162" s="80" t="str">
        <f>IF(controle!$N162="","",VLOOKUP(MONTH(controle!$N162),editar!$F$2:$G$13,2,0))</f>
        <v/>
      </c>
      <c r="W162" s="80" t="str">
        <f>IF(controle!$N162="","",YEAR(controle!$N162))</f>
        <v/>
      </c>
      <c r="X162" s="80" t="str">
        <f>IF(controle!$I162="","",VLOOKUP(MONTH(controle!$I162),editar!$F$2:$G$13,2,0))</f>
        <v/>
      </c>
      <c r="Y162" s="80" t="str">
        <f>IF(controle!$I162="","",YEAR(controle!$I162))</f>
        <v/>
      </c>
      <c r="Z162" s="80" t="str">
        <f>IF(controle!$L162="","",VLOOKUP(MONTH(controle!$L162),editar!$F$2:$G$13,2,0))</f>
        <v/>
      </c>
      <c r="AA162" s="80" t="str">
        <f>IF(controle!$L162="","",YEAR(controle!$L162))</f>
        <v/>
      </c>
      <c r="AB162" s="61"/>
      <c r="AC162" s="62">
        <f>IFERROR(K162-editar!$C$1,"")</f>
        <v>-44648</v>
      </c>
      <c r="AD162" s="62">
        <f t="shared" si="1"/>
        <v>9999955352</v>
      </c>
      <c r="AE162" s="63"/>
      <c r="AF162" s="63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ht="19.5" customHeight="1">
      <c r="A163" s="82" t="str">
        <f>IF(controle!$D163="","",controle!$P163)</f>
        <v/>
      </c>
      <c r="B163" s="83"/>
      <c r="C163" s="83"/>
      <c r="D163" s="83"/>
      <c r="E163" s="83"/>
      <c r="F163" s="91"/>
      <c r="G163" s="99"/>
      <c r="H163" s="91"/>
      <c r="I163" s="100"/>
      <c r="J163" s="92" t="str">
        <f>IFERROR(IF((controle!$I163&gt;0),IF((DAYS360(TODAY(),(controle!$I163+editar!$C$9))&lt;1),"Vencido",IF((DAYS360(TODAY(),(controle!$I163+editar!$C$9))&lt;31),(DAYS360(TODAY(),(controle!$I163+editar!$C$9))&amp;" Dias para vencer"),"Válido")),""),"Inválido")</f>
        <v/>
      </c>
      <c r="K163" s="93" t="str">
        <f>controle!$R163</f>
        <v/>
      </c>
      <c r="L163" s="94"/>
      <c r="M163" s="95" t="str">
        <f>IFERROR(IF((controle!$L163&gt;0),IF((DAYS360(TODAY(),(controle!$L163+editar!$C$15))&lt;1),"Vencido",IF((DAYS360(TODAY(),(controle!$L163+editar!$C$15))&lt;31),(DAYS360(TODAY(),(controle!$L163+editar!$C$15))&amp;" Dias para vencer"),"Válido")),""),"Inválido")</f>
        <v/>
      </c>
      <c r="N163" s="94" t="str">
        <f>IF(controle!$L163="","",controle!$L163+editar!$C$15)</f>
        <v/>
      </c>
      <c r="O163" s="97"/>
      <c r="P163" s="80">
        <v>156.0</v>
      </c>
      <c r="Q163" s="80" t="str">
        <f>IF(controle!$J163="","",IF(controle!$J163="Vencido","Vencido",IF(controle!$J163="Válido","Válido","Próximo ao vencimento")))</f>
        <v/>
      </c>
      <c r="R163" s="81" t="str">
        <f>IF(controle!$I163="","",controle!$I163+editar!$C$9)</f>
        <v/>
      </c>
      <c r="S163" s="80" t="str">
        <f>IF(controle!$R163="","",VLOOKUP(MONTH(controle!$R163),editar!$F$2:$G$13,2,0))</f>
        <v/>
      </c>
      <c r="T163" s="80" t="str">
        <f>IF(controle!$R163="","",YEAR(controle!$R163))</f>
        <v/>
      </c>
      <c r="U163" s="80" t="str">
        <f>IF(controle!$M163="","",IF(controle!$M163="Vencido","Vencido",IF(controle!$M163="Válido","Válido","Próximo ao vencimento")))</f>
        <v/>
      </c>
      <c r="V163" s="80" t="str">
        <f>IF(controle!$N163="","",VLOOKUP(MONTH(controle!$N163),editar!$F$2:$G$13,2,0))</f>
        <v/>
      </c>
      <c r="W163" s="80" t="str">
        <f>IF(controle!$N163="","",YEAR(controle!$N163))</f>
        <v/>
      </c>
      <c r="X163" s="80" t="str">
        <f>IF(controle!$I163="","",VLOOKUP(MONTH(controle!$I163),editar!$F$2:$G$13,2,0))</f>
        <v/>
      </c>
      <c r="Y163" s="80" t="str">
        <f>IF(controle!$I163="","",YEAR(controle!$I163))</f>
        <v/>
      </c>
      <c r="Z163" s="80" t="str">
        <f>IF(controle!$L163="","",VLOOKUP(MONTH(controle!$L163),editar!$F$2:$G$13,2,0))</f>
        <v/>
      </c>
      <c r="AA163" s="80" t="str">
        <f>IF(controle!$L163="","",YEAR(controle!$L163))</f>
        <v/>
      </c>
      <c r="AB163" s="61"/>
      <c r="AC163" s="62">
        <f>IFERROR(K163-editar!$C$1,"")</f>
        <v>-44648</v>
      </c>
      <c r="AD163" s="62">
        <f t="shared" si="1"/>
        <v>9999955352</v>
      </c>
      <c r="AE163" s="63"/>
      <c r="AF163" s="63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ht="19.5" customHeight="1">
      <c r="A164" s="82" t="str">
        <f>IF(controle!$D164="","",controle!$P164)</f>
        <v/>
      </c>
      <c r="B164" s="83"/>
      <c r="C164" s="83"/>
      <c r="D164" s="83"/>
      <c r="E164" s="83"/>
      <c r="F164" s="91"/>
      <c r="G164" s="99"/>
      <c r="H164" s="91"/>
      <c r="I164" s="100"/>
      <c r="J164" s="92" t="str">
        <f>IFERROR(IF((controle!$I164&gt;0),IF((DAYS360(TODAY(),(controle!$I164+editar!$C$9))&lt;1),"Vencido",IF((DAYS360(TODAY(),(controle!$I164+editar!$C$9))&lt;31),(DAYS360(TODAY(),(controle!$I164+editar!$C$9))&amp;" Dias para vencer"),"Válido")),""),"Inválido")</f>
        <v/>
      </c>
      <c r="K164" s="93" t="str">
        <f>controle!$R164</f>
        <v/>
      </c>
      <c r="L164" s="94"/>
      <c r="M164" s="95" t="str">
        <f>IFERROR(IF((controle!$L164&gt;0),IF((DAYS360(TODAY(),(controle!$L164+editar!$C$15))&lt;1),"Vencido",IF((DAYS360(TODAY(),(controle!$L164+editar!$C$15))&lt;31),(DAYS360(TODAY(),(controle!$L164+editar!$C$15))&amp;" Dias para vencer"),"Válido")),""),"Inválido")</f>
        <v/>
      </c>
      <c r="N164" s="94" t="str">
        <f>IF(controle!$L164="","",controle!$L164+editar!$C$15)</f>
        <v/>
      </c>
      <c r="O164" s="97"/>
      <c r="P164" s="80">
        <v>157.0</v>
      </c>
      <c r="Q164" s="80" t="str">
        <f>IF(controle!$J164="","",IF(controle!$J164="Vencido","Vencido",IF(controle!$J164="Válido","Válido","Próximo ao vencimento")))</f>
        <v/>
      </c>
      <c r="R164" s="81" t="str">
        <f>IF(controle!$I164="","",controle!$I164+editar!$C$9)</f>
        <v/>
      </c>
      <c r="S164" s="80" t="str">
        <f>IF(controle!$R164="","",VLOOKUP(MONTH(controle!$R164),editar!$F$2:$G$13,2,0))</f>
        <v/>
      </c>
      <c r="T164" s="80" t="str">
        <f>IF(controle!$R164="","",YEAR(controle!$R164))</f>
        <v/>
      </c>
      <c r="U164" s="80" t="str">
        <f>IF(controle!$M164="","",IF(controle!$M164="Vencido","Vencido",IF(controle!$M164="Válido","Válido","Próximo ao vencimento")))</f>
        <v/>
      </c>
      <c r="V164" s="80" t="str">
        <f>IF(controle!$N164="","",VLOOKUP(MONTH(controle!$N164),editar!$F$2:$G$13,2,0))</f>
        <v/>
      </c>
      <c r="W164" s="80" t="str">
        <f>IF(controle!$N164="","",YEAR(controle!$N164))</f>
        <v/>
      </c>
      <c r="X164" s="80" t="str">
        <f>IF(controle!$I164="","",VLOOKUP(MONTH(controle!$I164),editar!$F$2:$G$13,2,0))</f>
        <v/>
      </c>
      <c r="Y164" s="80" t="str">
        <f>IF(controle!$I164="","",YEAR(controle!$I164))</f>
        <v/>
      </c>
      <c r="Z164" s="80" t="str">
        <f>IF(controle!$L164="","",VLOOKUP(MONTH(controle!$L164),editar!$F$2:$G$13,2,0))</f>
        <v/>
      </c>
      <c r="AA164" s="80" t="str">
        <f>IF(controle!$L164="","",YEAR(controle!$L164))</f>
        <v/>
      </c>
      <c r="AB164" s="61"/>
      <c r="AC164" s="62">
        <f>IFERROR(K164-editar!$C$1,"")</f>
        <v>-44648</v>
      </c>
      <c r="AD164" s="62">
        <f t="shared" si="1"/>
        <v>9999955352</v>
      </c>
      <c r="AE164" s="63"/>
      <c r="AF164" s="63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ht="19.5" customHeight="1">
      <c r="A165" s="82" t="str">
        <f>IF(controle!$D165="","",controle!$P165)</f>
        <v/>
      </c>
      <c r="B165" s="83"/>
      <c r="C165" s="83"/>
      <c r="D165" s="83"/>
      <c r="E165" s="83"/>
      <c r="F165" s="91"/>
      <c r="G165" s="99"/>
      <c r="H165" s="91"/>
      <c r="I165" s="100"/>
      <c r="J165" s="92" t="str">
        <f>IFERROR(IF((controle!$I165&gt;0),IF((DAYS360(TODAY(),(controle!$I165+editar!$C$9))&lt;1),"Vencido",IF((DAYS360(TODAY(),(controle!$I165+editar!$C$9))&lt;31),(DAYS360(TODAY(),(controle!$I165+editar!$C$9))&amp;" Dias para vencer"),"Válido")),""),"Inválido")</f>
        <v/>
      </c>
      <c r="K165" s="93" t="str">
        <f>controle!$R165</f>
        <v/>
      </c>
      <c r="L165" s="94"/>
      <c r="M165" s="95" t="str">
        <f>IFERROR(IF((controle!$L165&gt;0),IF((DAYS360(TODAY(),(controle!$L165+editar!$C$15))&lt;1),"Vencido",IF((DAYS360(TODAY(),(controle!$L165+editar!$C$15))&lt;31),(DAYS360(TODAY(),(controle!$L165+editar!$C$15))&amp;" Dias para vencer"),"Válido")),""),"Inválido")</f>
        <v/>
      </c>
      <c r="N165" s="94" t="str">
        <f>IF(controle!$L165="","",controle!$L165+editar!$C$15)</f>
        <v/>
      </c>
      <c r="O165" s="97"/>
      <c r="P165" s="80">
        <v>158.0</v>
      </c>
      <c r="Q165" s="80" t="str">
        <f>IF(controle!$J165="","",IF(controle!$J165="Vencido","Vencido",IF(controle!$J165="Válido","Válido","Próximo ao vencimento")))</f>
        <v/>
      </c>
      <c r="R165" s="81" t="str">
        <f>IF(controle!$I165="","",controle!$I165+editar!$C$9)</f>
        <v/>
      </c>
      <c r="S165" s="80" t="str">
        <f>IF(controle!$R165="","",VLOOKUP(MONTH(controle!$R165),editar!$F$2:$G$13,2,0))</f>
        <v/>
      </c>
      <c r="T165" s="80" t="str">
        <f>IF(controle!$R165="","",YEAR(controle!$R165))</f>
        <v/>
      </c>
      <c r="U165" s="80" t="str">
        <f>IF(controle!$M165="","",IF(controle!$M165="Vencido","Vencido",IF(controle!$M165="Válido","Válido","Próximo ao vencimento")))</f>
        <v/>
      </c>
      <c r="V165" s="80" t="str">
        <f>IF(controle!$N165="","",VLOOKUP(MONTH(controle!$N165),editar!$F$2:$G$13,2,0))</f>
        <v/>
      </c>
      <c r="W165" s="80" t="str">
        <f>IF(controle!$N165="","",YEAR(controle!$N165))</f>
        <v/>
      </c>
      <c r="X165" s="80" t="str">
        <f>IF(controle!$I165="","",VLOOKUP(MONTH(controle!$I165),editar!$F$2:$G$13,2,0))</f>
        <v/>
      </c>
      <c r="Y165" s="80" t="str">
        <f>IF(controle!$I165="","",YEAR(controle!$I165))</f>
        <v/>
      </c>
      <c r="Z165" s="80" t="str">
        <f>IF(controle!$L165="","",VLOOKUP(MONTH(controle!$L165),editar!$F$2:$G$13,2,0))</f>
        <v/>
      </c>
      <c r="AA165" s="80" t="str">
        <f>IF(controle!$L165="","",YEAR(controle!$L165))</f>
        <v/>
      </c>
      <c r="AB165" s="61"/>
      <c r="AC165" s="62">
        <f>IFERROR(K165-editar!$C$1,"")</f>
        <v>-44648</v>
      </c>
      <c r="AD165" s="62">
        <f t="shared" si="1"/>
        <v>9999955352</v>
      </c>
      <c r="AE165" s="63"/>
      <c r="AF165" s="63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ht="19.5" customHeight="1">
      <c r="A166" s="82" t="str">
        <f>IF(controle!$D166="","",controle!$P166)</f>
        <v/>
      </c>
      <c r="B166" s="83"/>
      <c r="C166" s="83"/>
      <c r="D166" s="83"/>
      <c r="E166" s="83"/>
      <c r="F166" s="91"/>
      <c r="G166" s="99"/>
      <c r="H166" s="91"/>
      <c r="I166" s="100"/>
      <c r="J166" s="92" t="str">
        <f>IFERROR(IF((controle!$I166&gt;0),IF((DAYS360(TODAY(),(controle!$I166+editar!$C$9))&lt;1),"Vencido",IF((DAYS360(TODAY(),(controle!$I166+editar!$C$9))&lt;31),(DAYS360(TODAY(),(controle!$I166+editar!$C$9))&amp;" Dias para vencer"),"Válido")),""),"Inválido")</f>
        <v/>
      </c>
      <c r="K166" s="93" t="str">
        <f>controle!$R166</f>
        <v/>
      </c>
      <c r="L166" s="94"/>
      <c r="M166" s="95" t="str">
        <f>IFERROR(IF((controle!$L166&gt;0),IF((DAYS360(TODAY(),(controle!$L166+editar!$C$15))&lt;1),"Vencido",IF((DAYS360(TODAY(),(controle!$L166+editar!$C$15))&lt;31),(DAYS360(TODAY(),(controle!$L166+editar!$C$15))&amp;" Dias para vencer"),"Válido")),""),"Inválido")</f>
        <v/>
      </c>
      <c r="N166" s="94" t="str">
        <f>IF(controle!$L166="","",controle!$L166+editar!$C$15)</f>
        <v/>
      </c>
      <c r="O166" s="97"/>
      <c r="P166" s="80">
        <v>159.0</v>
      </c>
      <c r="Q166" s="80" t="str">
        <f>IF(controle!$J166="","",IF(controle!$J166="Vencido","Vencido",IF(controle!$J166="Válido","Válido","Próximo ao vencimento")))</f>
        <v/>
      </c>
      <c r="R166" s="81" t="str">
        <f>IF(controle!$I166="","",controle!$I166+editar!$C$9)</f>
        <v/>
      </c>
      <c r="S166" s="80" t="str">
        <f>IF(controle!$R166="","",VLOOKUP(MONTH(controle!$R166),editar!$F$2:$G$13,2,0))</f>
        <v/>
      </c>
      <c r="T166" s="80" t="str">
        <f>IF(controle!$R166="","",YEAR(controle!$R166))</f>
        <v/>
      </c>
      <c r="U166" s="80" t="str">
        <f>IF(controle!$M166="","",IF(controle!$M166="Vencido","Vencido",IF(controle!$M166="Válido","Válido","Próximo ao vencimento")))</f>
        <v/>
      </c>
      <c r="V166" s="80" t="str">
        <f>IF(controle!$N166="","",VLOOKUP(MONTH(controle!$N166),editar!$F$2:$G$13,2,0))</f>
        <v/>
      </c>
      <c r="W166" s="80" t="str">
        <f>IF(controle!$N166="","",YEAR(controle!$N166))</f>
        <v/>
      </c>
      <c r="X166" s="80" t="str">
        <f>IF(controle!$I166="","",VLOOKUP(MONTH(controle!$I166),editar!$F$2:$G$13,2,0))</f>
        <v/>
      </c>
      <c r="Y166" s="80" t="str">
        <f>IF(controle!$I166="","",YEAR(controle!$I166))</f>
        <v/>
      </c>
      <c r="Z166" s="80" t="str">
        <f>IF(controle!$L166="","",VLOOKUP(MONTH(controle!$L166),editar!$F$2:$G$13,2,0))</f>
        <v/>
      </c>
      <c r="AA166" s="80" t="str">
        <f>IF(controle!$L166="","",YEAR(controle!$L166))</f>
        <v/>
      </c>
      <c r="AB166" s="61"/>
      <c r="AC166" s="62">
        <f>IFERROR(K166-editar!$C$1,"")</f>
        <v>-44648</v>
      </c>
      <c r="AD166" s="62">
        <f t="shared" si="1"/>
        <v>9999955352</v>
      </c>
      <c r="AE166" s="63"/>
      <c r="AF166" s="63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ht="19.5" customHeight="1">
      <c r="A167" s="82" t="str">
        <f>IF(controle!$D167="","",controle!$P167)</f>
        <v/>
      </c>
      <c r="B167" s="83"/>
      <c r="C167" s="83"/>
      <c r="D167" s="83"/>
      <c r="E167" s="83"/>
      <c r="F167" s="91"/>
      <c r="G167" s="99"/>
      <c r="H167" s="91"/>
      <c r="I167" s="100"/>
      <c r="J167" s="92" t="str">
        <f>IFERROR(IF((controle!$I167&gt;0),IF((DAYS360(TODAY(),(controle!$I167+editar!$C$9))&lt;1),"Vencido",IF((DAYS360(TODAY(),(controle!$I167+editar!$C$9))&lt;31),(DAYS360(TODAY(),(controle!$I167+editar!$C$9))&amp;" Dias para vencer"),"Válido")),""),"Inválido")</f>
        <v/>
      </c>
      <c r="K167" s="93" t="str">
        <f>controle!$R167</f>
        <v/>
      </c>
      <c r="L167" s="94"/>
      <c r="M167" s="95" t="str">
        <f>IFERROR(IF((controle!$L167&gt;0),IF((DAYS360(TODAY(),(controle!$L167+editar!$C$15))&lt;1),"Vencido",IF((DAYS360(TODAY(),(controle!$L167+editar!$C$15))&lt;31),(DAYS360(TODAY(),(controle!$L167+editar!$C$15))&amp;" Dias para vencer"),"Válido")),""),"Inválido")</f>
        <v/>
      </c>
      <c r="N167" s="94" t="str">
        <f>IF(controle!$L167="","",controle!$L167+editar!$C$15)</f>
        <v/>
      </c>
      <c r="O167" s="97"/>
      <c r="P167" s="80">
        <v>160.0</v>
      </c>
      <c r="Q167" s="80" t="str">
        <f>IF(controle!$J167="","",IF(controle!$J167="Vencido","Vencido",IF(controle!$J167="Válido","Válido","Próximo ao vencimento")))</f>
        <v/>
      </c>
      <c r="R167" s="81" t="str">
        <f>IF(controle!$I167="","",controle!$I167+editar!$C$9)</f>
        <v/>
      </c>
      <c r="S167" s="80" t="str">
        <f>IF(controle!$R167="","",VLOOKUP(MONTH(controle!$R167),editar!$F$2:$G$13,2,0))</f>
        <v/>
      </c>
      <c r="T167" s="80" t="str">
        <f>IF(controle!$R167="","",YEAR(controle!$R167))</f>
        <v/>
      </c>
      <c r="U167" s="80" t="str">
        <f>IF(controle!$M167="","",IF(controle!$M167="Vencido","Vencido",IF(controle!$M167="Válido","Válido","Próximo ao vencimento")))</f>
        <v/>
      </c>
      <c r="V167" s="80" t="str">
        <f>IF(controle!$N167="","",VLOOKUP(MONTH(controle!$N167),editar!$F$2:$G$13,2,0))</f>
        <v/>
      </c>
      <c r="W167" s="80" t="str">
        <f>IF(controle!$N167="","",YEAR(controle!$N167))</f>
        <v/>
      </c>
      <c r="X167" s="80" t="str">
        <f>IF(controle!$I167="","",VLOOKUP(MONTH(controle!$I167),editar!$F$2:$G$13,2,0))</f>
        <v/>
      </c>
      <c r="Y167" s="80" t="str">
        <f>IF(controle!$I167="","",YEAR(controle!$I167))</f>
        <v/>
      </c>
      <c r="Z167" s="80" t="str">
        <f>IF(controle!$L167="","",VLOOKUP(MONTH(controle!$L167),editar!$F$2:$G$13,2,0))</f>
        <v/>
      </c>
      <c r="AA167" s="80" t="str">
        <f>IF(controle!$L167="","",YEAR(controle!$L167))</f>
        <v/>
      </c>
      <c r="AB167" s="61"/>
      <c r="AC167" s="62">
        <f>IFERROR(K167-editar!$C$1,"")</f>
        <v>-44648</v>
      </c>
      <c r="AD167" s="62">
        <f t="shared" si="1"/>
        <v>9999955352</v>
      </c>
      <c r="AE167" s="63"/>
      <c r="AF167" s="63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ht="19.5" customHeight="1">
      <c r="A168" s="82" t="str">
        <f>IF(controle!$D168="","",controle!$P168)</f>
        <v/>
      </c>
      <c r="B168" s="83"/>
      <c r="C168" s="83"/>
      <c r="D168" s="83"/>
      <c r="E168" s="83"/>
      <c r="F168" s="91"/>
      <c r="G168" s="99"/>
      <c r="H168" s="91"/>
      <c r="I168" s="100"/>
      <c r="J168" s="92" t="str">
        <f>IFERROR(IF((controle!$I168&gt;0),IF((DAYS360(TODAY(),(controle!$I168+editar!$C$9))&lt;1),"Vencido",IF((DAYS360(TODAY(),(controle!$I168+editar!$C$9))&lt;31),(DAYS360(TODAY(),(controle!$I168+editar!$C$9))&amp;" Dias para vencer"),"Válido")),""),"Inválido")</f>
        <v/>
      </c>
      <c r="K168" s="93" t="str">
        <f>controle!$R168</f>
        <v/>
      </c>
      <c r="L168" s="94"/>
      <c r="M168" s="95" t="str">
        <f>IFERROR(IF((controle!$L168&gt;0),IF((DAYS360(TODAY(),(controle!$L168+editar!$C$15))&lt;1),"Vencido",IF((DAYS360(TODAY(),(controle!$L168+editar!$C$15))&lt;31),(DAYS360(TODAY(),(controle!$L168+editar!$C$15))&amp;" Dias para vencer"),"Válido")),""),"Inválido")</f>
        <v/>
      </c>
      <c r="N168" s="94" t="str">
        <f>IF(controle!$L168="","",controle!$L168+editar!$C$15)</f>
        <v/>
      </c>
      <c r="O168" s="97"/>
      <c r="P168" s="80">
        <v>161.0</v>
      </c>
      <c r="Q168" s="80" t="str">
        <f>IF(controle!$J168="","",IF(controle!$J168="Vencido","Vencido",IF(controle!$J168="Válido","Válido","Próximo ao vencimento")))</f>
        <v/>
      </c>
      <c r="R168" s="81" t="str">
        <f>IF(controle!$I168="","",controle!$I168+editar!$C$9)</f>
        <v/>
      </c>
      <c r="S168" s="80" t="str">
        <f>IF(controle!$R168="","",VLOOKUP(MONTH(controle!$R168),editar!$F$2:$G$13,2,0))</f>
        <v/>
      </c>
      <c r="T168" s="80" t="str">
        <f>IF(controle!$R168="","",YEAR(controle!$R168))</f>
        <v/>
      </c>
      <c r="U168" s="80" t="str">
        <f>IF(controle!$M168="","",IF(controle!$M168="Vencido","Vencido",IF(controle!$M168="Válido","Válido","Próximo ao vencimento")))</f>
        <v/>
      </c>
      <c r="V168" s="80" t="str">
        <f>IF(controle!$N168="","",VLOOKUP(MONTH(controle!$N168),editar!$F$2:$G$13,2,0))</f>
        <v/>
      </c>
      <c r="W168" s="80" t="str">
        <f>IF(controle!$N168="","",YEAR(controle!$N168))</f>
        <v/>
      </c>
      <c r="X168" s="80" t="str">
        <f>IF(controle!$I168="","",VLOOKUP(MONTH(controle!$I168),editar!$F$2:$G$13,2,0))</f>
        <v/>
      </c>
      <c r="Y168" s="80" t="str">
        <f>IF(controle!$I168="","",YEAR(controle!$I168))</f>
        <v/>
      </c>
      <c r="Z168" s="80" t="str">
        <f>IF(controle!$L168="","",VLOOKUP(MONTH(controle!$L168),editar!$F$2:$G$13,2,0))</f>
        <v/>
      </c>
      <c r="AA168" s="80" t="str">
        <f>IF(controle!$L168="","",YEAR(controle!$L168))</f>
        <v/>
      </c>
      <c r="AB168" s="61"/>
      <c r="AC168" s="62">
        <f>IFERROR(K168-editar!$C$1,"")</f>
        <v>-44648</v>
      </c>
      <c r="AD168" s="62">
        <f t="shared" si="1"/>
        <v>9999955352</v>
      </c>
      <c r="AE168" s="63"/>
      <c r="AF168" s="63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ht="19.5" customHeight="1">
      <c r="A169" s="82" t="str">
        <f>IF(controle!$D169="","",controle!$P169)</f>
        <v/>
      </c>
      <c r="B169" s="83"/>
      <c r="C169" s="83"/>
      <c r="D169" s="83"/>
      <c r="E169" s="83"/>
      <c r="F169" s="91"/>
      <c r="G169" s="99"/>
      <c r="H169" s="91"/>
      <c r="I169" s="100"/>
      <c r="J169" s="92" t="str">
        <f>IFERROR(IF((controle!$I169&gt;0),IF((DAYS360(TODAY(),(controle!$I169+editar!$C$9))&lt;1),"Vencido",IF((DAYS360(TODAY(),(controle!$I169+editar!$C$9))&lt;31),(DAYS360(TODAY(),(controle!$I169+editar!$C$9))&amp;" Dias para vencer"),"Válido")),""),"Inválido")</f>
        <v/>
      </c>
      <c r="K169" s="93" t="str">
        <f>controle!$R169</f>
        <v/>
      </c>
      <c r="L169" s="94"/>
      <c r="M169" s="95" t="str">
        <f>IFERROR(IF((controle!$L169&gt;0),IF((DAYS360(TODAY(),(controle!$L169+editar!$C$15))&lt;1),"Vencido",IF((DAYS360(TODAY(),(controle!$L169+editar!$C$15))&lt;31),(DAYS360(TODAY(),(controle!$L169+editar!$C$15))&amp;" Dias para vencer"),"Válido")),""),"Inválido")</f>
        <v/>
      </c>
      <c r="N169" s="94" t="str">
        <f>IF(controle!$L169="","",controle!$L169+editar!$C$15)</f>
        <v/>
      </c>
      <c r="O169" s="97"/>
      <c r="P169" s="80">
        <v>162.0</v>
      </c>
      <c r="Q169" s="80" t="str">
        <f>IF(controle!$J169="","",IF(controle!$J169="Vencido","Vencido",IF(controle!$J169="Válido","Válido","Próximo ao vencimento")))</f>
        <v/>
      </c>
      <c r="R169" s="81" t="str">
        <f>IF(controle!$I169="","",controle!$I169+editar!$C$9)</f>
        <v/>
      </c>
      <c r="S169" s="80" t="str">
        <f>IF(controle!$R169="","",VLOOKUP(MONTH(controle!$R169),editar!$F$2:$G$13,2,0))</f>
        <v/>
      </c>
      <c r="T169" s="80" t="str">
        <f>IF(controle!$R169="","",YEAR(controle!$R169))</f>
        <v/>
      </c>
      <c r="U169" s="80" t="str">
        <f>IF(controle!$M169="","",IF(controle!$M169="Vencido","Vencido",IF(controle!$M169="Válido","Válido","Próximo ao vencimento")))</f>
        <v/>
      </c>
      <c r="V169" s="80" t="str">
        <f>IF(controle!$N169="","",VLOOKUP(MONTH(controle!$N169),editar!$F$2:$G$13,2,0))</f>
        <v/>
      </c>
      <c r="W169" s="80" t="str">
        <f>IF(controle!$N169="","",YEAR(controle!$N169))</f>
        <v/>
      </c>
      <c r="X169" s="80" t="str">
        <f>IF(controle!$I169="","",VLOOKUP(MONTH(controle!$I169),editar!$F$2:$G$13,2,0))</f>
        <v/>
      </c>
      <c r="Y169" s="80" t="str">
        <f>IF(controle!$I169="","",YEAR(controle!$I169))</f>
        <v/>
      </c>
      <c r="Z169" s="80" t="str">
        <f>IF(controle!$L169="","",VLOOKUP(MONTH(controle!$L169),editar!$F$2:$G$13,2,0))</f>
        <v/>
      </c>
      <c r="AA169" s="80" t="str">
        <f>IF(controle!$L169="","",YEAR(controle!$L169))</f>
        <v/>
      </c>
      <c r="AB169" s="61"/>
      <c r="AC169" s="62">
        <f>IFERROR(K169-editar!$C$1,"")</f>
        <v>-44648</v>
      </c>
      <c r="AD169" s="62">
        <f t="shared" si="1"/>
        <v>9999955352</v>
      </c>
      <c r="AE169" s="63"/>
      <c r="AF169" s="63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ht="19.5" customHeight="1">
      <c r="A170" s="82" t="str">
        <f>IF(controle!$D170="","",controle!$P170)</f>
        <v/>
      </c>
      <c r="B170" s="83"/>
      <c r="C170" s="83"/>
      <c r="D170" s="83"/>
      <c r="E170" s="83"/>
      <c r="F170" s="91"/>
      <c r="G170" s="99"/>
      <c r="H170" s="91"/>
      <c r="I170" s="100"/>
      <c r="J170" s="92" t="str">
        <f>IFERROR(IF((controle!$I170&gt;0),IF((DAYS360(TODAY(),(controle!$I170+editar!$C$9))&lt;1),"Vencido",IF((DAYS360(TODAY(),(controle!$I170+editar!$C$9))&lt;31),(DAYS360(TODAY(),(controle!$I170+editar!$C$9))&amp;" Dias para vencer"),"Válido")),""),"Inválido")</f>
        <v/>
      </c>
      <c r="K170" s="93" t="str">
        <f>controle!$R170</f>
        <v/>
      </c>
      <c r="L170" s="94"/>
      <c r="M170" s="95" t="str">
        <f>IFERROR(IF((controle!$L170&gt;0),IF((DAYS360(TODAY(),(controle!$L170+editar!$C$15))&lt;1),"Vencido",IF((DAYS360(TODAY(),(controle!$L170+editar!$C$15))&lt;31),(DAYS360(TODAY(),(controle!$L170+editar!$C$15))&amp;" Dias para vencer"),"Válido")),""),"Inválido")</f>
        <v/>
      </c>
      <c r="N170" s="94" t="str">
        <f>IF(controle!$L170="","",controle!$L170+editar!$C$15)</f>
        <v/>
      </c>
      <c r="O170" s="97"/>
      <c r="P170" s="80">
        <v>163.0</v>
      </c>
      <c r="Q170" s="80" t="str">
        <f>IF(controle!$J170="","",IF(controle!$J170="Vencido","Vencido",IF(controle!$J170="Válido","Válido","Próximo ao vencimento")))</f>
        <v/>
      </c>
      <c r="R170" s="81" t="str">
        <f>IF(controle!$I170="","",controle!$I170+editar!$C$9)</f>
        <v/>
      </c>
      <c r="S170" s="80" t="str">
        <f>IF(controle!$R170="","",VLOOKUP(MONTH(controle!$R170),editar!$F$2:$G$13,2,0))</f>
        <v/>
      </c>
      <c r="T170" s="80" t="str">
        <f>IF(controle!$R170="","",YEAR(controle!$R170))</f>
        <v/>
      </c>
      <c r="U170" s="80" t="str">
        <f>IF(controle!$M170="","",IF(controle!$M170="Vencido","Vencido",IF(controle!$M170="Válido","Válido","Próximo ao vencimento")))</f>
        <v/>
      </c>
      <c r="V170" s="80" t="str">
        <f>IF(controle!$N170="","",VLOOKUP(MONTH(controle!$N170),editar!$F$2:$G$13,2,0))</f>
        <v/>
      </c>
      <c r="W170" s="80" t="str">
        <f>IF(controle!$N170="","",YEAR(controle!$N170))</f>
        <v/>
      </c>
      <c r="X170" s="80" t="str">
        <f>IF(controle!$I170="","",VLOOKUP(MONTH(controle!$I170),editar!$F$2:$G$13,2,0))</f>
        <v/>
      </c>
      <c r="Y170" s="80" t="str">
        <f>IF(controle!$I170="","",YEAR(controle!$I170))</f>
        <v/>
      </c>
      <c r="Z170" s="80" t="str">
        <f>IF(controle!$L170="","",VLOOKUP(MONTH(controle!$L170),editar!$F$2:$G$13,2,0))</f>
        <v/>
      </c>
      <c r="AA170" s="80" t="str">
        <f>IF(controle!$L170="","",YEAR(controle!$L170))</f>
        <v/>
      </c>
      <c r="AB170" s="61"/>
      <c r="AC170" s="62">
        <f>IFERROR(K170-editar!$C$1,"")</f>
        <v>-44648</v>
      </c>
      <c r="AD170" s="62">
        <f t="shared" si="1"/>
        <v>9999955352</v>
      </c>
      <c r="AE170" s="63"/>
      <c r="AF170" s="63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ht="19.5" customHeight="1">
      <c r="A171" s="82" t="str">
        <f>IF(controle!$D171="","",controle!$P171)</f>
        <v/>
      </c>
      <c r="B171" s="83"/>
      <c r="C171" s="83"/>
      <c r="D171" s="83"/>
      <c r="E171" s="83"/>
      <c r="F171" s="91"/>
      <c r="G171" s="99"/>
      <c r="H171" s="91"/>
      <c r="I171" s="100"/>
      <c r="J171" s="92" t="str">
        <f>IFERROR(IF((controle!$I171&gt;0),IF((DAYS360(TODAY(),(controle!$I171+editar!$C$9))&lt;1),"Vencido",IF((DAYS360(TODAY(),(controle!$I171+editar!$C$9))&lt;31),(DAYS360(TODAY(),(controle!$I171+editar!$C$9))&amp;" Dias para vencer"),"Válido")),""),"Inválido")</f>
        <v/>
      </c>
      <c r="K171" s="93" t="str">
        <f>controle!$R171</f>
        <v/>
      </c>
      <c r="L171" s="94"/>
      <c r="M171" s="95" t="str">
        <f>IFERROR(IF((controle!$L171&gt;0),IF((DAYS360(TODAY(),(controle!$L171+editar!$C$15))&lt;1),"Vencido",IF((DAYS360(TODAY(),(controle!$L171+editar!$C$15))&lt;31),(DAYS360(TODAY(),(controle!$L171+editar!$C$15))&amp;" Dias para vencer"),"Válido")),""),"Inválido")</f>
        <v/>
      </c>
      <c r="N171" s="94" t="str">
        <f>IF(controle!$L171="","",controle!$L171+editar!$C$15)</f>
        <v/>
      </c>
      <c r="O171" s="97"/>
      <c r="P171" s="80">
        <v>164.0</v>
      </c>
      <c r="Q171" s="80" t="str">
        <f>IF(controle!$J171="","",IF(controle!$J171="Vencido","Vencido",IF(controle!$J171="Válido","Válido","Próximo ao vencimento")))</f>
        <v/>
      </c>
      <c r="R171" s="81" t="str">
        <f>IF(controle!$I171="","",controle!$I171+editar!$C$9)</f>
        <v/>
      </c>
      <c r="S171" s="80" t="str">
        <f>IF(controle!$R171="","",VLOOKUP(MONTH(controle!$R171),editar!$F$2:$G$13,2,0))</f>
        <v/>
      </c>
      <c r="T171" s="80" t="str">
        <f>IF(controle!$R171="","",YEAR(controle!$R171))</f>
        <v/>
      </c>
      <c r="U171" s="80" t="str">
        <f>IF(controle!$M171="","",IF(controle!$M171="Vencido","Vencido",IF(controle!$M171="Válido","Válido","Próximo ao vencimento")))</f>
        <v/>
      </c>
      <c r="V171" s="80" t="str">
        <f>IF(controle!$N171="","",VLOOKUP(MONTH(controle!$N171),editar!$F$2:$G$13,2,0))</f>
        <v/>
      </c>
      <c r="W171" s="80" t="str">
        <f>IF(controle!$N171="","",YEAR(controle!$N171))</f>
        <v/>
      </c>
      <c r="X171" s="80" t="str">
        <f>IF(controle!$I171="","",VLOOKUP(MONTH(controle!$I171),editar!$F$2:$G$13,2,0))</f>
        <v/>
      </c>
      <c r="Y171" s="80" t="str">
        <f>IF(controle!$I171="","",YEAR(controle!$I171))</f>
        <v/>
      </c>
      <c r="Z171" s="80" t="str">
        <f>IF(controle!$L171="","",VLOOKUP(MONTH(controle!$L171),editar!$F$2:$G$13,2,0))</f>
        <v/>
      </c>
      <c r="AA171" s="80" t="str">
        <f>IF(controle!$L171="","",YEAR(controle!$L171))</f>
        <v/>
      </c>
      <c r="AB171" s="61"/>
      <c r="AC171" s="62">
        <f>IFERROR(K171-editar!$C$1,"")</f>
        <v>-44648</v>
      </c>
      <c r="AD171" s="62">
        <f t="shared" si="1"/>
        <v>9999955352</v>
      </c>
      <c r="AE171" s="63"/>
      <c r="AF171" s="63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ht="19.5" customHeight="1">
      <c r="A172" s="82" t="str">
        <f>IF(controle!$D172="","",controle!$P172)</f>
        <v/>
      </c>
      <c r="B172" s="83"/>
      <c r="C172" s="83"/>
      <c r="D172" s="83"/>
      <c r="E172" s="83"/>
      <c r="F172" s="91"/>
      <c r="G172" s="99"/>
      <c r="H172" s="91"/>
      <c r="I172" s="100"/>
      <c r="J172" s="92" t="str">
        <f>IFERROR(IF((controle!$I172&gt;0),IF((DAYS360(TODAY(),(controle!$I172+editar!$C$9))&lt;1),"Vencido",IF((DAYS360(TODAY(),(controle!$I172+editar!$C$9))&lt;31),(DAYS360(TODAY(),(controle!$I172+editar!$C$9))&amp;" Dias para vencer"),"Válido")),""),"Inválido")</f>
        <v/>
      </c>
      <c r="K172" s="93" t="str">
        <f>controle!$R172</f>
        <v/>
      </c>
      <c r="L172" s="94"/>
      <c r="M172" s="95" t="str">
        <f>IFERROR(IF((controle!$L172&gt;0),IF((DAYS360(TODAY(),(controle!$L172+editar!$C$15))&lt;1),"Vencido",IF((DAYS360(TODAY(),(controle!$L172+editar!$C$15))&lt;31),(DAYS360(TODAY(),(controle!$L172+editar!$C$15))&amp;" Dias para vencer"),"Válido")),""),"Inválido")</f>
        <v/>
      </c>
      <c r="N172" s="94" t="str">
        <f>IF(controle!$L172="","",controle!$L172+editar!$C$15)</f>
        <v/>
      </c>
      <c r="O172" s="97"/>
      <c r="P172" s="80">
        <v>165.0</v>
      </c>
      <c r="Q172" s="80" t="str">
        <f>IF(controle!$J172="","",IF(controle!$J172="Vencido","Vencido",IF(controle!$J172="Válido","Válido","Próximo ao vencimento")))</f>
        <v/>
      </c>
      <c r="R172" s="81" t="str">
        <f>IF(controle!$I172="","",controle!$I172+editar!$C$9)</f>
        <v/>
      </c>
      <c r="S172" s="80" t="str">
        <f>IF(controle!$R172="","",VLOOKUP(MONTH(controle!$R172),editar!$F$2:$G$13,2,0))</f>
        <v/>
      </c>
      <c r="T172" s="80" t="str">
        <f>IF(controle!$R172="","",YEAR(controle!$R172))</f>
        <v/>
      </c>
      <c r="U172" s="80" t="str">
        <f>IF(controle!$M172="","",IF(controle!$M172="Vencido","Vencido",IF(controle!$M172="Válido","Válido","Próximo ao vencimento")))</f>
        <v/>
      </c>
      <c r="V172" s="80" t="str">
        <f>IF(controle!$N172="","",VLOOKUP(MONTH(controle!$N172),editar!$F$2:$G$13,2,0))</f>
        <v/>
      </c>
      <c r="W172" s="80" t="str">
        <f>IF(controle!$N172="","",YEAR(controle!$N172))</f>
        <v/>
      </c>
      <c r="X172" s="80" t="str">
        <f>IF(controle!$I172="","",VLOOKUP(MONTH(controle!$I172),editar!$F$2:$G$13,2,0))</f>
        <v/>
      </c>
      <c r="Y172" s="80" t="str">
        <f>IF(controle!$I172="","",YEAR(controle!$I172))</f>
        <v/>
      </c>
      <c r="Z172" s="80" t="str">
        <f>IF(controle!$L172="","",VLOOKUP(MONTH(controle!$L172),editar!$F$2:$G$13,2,0))</f>
        <v/>
      </c>
      <c r="AA172" s="80" t="str">
        <f>IF(controle!$L172="","",YEAR(controle!$L172))</f>
        <v/>
      </c>
      <c r="AB172" s="61"/>
      <c r="AC172" s="62">
        <f>IFERROR(K172-editar!$C$1,"")</f>
        <v>-44648</v>
      </c>
      <c r="AD172" s="62">
        <f t="shared" si="1"/>
        <v>9999955352</v>
      </c>
      <c r="AE172" s="63"/>
      <c r="AF172" s="63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ht="19.5" customHeight="1">
      <c r="A173" s="82" t="str">
        <f>IF(controle!$D173="","",controle!$P173)</f>
        <v/>
      </c>
      <c r="B173" s="83"/>
      <c r="C173" s="83"/>
      <c r="D173" s="83"/>
      <c r="E173" s="83"/>
      <c r="F173" s="91"/>
      <c r="G173" s="99"/>
      <c r="H173" s="91"/>
      <c r="I173" s="100"/>
      <c r="J173" s="92" t="str">
        <f>IFERROR(IF((controle!$I173&gt;0),IF((DAYS360(TODAY(),(controle!$I173+editar!$C$9))&lt;1),"Vencido",IF((DAYS360(TODAY(),(controle!$I173+editar!$C$9))&lt;31),(DAYS360(TODAY(),(controle!$I173+editar!$C$9))&amp;" Dias para vencer"),"Válido")),""),"Inválido")</f>
        <v/>
      </c>
      <c r="K173" s="93" t="str">
        <f>controle!$R173</f>
        <v/>
      </c>
      <c r="L173" s="94"/>
      <c r="M173" s="95" t="str">
        <f>IFERROR(IF((controle!$L173&gt;0),IF((DAYS360(TODAY(),(controle!$L173+editar!$C$15))&lt;1),"Vencido",IF((DAYS360(TODAY(),(controle!$L173+editar!$C$15))&lt;31),(DAYS360(TODAY(),(controle!$L173+editar!$C$15))&amp;" Dias para vencer"),"Válido")),""),"Inválido")</f>
        <v/>
      </c>
      <c r="N173" s="94" t="str">
        <f>IF(controle!$L173="","",controle!$L173+editar!$C$15)</f>
        <v/>
      </c>
      <c r="O173" s="97"/>
      <c r="P173" s="80">
        <v>166.0</v>
      </c>
      <c r="Q173" s="80" t="str">
        <f>IF(controle!$J173="","",IF(controle!$J173="Vencido","Vencido",IF(controle!$J173="Válido","Válido","Próximo ao vencimento")))</f>
        <v/>
      </c>
      <c r="R173" s="81" t="str">
        <f>IF(controle!$I173="","",controle!$I173+editar!$C$9)</f>
        <v/>
      </c>
      <c r="S173" s="80" t="str">
        <f>IF(controle!$R173="","",VLOOKUP(MONTH(controle!$R173),editar!$F$2:$G$13,2,0))</f>
        <v/>
      </c>
      <c r="T173" s="80" t="str">
        <f>IF(controle!$R173="","",YEAR(controle!$R173))</f>
        <v/>
      </c>
      <c r="U173" s="80" t="str">
        <f>IF(controle!$M173="","",IF(controle!$M173="Vencido","Vencido",IF(controle!$M173="Válido","Válido","Próximo ao vencimento")))</f>
        <v/>
      </c>
      <c r="V173" s="80" t="str">
        <f>IF(controle!$N173="","",VLOOKUP(MONTH(controle!$N173),editar!$F$2:$G$13,2,0))</f>
        <v/>
      </c>
      <c r="W173" s="80" t="str">
        <f>IF(controle!$N173="","",YEAR(controle!$N173))</f>
        <v/>
      </c>
      <c r="X173" s="80" t="str">
        <f>IF(controle!$I173="","",VLOOKUP(MONTH(controle!$I173),editar!$F$2:$G$13,2,0))</f>
        <v/>
      </c>
      <c r="Y173" s="80" t="str">
        <f>IF(controle!$I173="","",YEAR(controle!$I173))</f>
        <v/>
      </c>
      <c r="Z173" s="80" t="str">
        <f>IF(controle!$L173="","",VLOOKUP(MONTH(controle!$L173),editar!$F$2:$G$13,2,0))</f>
        <v/>
      </c>
      <c r="AA173" s="80" t="str">
        <f>IF(controle!$L173="","",YEAR(controle!$L173))</f>
        <v/>
      </c>
      <c r="AB173" s="61"/>
      <c r="AC173" s="62">
        <f>IFERROR(K173-editar!$C$1,"")</f>
        <v>-44648</v>
      </c>
      <c r="AD173" s="62">
        <f t="shared" si="1"/>
        <v>9999955352</v>
      </c>
      <c r="AE173" s="63"/>
      <c r="AF173" s="63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ht="19.5" customHeight="1">
      <c r="A174" s="82" t="str">
        <f>IF(controle!$D174="","",controle!$P174)</f>
        <v/>
      </c>
      <c r="B174" s="83"/>
      <c r="C174" s="83"/>
      <c r="D174" s="83"/>
      <c r="E174" s="83"/>
      <c r="F174" s="91"/>
      <c r="G174" s="99"/>
      <c r="H174" s="91"/>
      <c r="I174" s="100"/>
      <c r="J174" s="92" t="str">
        <f>IFERROR(IF((controle!$I174&gt;0),IF((DAYS360(TODAY(),(controle!$I174+editar!$C$9))&lt;1),"Vencido",IF((DAYS360(TODAY(),(controle!$I174+editar!$C$9))&lt;31),(DAYS360(TODAY(),(controle!$I174+editar!$C$9))&amp;" Dias para vencer"),"Válido")),""),"Inválido")</f>
        <v/>
      </c>
      <c r="K174" s="93" t="str">
        <f>controle!$R174</f>
        <v/>
      </c>
      <c r="L174" s="94"/>
      <c r="M174" s="95" t="str">
        <f>IFERROR(IF((controle!$L174&gt;0),IF((DAYS360(TODAY(),(controle!$L174+editar!$C$15))&lt;1),"Vencido",IF((DAYS360(TODAY(),(controle!$L174+editar!$C$15))&lt;31),(DAYS360(TODAY(),(controle!$L174+editar!$C$15))&amp;" Dias para vencer"),"Válido")),""),"Inválido")</f>
        <v/>
      </c>
      <c r="N174" s="94" t="str">
        <f>IF(controle!$L174="","",controle!$L174+editar!$C$15)</f>
        <v/>
      </c>
      <c r="O174" s="97"/>
      <c r="P174" s="80">
        <v>167.0</v>
      </c>
      <c r="Q174" s="80" t="str">
        <f>IF(controle!$J174="","",IF(controle!$J174="Vencido","Vencido",IF(controle!$J174="Válido","Válido","Próximo ao vencimento")))</f>
        <v/>
      </c>
      <c r="R174" s="81" t="str">
        <f>IF(controle!$I174="","",controle!$I174+editar!$C$9)</f>
        <v/>
      </c>
      <c r="S174" s="80" t="str">
        <f>IF(controle!$R174="","",VLOOKUP(MONTH(controle!$R174),editar!$F$2:$G$13,2,0))</f>
        <v/>
      </c>
      <c r="T174" s="80" t="str">
        <f>IF(controle!$R174="","",YEAR(controle!$R174))</f>
        <v/>
      </c>
      <c r="U174" s="80" t="str">
        <f>IF(controle!$M174="","",IF(controle!$M174="Vencido","Vencido",IF(controle!$M174="Válido","Válido","Próximo ao vencimento")))</f>
        <v/>
      </c>
      <c r="V174" s="80" t="str">
        <f>IF(controle!$N174="","",VLOOKUP(MONTH(controle!$N174),editar!$F$2:$G$13,2,0))</f>
        <v/>
      </c>
      <c r="W174" s="80" t="str">
        <f>IF(controle!$N174="","",YEAR(controle!$N174))</f>
        <v/>
      </c>
      <c r="X174" s="80" t="str">
        <f>IF(controle!$I174="","",VLOOKUP(MONTH(controle!$I174),editar!$F$2:$G$13,2,0))</f>
        <v/>
      </c>
      <c r="Y174" s="80" t="str">
        <f>IF(controle!$I174="","",YEAR(controle!$I174))</f>
        <v/>
      </c>
      <c r="Z174" s="80" t="str">
        <f>IF(controle!$L174="","",VLOOKUP(MONTH(controle!$L174),editar!$F$2:$G$13,2,0))</f>
        <v/>
      </c>
      <c r="AA174" s="80" t="str">
        <f>IF(controle!$L174="","",YEAR(controle!$L174))</f>
        <v/>
      </c>
      <c r="AB174" s="61"/>
      <c r="AC174" s="62">
        <f>IFERROR(K174-editar!$C$1,"")</f>
        <v>-44648</v>
      </c>
      <c r="AD174" s="62">
        <f t="shared" si="1"/>
        <v>9999955352</v>
      </c>
      <c r="AE174" s="63"/>
      <c r="AF174" s="63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ht="19.5" customHeight="1">
      <c r="A175" s="82" t="str">
        <f>IF(controle!$D175="","",controle!$P175)</f>
        <v/>
      </c>
      <c r="B175" s="83"/>
      <c r="C175" s="83"/>
      <c r="D175" s="83"/>
      <c r="E175" s="83"/>
      <c r="F175" s="91"/>
      <c r="G175" s="99"/>
      <c r="H175" s="91"/>
      <c r="I175" s="100"/>
      <c r="J175" s="92" t="str">
        <f>IFERROR(IF((controle!$I175&gt;0),IF((DAYS360(TODAY(),(controle!$I175+editar!$C$9))&lt;1),"Vencido",IF((DAYS360(TODAY(),(controle!$I175+editar!$C$9))&lt;31),(DAYS360(TODAY(),(controle!$I175+editar!$C$9))&amp;" Dias para vencer"),"Válido")),""),"Inválido")</f>
        <v/>
      </c>
      <c r="K175" s="93" t="str">
        <f>controle!$R175</f>
        <v/>
      </c>
      <c r="L175" s="94"/>
      <c r="M175" s="95" t="str">
        <f>IFERROR(IF((controle!$L175&gt;0),IF((DAYS360(TODAY(),(controle!$L175+editar!$C$15))&lt;1),"Vencido",IF((DAYS360(TODAY(),(controle!$L175+editar!$C$15))&lt;31),(DAYS360(TODAY(),(controle!$L175+editar!$C$15))&amp;" Dias para vencer"),"Válido")),""),"Inválido")</f>
        <v/>
      </c>
      <c r="N175" s="94" t="str">
        <f>IF(controle!$L175="","",controle!$L175+editar!$C$15)</f>
        <v/>
      </c>
      <c r="O175" s="97"/>
      <c r="P175" s="80">
        <v>168.0</v>
      </c>
      <c r="Q175" s="80" t="str">
        <f>IF(controle!$J175="","",IF(controle!$J175="Vencido","Vencido",IF(controle!$J175="Válido","Válido","Próximo ao vencimento")))</f>
        <v/>
      </c>
      <c r="R175" s="81" t="str">
        <f>IF(controle!$I175="","",controle!$I175+editar!$C$9)</f>
        <v/>
      </c>
      <c r="S175" s="80" t="str">
        <f>IF(controle!$R175="","",VLOOKUP(MONTH(controle!$R175),editar!$F$2:$G$13,2,0))</f>
        <v/>
      </c>
      <c r="T175" s="80" t="str">
        <f>IF(controle!$R175="","",YEAR(controle!$R175))</f>
        <v/>
      </c>
      <c r="U175" s="80" t="str">
        <f>IF(controle!$M175="","",IF(controle!$M175="Vencido","Vencido",IF(controle!$M175="Válido","Válido","Próximo ao vencimento")))</f>
        <v/>
      </c>
      <c r="V175" s="80" t="str">
        <f>IF(controle!$N175="","",VLOOKUP(MONTH(controle!$N175),editar!$F$2:$G$13,2,0))</f>
        <v/>
      </c>
      <c r="W175" s="80" t="str">
        <f>IF(controle!$N175="","",YEAR(controle!$N175))</f>
        <v/>
      </c>
      <c r="X175" s="80" t="str">
        <f>IF(controle!$I175="","",VLOOKUP(MONTH(controle!$I175),editar!$F$2:$G$13,2,0))</f>
        <v/>
      </c>
      <c r="Y175" s="80" t="str">
        <f>IF(controle!$I175="","",YEAR(controle!$I175))</f>
        <v/>
      </c>
      <c r="Z175" s="80" t="str">
        <f>IF(controle!$L175="","",VLOOKUP(MONTH(controle!$L175),editar!$F$2:$G$13,2,0))</f>
        <v/>
      </c>
      <c r="AA175" s="80" t="str">
        <f>IF(controle!$L175="","",YEAR(controle!$L175))</f>
        <v/>
      </c>
      <c r="AB175" s="61"/>
      <c r="AC175" s="62">
        <f>IFERROR(K175-editar!$C$1,"")</f>
        <v>-44648</v>
      </c>
      <c r="AD175" s="62">
        <f t="shared" si="1"/>
        <v>9999955352</v>
      </c>
      <c r="AE175" s="63"/>
      <c r="AF175" s="63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ht="19.5" customHeight="1">
      <c r="A176" s="82" t="str">
        <f>IF(controle!$D176="","",controle!$P176)</f>
        <v/>
      </c>
      <c r="B176" s="83"/>
      <c r="C176" s="83"/>
      <c r="D176" s="83"/>
      <c r="E176" s="83"/>
      <c r="F176" s="91"/>
      <c r="G176" s="99"/>
      <c r="H176" s="91"/>
      <c r="I176" s="100"/>
      <c r="J176" s="92" t="str">
        <f>IFERROR(IF((controle!$I176&gt;0),IF((DAYS360(TODAY(),(controle!$I176+editar!$C$9))&lt;1),"Vencido",IF((DAYS360(TODAY(),(controle!$I176+editar!$C$9))&lt;31),(DAYS360(TODAY(),(controle!$I176+editar!$C$9))&amp;" Dias para vencer"),"Válido")),""),"Inválido")</f>
        <v/>
      </c>
      <c r="K176" s="93" t="str">
        <f>controle!$R176</f>
        <v/>
      </c>
      <c r="L176" s="94"/>
      <c r="M176" s="95" t="str">
        <f>IFERROR(IF((controle!$L176&gt;0),IF((DAYS360(TODAY(),(controle!$L176+editar!$C$15))&lt;1),"Vencido",IF((DAYS360(TODAY(),(controle!$L176+editar!$C$15))&lt;31),(DAYS360(TODAY(),(controle!$L176+editar!$C$15))&amp;" Dias para vencer"),"Válido")),""),"Inválido")</f>
        <v/>
      </c>
      <c r="N176" s="94" t="str">
        <f>IF(controle!$L176="","",controle!$L176+editar!$C$15)</f>
        <v/>
      </c>
      <c r="O176" s="97"/>
      <c r="P176" s="80">
        <v>169.0</v>
      </c>
      <c r="Q176" s="80" t="str">
        <f>IF(controle!$J176="","",IF(controle!$J176="Vencido","Vencido",IF(controle!$J176="Válido","Válido","Próximo ao vencimento")))</f>
        <v/>
      </c>
      <c r="R176" s="81" t="str">
        <f>IF(controle!$I176="","",controle!$I176+editar!$C$9)</f>
        <v/>
      </c>
      <c r="S176" s="80" t="str">
        <f>IF(controle!$R176="","",VLOOKUP(MONTH(controle!$R176),editar!$F$2:$G$13,2,0))</f>
        <v/>
      </c>
      <c r="T176" s="80" t="str">
        <f>IF(controle!$R176="","",YEAR(controle!$R176))</f>
        <v/>
      </c>
      <c r="U176" s="80" t="str">
        <f>IF(controle!$M176="","",IF(controle!$M176="Vencido","Vencido",IF(controle!$M176="Válido","Válido","Próximo ao vencimento")))</f>
        <v/>
      </c>
      <c r="V176" s="80" t="str">
        <f>IF(controle!$N176="","",VLOOKUP(MONTH(controle!$N176),editar!$F$2:$G$13,2,0))</f>
        <v/>
      </c>
      <c r="W176" s="80" t="str">
        <f>IF(controle!$N176="","",YEAR(controle!$N176))</f>
        <v/>
      </c>
      <c r="X176" s="80" t="str">
        <f>IF(controle!$I176="","",VLOOKUP(MONTH(controle!$I176),editar!$F$2:$G$13,2,0))</f>
        <v/>
      </c>
      <c r="Y176" s="80" t="str">
        <f>IF(controle!$I176="","",YEAR(controle!$I176))</f>
        <v/>
      </c>
      <c r="Z176" s="80" t="str">
        <f>IF(controle!$L176="","",VLOOKUP(MONTH(controle!$L176),editar!$F$2:$G$13,2,0))</f>
        <v/>
      </c>
      <c r="AA176" s="80" t="str">
        <f>IF(controle!$L176="","",YEAR(controle!$L176))</f>
        <v/>
      </c>
      <c r="AB176" s="61"/>
      <c r="AC176" s="62">
        <f>IFERROR(K176-editar!$C$1,"")</f>
        <v>-44648</v>
      </c>
      <c r="AD176" s="62">
        <f t="shared" si="1"/>
        <v>9999955352</v>
      </c>
      <c r="AE176" s="63"/>
      <c r="AF176" s="63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ht="19.5" customHeight="1">
      <c r="A177" s="82" t="str">
        <f>IF(controle!$D177="","",controle!$P177)</f>
        <v/>
      </c>
      <c r="B177" s="83"/>
      <c r="C177" s="83"/>
      <c r="D177" s="83"/>
      <c r="E177" s="83"/>
      <c r="F177" s="91"/>
      <c r="G177" s="99"/>
      <c r="H177" s="91"/>
      <c r="I177" s="100"/>
      <c r="J177" s="92" t="str">
        <f>IFERROR(IF((controle!$I177&gt;0),IF((DAYS360(TODAY(),(controle!$I177+editar!$C$9))&lt;1),"Vencido",IF((DAYS360(TODAY(),(controle!$I177+editar!$C$9))&lt;31),(DAYS360(TODAY(),(controle!$I177+editar!$C$9))&amp;" Dias para vencer"),"Válido")),""),"Inválido")</f>
        <v/>
      </c>
      <c r="K177" s="93" t="str">
        <f>controle!$R177</f>
        <v/>
      </c>
      <c r="L177" s="94"/>
      <c r="M177" s="95" t="str">
        <f>IFERROR(IF((controle!$L177&gt;0),IF((DAYS360(TODAY(),(controle!$L177+editar!$C$15))&lt;1),"Vencido",IF((DAYS360(TODAY(),(controle!$L177+editar!$C$15))&lt;31),(DAYS360(TODAY(),(controle!$L177+editar!$C$15))&amp;" Dias para vencer"),"Válido")),""),"Inválido")</f>
        <v/>
      </c>
      <c r="N177" s="94" t="str">
        <f>IF(controle!$L177="","",controle!$L177+editar!$C$15)</f>
        <v/>
      </c>
      <c r="O177" s="97"/>
      <c r="P177" s="80">
        <v>170.0</v>
      </c>
      <c r="Q177" s="80" t="str">
        <f>IF(controle!$J177="","",IF(controle!$J177="Vencido","Vencido",IF(controle!$J177="Válido","Válido","Próximo ao vencimento")))</f>
        <v/>
      </c>
      <c r="R177" s="81" t="str">
        <f>IF(controle!$I177="","",controle!$I177+editar!$C$9)</f>
        <v/>
      </c>
      <c r="S177" s="80" t="str">
        <f>IF(controle!$R177="","",VLOOKUP(MONTH(controle!$R177),editar!$F$2:$G$13,2,0))</f>
        <v/>
      </c>
      <c r="T177" s="80" t="str">
        <f>IF(controle!$R177="","",YEAR(controle!$R177))</f>
        <v/>
      </c>
      <c r="U177" s="80" t="str">
        <f>IF(controle!$M177="","",IF(controle!$M177="Vencido","Vencido",IF(controle!$M177="Válido","Válido","Próximo ao vencimento")))</f>
        <v/>
      </c>
      <c r="V177" s="80" t="str">
        <f>IF(controle!$N177="","",VLOOKUP(MONTH(controle!$N177),editar!$F$2:$G$13,2,0))</f>
        <v/>
      </c>
      <c r="W177" s="80" t="str">
        <f>IF(controle!$N177="","",YEAR(controle!$N177))</f>
        <v/>
      </c>
      <c r="X177" s="80" t="str">
        <f>IF(controle!$I177="","",VLOOKUP(MONTH(controle!$I177),editar!$F$2:$G$13,2,0))</f>
        <v/>
      </c>
      <c r="Y177" s="80" t="str">
        <f>IF(controle!$I177="","",YEAR(controle!$I177))</f>
        <v/>
      </c>
      <c r="Z177" s="80" t="str">
        <f>IF(controle!$L177="","",VLOOKUP(MONTH(controle!$L177),editar!$F$2:$G$13,2,0))</f>
        <v/>
      </c>
      <c r="AA177" s="80" t="str">
        <f>IF(controle!$L177="","",YEAR(controle!$L177))</f>
        <v/>
      </c>
      <c r="AB177" s="61"/>
      <c r="AC177" s="62">
        <f>IFERROR(K177-editar!$C$1,"")</f>
        <v>-44648</v>
      </c>
      <c r="AD177" s="62">
        <f t="shared" si="1"/>
        <v>9999955352</v>
      </c>
      <c r="AE177" s="63"/>
      <c r="AF177" s="63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ht="19.5" customHeight="1">
      <c r="A178" s="82" t="str">
        <f>IF(controle!$D178="","",controle!$P178)</f>
        <v/>
      </c>
      <c r="B178" s="83"/>
      <c r="C178" s="83"/>
      <c r="D178" s="83"/>
      <c r="E178" s="83"/>
      <c r="F178" s="91"/>
      <c r="G178" s="99"/>
      <c r="H178" s="91"/>
      <c r="I178" s="100"/>
      <c r="J178" s="92" t="str">
        <f>IFERROR(IF((controle!$I178&gt;0),IF((DAYS360(TODAY(),(controle!$I178+editar!$C$9))&lt;1),"Vencido",IF((DAYS360(TODAY(),(controle!$I178+editar!$C$9))&lt;31),(DAYS360(TODAY(),(controle!$I178+editar!$C$9))&amp;" Dias para vencer"),"Válido")),""),"Inválido")</f>
        <v/>
      </c>
      <c r="K178" s="93" t="str">
        <f>controle!$R178</f>
        <v/>
      </c>
      <c r="L178" s="94"/>
      <c r="M178" s="95" t="str">
        <f>IFERROR(IF((controle!$L178&gt;0),IF((DAYS360(TODAY(),(controle!$L178+editar!$C$15))&lt;1),"Vencido",IF((DAYS360(TODAY(),(controle!$L178+editar!$C$15))&lt;31),(DAYS360(TODAY(),(controle!$L178+editar!$C$15))&amp;" Dias para vencer"),"Válido")),""),"Inválido")</f>
        <v/>
      </c>
      <c r="N178" s="94" t="str">
        <f>IF(controle!$L178="","",controle!$L178+editar!$C$15)</f>
        <v/>
      </c>
      <c r="O178" s="97"/>
      <c r="P178" s="80">
        <v>171.0</v>
      </c>
      <c r="Q178" s="80" t="str">
        <f>IF(controle!$J178="","",IF(controle!$J178="Vencido","Vencido",IF(controle!$J178="Válido","Válido","Próximo ao vencimento")))</f>
        <v/>
      </c>
      <c r="R178" s="81" t="str">
        <f>IF(controle!$I178="","",controle!$I178+editar!$C$9)</f>
        <v/>
      </c>
      <c r="S178" s="80" t="str">
        <f>IF(controle!$R178="","",VLOOKUP(MONTH(controle!$R178),editar!$F$2:$G$13,2,0))</f>
        <v/>
      </c>
      <c r="T178" s="80" t="str">
        <f>IF(controle!$R178="","",YEAR(controle!$R178))</f>
        <v/>
      </c>
      <c r="U178" s="80" t="str">
        <f>IF(controle!$M178="","",IF(controle!$M178="Vencido","Vencido",IF(controle!$M178="Válido","Válido","Próximo ao vencimento")))</f>
        <v/>
      </c>
      <c r="V178" s="80" t="str">
        <f>IF(controle!$N178="","",VLOOKUP(MONTH(controle!$N178),editar!$F$2:$G$13,2,0))</f>
        <v/>
      </c>
      <c r="W178" s="80" t="str">
        <f>IF(controle!$N178="","",YEAR(controle!$N178))</f>
        <v/>
      </c>
      <c r="X178" s="80" t="str">
        <f>IF(controle!$I178="","",VLOOKUP(MONTH(controle!$I178),editar!$F$2:$G$13,2,0))</f>
        <v/>
      </c>
      <c r="Y178" s="80" t="str">
        <f>IF(controle!$I178="","",YEAR(controle!$I178))</f>
        <v/>
      </c>
      <c r="Z178" s="80" t="str">
        <f>IF(controle!$L178="","",VLOOKUP(MONTH(controle!$L178),editar!$F$2:$G$13,2,0))</f>
        <v/>
      </c>
      <c r="AA178" s="80" t="str">
        <f>IF(controle!$L178="","",YEAR(controle!$L178))</f>
        <v/>
      </c>
      <c r="AB178" s="61"/>
      <c r="AC178" s="62">
        <f>IFERROR(K178-editar!$C$1,"")</f>
        <v>-44648</v>
      </c>
      <c r="AD178" s="62">
        <f t="shared" si="1"/>
        <v>9999955352</v>
      </c>
      <c r="AE178" s="63"/>
      <c r="AF178" s="63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ht="19.5" customHeight="1">
      <c r="A179" s="82" t="str">
        <f>IF(controle!$D179="","",controle!$P179)</f>
        <v/>
      </c>
      <c r="B179" s="83"/>
      <c r="C179" s="83"/>
      <c r="D179" s="83"/>
      <c r="E179" s="83"/>
      <c r="F179" s="91"/>
      <c r="G179" s="99"/>
      <c r="H179" s="91"/>
      <c r="I179" s="100"/>
      <c r="J179" s="92" t="str">
        <f>IFERROR(IF((controle!$I179&gt;0),IF((DAYS360(TODAY(),(controle!$I179+editar!$C$9))&lt;1),"Vencido",IF((DAYS360(TODAY(),(controle!$I179+editar!$C$9))&lt;31),(DAYS360(TODAY(),(controle!$I179+editar!$C$9))&amp;" Dias para vencer"),"Válido")),""),"Inválido")</f>
        <v/>
      </c>
      <c r="K179" s="93" t="str">
        <f>controle!$R179</f>
        <v/>
      </c>
      <c r="L179" s="94"/>
      <c r="M179" s="95" t="str">
        <f>IFERROR(IF((controle!$L179&gt;0),IF((DAYS360(TODAY(),(controle!$L179+editar!$C$15))&lt;1),"Vencido",IF((DAYS360(TODAY(),(controle!$L179+editar!$C$15))&lt;31),(DAYS360(TODAY(),(controle!$L179+editar!$C$15))&amp;" Dias para vencer"),"Válido")),""),"Inválido")</f>
        <v/>
      </c>
      <c r="N179" s="94" t="str">
        <f>IF(controle!$L179="","",controle!$L179+editar!$C$15)</f>
        <v/>
      </c>
      <c r="O179" s="97"/>
      <c r="P179" s="80">
        <v>172.0</v>
      </c>
      <c r="Q179" s="80" t="str">
        <f>IF(controle!$J179="","",IF(controle!$J179="Vencido","Vencido",IF(controle!$J179="Válido","Válido","Próximo ao vencimento")))</f>
        <v/>
      </c>
      <c r="R179" s="81" t="str">
        <f>IF(controle!$I179="","",controle!$I179+editar!$C$9)</f>
        <v/>
      </c>
      <c r="S179" s="80" t="str">
        <f>IF(controle!$R179="","",VLOOKUP(MONTH(controle!$R179),editar!$F$2:$G$13,2,0))</f>
        <v/>
      </c>
      <c r="T179" s="80" t="str">
        <f>IF(controle!$R179="","",YEAR(controle!$R179))</f>
        <v/>
      </c>
      <c r="U179" s="80" t="str">
        <f>IF(controle!$M179="","",IF(controle!$M179="Vencido","Vencido",IF(controle!$M179="Válido","Válido","Próximo ao vencimento")))</f>
        <v/>
      </c>
      <c r="V179" s="80" t="str">
        <f>IF(controle!$N179="","",VLOOKUP(MONTH(controle!$N179),editar!$F$2:$G$13,2,0))</f>
        <v/>
      </c>
      <c r="W179" s="80" t="str">
        <f>IF(controle!$N179="","",YEAR(controle!$N179))</f>
        <v/>
      </c>
      <c r="X179" s="80" t="str">
        <f>IF(controle!$I179="","",VLOOKUP(MONTH(controle!$I179),editar!$F$2:$G$13,2,0))</f>
        <v/>
      </c>
      <c r="Y179" s="80" t="str">
        <f>IF(controle!$I179="","",YEAR(controle!$I179))</f>
        <v/>
      </c>
      <c r="Z179" s="80" t="str">
        <f>IF(controle!$L179="","",VLOOKUP(MONTH(controle!$L179),editar!$F$2:$G$13,2,0))</f>
        <v/>
      </c>
      <c r="AA179" s="80" t="str">
        <f>IF(controle!$L179="","",YEAR(controle!$L179))</f>
        <v/>
      </c>
      <c r="AB179" s="61"/>
      <c r="AC179" s="62">
        <f>IFERROR(K179-editar!$C$1,"")</f>
        <v>-44648</v>
      </c>
      <c r="AD179" s="62">
        <f t="shared" si="1"/>
        <v>9999955352</v>
      </c>
      <c r="AE179" s="63"/>
      <c r="AF179" s="63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ht="19.5" customHeight="1">
      <c r="A180" s="82" t="str">
        <f>IF(controle!$D180="","",controle!$P180)</f>
        <v/>
      </c>
      <c r="B180" s="83"/>
      <c r="C180" s="83"/>
      <c r="D180" s="83"/>
      <c r="E180" s="83"/>
      <c r="F180" s="91"/>
      <c r="G180" s="99"/>
      <c r="H180" s="91"/>
      <c r="I180" s="100"/>
      <c r="J180" s="92" t="str">
        <f>IFERROR(IF((controle!$I180&gt;0),IF((DAYS360(TODAY(),(controle!$I180+editar!$C$9))&lt;1),"Vencido",IF((DAYS360(TODAY(),(controle!$I180+editar!$C$9))&lt;31),(DAYS360(TODAY(),(controle!$I180+editar!$C$9))&amp;" Dias para vencer"),"Válido")),""),"Inválido")</f>
        <v/>
      </c>
      <c r="K180" s="93" t="str">
        <f>controle!$R180</f>
        <v/>
      </c>
      <c r="L180" s="94"/>
      <c r="M180" s="95" t="str">
        <f>IFERROR(IF((controle!$L180&gt;0),IF((DAYS360(TODAY(),(controle!$L180+editar!$C$15))&lt;1),"Vencido",IF((DAYS360(TODAY(),(controle!$L180+editar!$C$15))&lt;31),(DAYS360(TODAY(),(controle!$L180+editar!$C$15))&amp;" Dias para vencer"),"Válido")),""),"Inválido")</f>
        <v/>
      </c>
      <c r="N180" s="94" t="str">
        <f>IF(controle!$L180="","",controle!$L180+editar!$C$15)</f>
        <v/>
      </c>
      <c r="O180" s="97"/>
      <c r="P180" s="80">
        <v>173.0</v>
      </c>
      <c r="Q180" s="80" t="str">
        <f>IF(controle!$J180="","",IF(controle!$J180="Vencido","Vencido",IF(controle!$J180="Válido","Válido","Próximo ao vencimento")))</f>
        <v/>
      </c>
      <c r="R180" s="81" t="str">
        <f>IF(controle!$I180="","",controle!$I180+editar!$C$9)</f>
        <v/>
      </c>
      <c r="S180" s="80" t="str">
        <f>IF(controle!$R180="","",VLOOKUP(MONTH(controle!$R180),editar!$F$2:$G$13,2,0))</f>
        <v/>
      </c>
      <c r="T180" s="80" t="str">
        <f>IF(controle!$R180="","",YEAR(controle!$R180))</f>
        <v/>
      </c>
      <c r="U180" s="80" t="str">
        <f>IF(controle!$M180="","",IF(controle!$M180="Vencido","Vencido",IF(controle!$M180="Válido","Válido","Próximo ao vencimento")))</f>
        <v/>
      </c>
      <c r="V180" s="80" t="str">
        <f>IF(controle!$N180="","",VLOOKUP(MONTH(controle!$N180),editar!$F$2:$G$13,2,0))</f>
        <v/>
      </c>
      <c r="W180" s="80" t="str">
        <f>IF(controle!$N180="","",YEAR(controle!$N180))</f>
        <v/>
      </c>
      <c r="X180" s="80" t="str">
        <f>IF(controle!$I180="","",VLOOKUP(MONTH(controle!$I180),editar!$F$2:$G$13,2,0))</f>
        <v/>
      </c>
      <c r="Y180" s="80" t="str">
        <f>IF(controle!$I180="","",YEAR(controle!$I180))</f>
        <v/>
      </c>
      <c r="Z180" s="80" t="str">
        <f>IF(controle!$L180="","",VLOOKUP(MONTH(controle!$L180),editar!$F$2:$G$13,2,0))</f>
        <v/>
      </c>
      <c r="AA180" s="80" t="str">
        <f>IF(controle!$L180="","",YEAR(controle!$L180))</f>
        <v/>
      </c>
      <c r="AB180" s="61"/>
      <c r="AC180" s="62">
        <f>IFERROR(K180-editar!$C$1,"")</f>
        <v>-44648</v>
      </c>
      <c r="AD180" s="62">
        <f t="shared" si="1"/>
        <v>9999955352</v>
      </c>
      <c r="AE180" s="63"/>
      <c r="AF180" s="63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ht="19.5" customHeight="1">
      <c r="A181" s="82" t="str">
        <f>IF(controle!$D181="","",controle!$P181)</f>
        <v/>
      </c>
      <c r="B181" s="83"/>
      <c r="C181" s="83"/>
      <c r="D181" s="83"/>
      <c r="E181" s="83"/>
      <c r="F181" s="91"/>
      <c r="G181" s="99"/>
      <c r="H181" s="91"/>
      <c r="I181" s="100"/>
      <c r="J181" s="92" t="str">
        <f>IFERROR(IF((controle!$I181&gt;0),IF((DAYS360(TODAY(),(controle!$I181+editar!$C$9))&lt;1),"Vencido",IF((DAYS360(TODAY(),(controle!$I181+editar!$C$9))&lt;31),(DAYS360(TODAY(),(controle!$I181+editar!$C$9))&amp;" Dias para vencer"),"Válido")),""),"Inválido")</f>
        <v/>
      </c>
      <c r="K181" s="93" t="str">
        <f>controle!$R181</f>
        <v/>
      </c>
      <c r="L181" s="94"/>
      <c r="M181" s="95" t="str">
        <f>IFERROR(IF((controle!$L181&gt;0),IF((DAYS360(TODAY(),(controle!$L181+editar!$C$15))&lt;1),"Vencido",IF((DAYS360(TODAY(),(controle!$L181+editar!$C$15))&lt;31),(DAYS360(TODAY(),(controle!$L181+editar!$C$15))&amp;" Dias para vencer"),"Válido")),""),"Inválido")</f>
        <v/>
      </c>
      <c r="N181" s="94" t="str">
        <f>IF(controle!$L181="","",controle!$L181+editar!$C$15)</f>
        <v/>
      </c>
      <c r="O181" s="97"/>
      <c r="P181" s="80">
        <v>174.0</v>
      </c>
      <c r="Q181" s="80" t="str">
        <f>IF(controle!$J181="","",IF(controle!$J181="Vencido","Vencido",IF(controle!$J181="Válido","Válido","Próximo ao vencimento")))</f>
        <v/>
      </c>
      <c r="R181" s="81" t="str">
        <f>IF(controle!$I181="","",controle!$I181+editar!$C$9)</f>
        <v/>
      </c>
      <c r="S181" s="80" t="str">
        <f>IF(controle!$R181="","",VLOOKUP(MONTH(controle!$R181),editar!$F$2:$G$13,2,0))</f>
        <v/>
      </c>
      <c r="T181" s="80" t="str">
        <f>IF(controle!$R181="","",YEAR(controle!$R181))</f>
        <v/>
      </c>
      <c r="U181" s="80" t="str">
        <f>IF(controle!$M181="","",IF(controle!$M181="Vencido","Vencido",IF(controle!$M181="Válido","Válido","Próximo ao vencimento")))</f>
        <v/>
      </c>
      <c r="V181" s="80" t="str">
        <f>IF(controle!$N181="","",VLOOKUP(MONTH(controle!$N181),editar!$F$2:$G$13,2,0))</f>
        <v/>
      </c>
      <c r="W181" s="80" t="str">
        <f>IF(controle!$N181="","",YEAR(controle!$N181))</f>
        <v/>
      </c>
      <c r="X181" s="80" t="str">
        <f>IF(controle!$I181="","",VLOOKUP(MONTH(controle!$I181),editar!$F$2:$G$13,2,0))</f>
        <v/>
      </c>
      <c r="Y181" s="80" t="str">
        <f>IF(controle!$I181="","",YEAR(controle!$I181))</f>
        <v/>
      </c>
      <c r="Z181" s="80" t="str">
        <f>IF(controle!$L181="","",VLOOKUP(MONTH(controle!$L181),editar!$F$2:$G$13,2,0))</f>
        <v/>
      </c>
      <c r="AA181" s="80" t="str">
        <f>IF(controle!$L181="","",YEAR(controle!$L181))</f>
        <v/>
      </c>
      <c r="AB181" s="61"/>
      <c r="AC181" s="62">
        <f>IFERROR(K181-editar!$C$1,"")</f>
        <v>-44648</v>
      </c>
      <c r="AD181" s="62">
        <f t="shared" si="1"/>
        <v>9999955352</v>
      </c>
      <c r="AE181" s="63"/>
      <c r="AF181" s="63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ht="19.5" customHeight="1">
      <c r="A182" s="82" t="str">
        <f>IF(controle!$D182="","",controle!$P182)</f>
        <v/>
      </c>
      <c r="B182" s="83"/>
      <c r="C182" s="83"/>
      <c r="D182" s="83"/>
      <c r="E182" s="83"/>
      <c r="F182" s="91"/>
      <c r="G182" s="99"/>
      <c r="H182" s="91"/>
      <c r="I182" s="100"/>
      <c r="J182" s="92" t="str">
        <f>IFERROR(IF((controle!$I182&gt;0),IF((DAYS360(TODAY(),(controle!$I182+editar!$C$9))&lt;1),"Vencido",IF((DAYS360(TODAY(),(controle!$I182+editar!$C$9))&lt;31),(DAYS360(TODAY(),(controle!$I182+editar!$C$9))&amp;" Dias para vencer"),"Válido")),""),"Inválido")</f>
        <v/>
      </c>
      <c r="K182" s="93" t="str">
        <f>controle!$R182</f>
        <v/>
      </c>
      <c r="L182" s="94"/>
      <c r="M182" s="95" t="str">
        <f>IFERROR(IF((controle!$L182&gt;0),IF((DAYS360(TODAY(),(controle!$L182+editar!$C$15))&lt;1),"Vencido",IF((DAYS360(TODAY(),(controle!$L182+editar!$C$15))&lt;31),(DAYS360(TODAY(),(controle!$L182+editar!$C$15))&amp;" Dias para vencer"),"Válido")),""),"Inválido")</f>
        <v/>
      </c>
      <c r="N182" s="94" t="str">
        <f>IF(controle!$L182="","",controle!$L182+editar!$C$15)</f>
        <v/>
      </c>
      <c r="O182" s="97"/>
      <c r="P182" s="80">
        <v>175.0</v>
      </c>
      <c r="Q182" s="80" t="str">
        <f>IF(controle!$J182="","",IF(controle!$J182="Vencido","Vencido",IF(controle!$J182="Válido","Válido","Próximo ao vencimento")))</f>
        <v/>
      </c>
      <c r="R182" s="81" t="str">
        <f>IF(controle!$I182="","",controle!$I182+editar!$C$9)</f>
        <v/>
      </c>
      <c r="S182" s="80" t="str">
        <f>IF(controle!$R182="","",VLOOKUP(MONTH(controle!$R182),editar!$F$2:$G$13,2,0))</f>
        <v/>
      </c>
      <c r="T182" s="80" t="str">
        <f>IF(controle!$R182="","",YEAR(controle!$R182))</f>
        <v/>
      </c>
      <c r="U182" s="80" t="str">
        <f>IF(controle!$M182="","",IF(controle!$M182="Vencido","Vencido",IF(controle!$M182="Válido","Válido","Próximo ao vencimento")))</f>
        <v/>
      </c>
      <c r="V182" s="80" t="str">
        <f>IF(controle!$N182="","",VLOOKUP(MONTH(controle!$N182),editar!$F$2:$G$13,2,0))</f>
        <v/>
      </c>
      <c r="W182" s="80" t="str">
        <f>IF(controle!$N182="","",YEAR(controle!$N182))</f>
        <v/>
      </c>
      <c r="X182" s="80" t="str">
        <f>IF(controle!$I182="","",VLOOKUP(MONTH(controle!$I182),editar!$F$2:$G$13,2,0))</f>
        <v/>
      </c>
      <c r="Y182" s="80" t="str">
        <f>IF(controle!$I182="","",YEAR(controle!$I182))</f>
        <v/>
      </c>
      <c r="Z182" s="80" t="str">
        <f>IF(controle!$L182="","",VLOOKUP(MONTH(controle!$L182),editar!$F$2:$G$13,2,0))</f>
        <v/>
      </c>
      <c r="AA182" s="80" t="str">
        <f>IF(controle!$L182="","",YEAR(controle!$L182))</f>
        <v/>
      </c>
      <c r="AB182" s="61"/>
      <c r="AC182" s="62">
        <f>IFERROR(K182-editar!$C$1,"")</f>
        <v>-44648</v>
      </c>
      <c r="AD182" s="62">
        <f t="shared" si="1"/>
        <v>9999955352</v>
      </c>
      <c r="AE182" s="63"/>
      <c r="AF182" s="63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ht="19.5" customHeight="1">
      <c r="A183" s="82" t="str">
        <f>IF(controle!$D183="","",controle!$P183)</f>
        <v/>
      </c>
      <c r="B183" s="83"/>
      <c r="C183" s="83"/>
      <c r="D183" s="83"/>
      <c r="E183" s="83"/>
      <c r="F183" s="91"/>
      <c r="G183" s="99"/>
      <c r="H183" s="91"/>
      <c r="I183" s="100"/>
      <c r="J183" s="92" t="str">
        <f>IFERROR(IF((controle!$I183&gt;0),IF((DAYS360(TODAY(),(controle!$I183+editar!$C$9))&lt;1),"Vencido",IF((DAYS360(TODAY(),(controle!$I183+editar!$C$9))&lt;31),(DAYS360(TODAY(),(controle!$I183+editar!$C$9))&amp;" Dias para vencer"),"Válido")),""),"Inválido")</f>
        <v/>
      </c>
      <c r="K183" s="93" t="str">
        <f>controle!$R183</f>
        <v/>
      </c>
      <c r="L183" s="94"/>
      <c r="M183" s="95" t="str">
        <f>IFERROR(IF((controle!$L183&gt;0),IF((DAYS360(TODAY(),(controle!$L183+editar!$C$15))&lt;1),"Vencido",IF((DAYS360(TODAY(),(controle!$L183+editar!$C$15))&lt;31),(DAYS360(TODAY(),(controle!$L183+editar!$C$15))&amp;" Dias para vencer"),"Válido")),""),"Inválido")</f>
        <v/>
      </c>
      <c r="N183" s="94" t="str">
        <f>IF(controle!$L183="","",controle!$L183+editar!$C$15)</f>
        <v/>
      </c>
      <c r="O183" s="97"/>
      <c r="P183" s="80">
        <v>176.0</v>
      </c>
      <c r="Q183" s="80" t="str">
        <f>IF(controle!$J183="","",IF(controle!$J183="Vencido","Vencido",IF(controle!$J183="Válido","Válido","Próximo ao vencimento")))</f>
        <v/>
      </c>
      <c r="R183" s="81" t="str">
        <f>IF(controle!$I183="","",controle!$I183+editar!$C$9)</f>
        <v/>
      </c>
      <c r="S183" s="80" t="str">
        <f>IF(controle!$R183="","",VLOOKUP(MONTH(controle!$R183),editar!$F$2:$G$13,2,0))</f>
        <v/>
      </c>
      <c r="T183" s="80" t="str">
        <f>IF(controle!$R183="","",YEAR(controle!$R183))</f>
        <v/>
      </c>
      <c r="U183" s="80" t="str">
        <f>IF(controle!$M183="","",IF(controle!$M183="Vencido","Vencido",IF(controle!$M183="Válido","Válido","Próximo ao vencimento")))</f>
        <v/>
      </c>
      <c r="V183" s="80" t="str">
        <f>IF(controle!$N183="","",VLOOKUP(MONTH(controle!$N183),editar!$F$2:$G$13,2,0))</f>
        <v/>
      </c>
      <c r="W183" s="80" t="str">
        <f>IF(controle!$N183="","",YEAR(controle!$N183))</f>
        <v/>
      </c>
      <c r="X183" s="80" t="str">
        <f>IF(controle!$I183="","",VLOOKUP(MONTH(controle!$I183),editar!$F$2:$G$13,2,0))</f>
        <v/>
      </c>
      <c r="Y183" s="80" t="str">
        <f>IF(controle!$I183="","",YEAR(controle!$I183))</f>
        <v/>
      </c>
      <c r="Z183" s="80" t="str">
        <f>IF(controle!$L183="","",VLOOKUP(MONTH(controle!$L183),editar!$F$2:$G$13,2,0))</f>
        <v/>
      </c>
      <c r="AA183" s="80" t="str">
        <f>IF(controle!$L183="","",YEAR(controle!$L183))</f>
        <v/>
      </c>
      <c r="AB183" s="61"/>
      <c r="AC183" s="62">
        <f>IFERROR(K183-editar!$C$1,"")</f>
        <v>-44648</v>
      </c>
      <c r="AD183" s="62">
        <f t="shared" si="1"/>
        <v>9999955352</v>
      </c>
      <c r="AE183" s="63"/>
      <c r="AF183" s="63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ht="19.5" customHeight="1">
      <c r="A184" s="82" t="str">
        <f>IF(controle!$D184="","",controle!$P184)</f>
        <v/>
      </c>
      <c r="B184" s="83"/>
      <c r="C184" s="83"/>
      <c r="D184" s="83"/>
      <c r="E184" s="83"/>
      <c r="F184" s="91"/>
      <c r="G184" s="99"/>
      <c r="H184" s="91"/>
      <c r="I184" s="100"/>
      <c r="J184" s="92" t="str">
        <f>IFERROR(IF((controle!$I184&gt;0),IF((DAYS360(TODAY(),(controle!$I184+editar!$C$9))&lt;1),"Vencido",IF((DAYS360(TODAY(),(controle!$I184+editar!$C$9))&lt;31),(DAYS360(TODAY(),(controle!$I184+editar!$C$9))&amp;" Dias para vencer"),"Válido")),""),"Inválido")</f>
        <v/>
      </c>
      <c r="K184" s="93" t="str">
        <f>controle!$R184</f>
        <v/>
      </c>
      <c r="L184" s="94"/>
      <c r="M184" s="95" t="str">
        <f>IFERROR(IF((controle!$L184&gt;0),IF((DAYS360(TODAY(),(controle!$L184+editar!$C$15))&lt;1),"Vencido",IF((DAYS360(TODAY(),(controle!$L184+editar!$C$15))&lt;31),(DAYS360(TODAY(),(controle!$L184+editar!$C$15))&amp;" Dias para vencer"),"Válido")),""),"Inválido")</f>
        <v/>
      </c>
      <c r="N184" s="94" t="str">
        <f>IF(controle!$L184="","",controle!$L184+editar!$C$15)</f>
        <v/>
      </c>
      <c r="O184" s="97"/>
      <c r="P184" s="80">
        <v>177.0</v>
      </c>
      <c r="Q184" s="80" t="str">
        <f>IF(controle!$J184="","",IF(controle!$J184="Vencido","Vencido",IF(controle!$J184="Válido","Válido","Próximo ao vencimento")))</f>
        <v/>
      </c>
      <c r="R184" s="81" t="str">
        <f>IF(controle!$I184="","",controle!$I184+editar!$C$9)</f>
        <v/>
      </c>
      <c r="S184" s="80" t="str">
        <f>IF(controle!$R184="","",VLOOKUP(MONTH(controle!$R184),editar!$F$2:$G$13,2,0))</f>
        <v/>
      </c>
      <c r="T184" s="80" t="str">
        <f>IF(controle!$R184="","",YEAR(controle!$R184))</f>
        <v/>
      </c>
      <c r="U184" s="80" t="str">
        <f>IF(controle!$M184="","",IF(controle!$M184="Vencido","Vencido",IF(controle!$M184="Válido","Válido","Próximo ao vencimento")))</f>
        <v/>
      </c>
      <c r="V184" s="80" t="str">
        <f>IF(controle!$N184="","",VLOOKUP(MONTH(controle!$N184),editar!$F$2:$G$13,2,0))</f>
        <v/>
      </c>
      <c r="W184" s="80" t="str">
        <f>IF(controle!$N184="","",YEAR(controle!$N184))</f>
        <v/>
      </c>
      <c r="X184" s="80" t="str">
        <f>IF(controle!$I184="","",VLOOKUP(MONTH(controle!$I184),editar!$F$2:$G$13,2,0))</f>
        <v/>
      </c>
      <c r="Y184" s="80" t="str">
        <f>IF(controle!$I184="","",YEAR(controle!$I184))</f>
        <v/>
      </c>
      <c r="Z184" s="80" t="str">
        <f>IF(controle!$L184="","",VLOOKUP(MONTH(controle!$L184),editar!$F$2:$G$13,2,0))</f>
        <v/>
      </c>
      <c r="AA184" s="80" t="str">
        <f>IF(controle!$L184="","",YEAR(controle!$L184))</f>
        <v/>
      </c>
      <c r="AB184" s="61"/>
      <c r="AC184" s="62">
        <f>IFERROR(K184-editar!$C$1,"")</f>
        <v>-44648</v>
      </c>
      <c r="AD184" s="62">
        <f t="shared" si="1"/>
        <v>9999955352</v>
      </c>
      <c r="AE184" s="63"/>
      <c r="AF184" s="63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ht="19.5" customHeight="1">
      <c r="A185" s="82" t="str">
        <f>IF(controle!$D185="","",controle!$P185)</f>
        <v/>
      </c>
      <c r="B185" s="83"/>
      <c r="C185" s="83"/>
      <c r="D185" s="83"/>
      <c r="E185" s="83"/>
      <c r="F185" s="91"/>
      <c r="G185" s="99"/>
      <c r="H185" s="91"/>
      <c r="I185" s="100"/>
      <c r="J185" s="92" t="str">
        <f>IFERROR(IF((controle!$I185&gt;0),IF((DAYS360(TODAY(),(controle!$I185+editar!$C$9))&lt;1),"Vencido",IF((DAYS360(TODAY(),(controle!$I185+editar!$C$9))&lt;31),(DAYS360(TODAY(),(controle!$I185+editar!$C$9))&amp;" Dias para vencer"),"Válido")),""),"Inválido")</f>
        <v/>
      </c>
      <c r="K185" s="93" t="str">
        <f>controle!$R185</f>
        <v/>
      </c>
      <c r="L185" s="94"/>
      <c r="M185" s="95" t="str">
        <f>IFERROR(IF((controle!$L185&gt;0),IF((DAYS360(TODAY(),(controle!$L185+editar!$C$15))&lt;1),"Vencido",IF((DAYS360(TODAY(),(controle!$L185+editar!$C$15))&lt;31),(DAYS360(TODAY(),(controle!$L185+editar!$C$15))&amp;" Dias para vencer"),"Válido")),""),"Inválido")</f>
        <v/>
      </c>
      <c r="N185" s="94" t="str">
        <f>IF(controle!$L185="","",controle!$L185+editar!$C$15)</f>
        <v/>
      </c>
      <c r="O185" s="97"/>
      <c r="P185" s="80">
        <v>178.0</v>
      </c>
      <c r="Q185" s="80" t="str">
        <f>IF(controle!$J185="","",IF(controle!$J185="Vencido","Vencido",IF(controle!$J185="Válido","Válido","Próximo ao vencimento")))</f>
        <v/>
      </c>
      <c r="R185" s="81" t="str">
        <f>IF(controle!$I185="","",controle!$I185+editar!$C$9)</f>
        <v/>
      </c>
      <c r="S185" s="80" t="str">
        <f>IF(controle!$R185="","",VLOOKUP(MONTH(controle!$R185),editar!$F$2:$G$13,2,0))</f>
        <v/>
      </c>
      <c r="T185" s="80" t="str">
        <f>IF(controle!$R185="","",YEAR(controle!$R185))</f>
        <v/>
      </c>
      <c r="U185" s="80" t="str">
        <f>IF(controle!$M185="","",IF(controle!$M185="Vencido","Vencido",IF(controle!$M185="Válido","Válido","Próximo ao vencimento")))</f>
        <v/>
      </c>
      <c r="V185" s="80" t="str">
        <f>IF(controle!$N185="","",VLOOKUP(MONTH(controle!$N185),editar!$F$2:$G$13,2,0))</f>
        <v/>
      </c>
      <c r="W185" s="80" t="str">
        <f>IF(controle!$N185="","",YEAR(controle!$N185))</f>
        <v/>
      </c>
      <c r="X185" s="80" t="str">
        <f>IF(controle!$I185="","",VLOOKUP(MONTH(controle!$I185),editar!$F$2:$G$13,2,0))</f>
        <v/>
      </c>
      <c r="Y185" s="80" t="str">
        <f>IF(controle!$I185="","",YEAR(controle!$I185))</f>
        <v/>
      </c>
      <c r="Z185" s="80" t="str">
        <f>IF(controle!$L185="","",VLOOKUP(MONTH(controle!$L185),editar!$F$2:$G$13,2,0))</f>
        <v/>
      </c>
      <c r="AA185" s="80" t="str">
        <f>IF(controle!$L185="","",YEAR(controle!$L185))</f>
        <v/>
      </c>
      <c r="AB185" s="61"/>
      <c r="AC185" s="62">
        <f>IFERROR(K185-editar!$C$1,"")</f>
        <v>-44648</v>
      </c>
      <c r="AD185" s="62">
        <f t="shared" si="1"/>
        <v>9999955352</v>
      </c>
      <c r="AE185" s="63"/>
      <c r="AF185" s="63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ht="19.5" customHeight="1">
      <c r="A186" s="82" t="str">
        <f>IF(controle!$D186="","",controle!$P186)</f>
        <v/>
      </c>
      <c r="B186" s="83"/>
      <c r="C186" s="83"/>
      <c r="D186" s="83"/>
      <c r="E186" s="83"/>
      <c r="F186" s="91"/>
      <c r="G186" s="99"/>
      <c r="H186" s="91"/>
      <c r="I186" s="100"/>
      <c r="J186" s="92" t="str">
        <f>IFERROR(IF((controle!$I186&gt;0),IF((DAYS360(TODAY(),(controle!$I186+editar!$C$9))&lt;1),"Vencido",IF((DAYS360(TODAY(),(controle!$I186+editar!$C$9))&lt;31),(DAYS360(TODAY(),(controle!$I186+editar!$C$9))&amp;" Dias para vencer"),"Válido")),""),"Inválido")</f>
        <v/>
      </c>
      <c r="K186" s="93" t="str">
        <f>controle!$R186</f>
        <v/>
      </c>
      <c r="L186" s="94"/>
      <c r="M186" s="95" t="str">
        <f>IFERROR(IF((controle!$L186&gt;0),IF((DAYS360(TODAY(),(controle!$L186+editar!$C$15))&lt;1),"Vencido",IF((DAYS360(TODAY(),(controle!$L186+editar!$C$15))&lt;31),(DAYS360(TODAY(),(controle!$L186+editar!$C$15))&amp;" Dias para vencer"),"Válido")),""),"Inválido")</f>
        <v/>
      </c>
      <c r="N186" s="94" t="str">
        <f>IF(controle!$L186="","",controle!$L186+editar!$C$15)</f>
        <v/>
      </c>
      <c r="O186" s="97"/>
      <c r="P186" s="80">
        <v>179.0</v>
      </c>
      <c r="Q186" s="80" t="str">
        <f>IF(controle!$J186="","",IF(controle!$J186="Vencido","Vencido",IF(controle!$J186="Válido","Válido","Próximo ao vencimento")))</f>
        <v/>
      </c>
      <c r="R186" s="81" t="str">
        <f>IF(controle!$I186="","",controle!$I186+editar!$C$9)</f>
        <v/>
      </c>
      <c r="S186" s="80" t="str">
        <f>IF(controle!$R186="","",VLOOKUP(MONTH(controle!$R186),editar!$F$2:$G$13,2,0))</f>
        <v/>
      </c>
      <c r="T186" s="80" t="str">
        <f>IF(controle!$R186="","",YEAR(controle!$R186))</f>
        <v/>
      </c>
      <c r="U186" s="80" t="str">
        <f>IF(controle!$M186="","",IF(controle!$M186="Vencido","Vencido",IF(controle!$M186="Válido","Válido","Próximo ao vencimento")))</f>
        <v/>
      </c>
      <c r="V186" s="80" t="str">
        <f>IF(controle!$N186="","",VLOOKUP(MONTH(controle!$N186),editar!$F$2:$G$13,2,0))</f>
        <v/>
      </c>
      <c r="W186" s="80" t="str">
        <f>IF(controle!$N186="","",YEAR(controle!$N186))</f>
        <v/>
      </c>
      <c r="X186" s="80" t="str">
        <f>IF(controle!$I186="","",VLOOKUP(MONTH(controle!$I186),editar!$F$2:$G$13,2,0))</f>
        <v/>
      </c>
      <c r="Y186" s="80" t="str">
        <f>IF(controle!$I186="","",YEAR(controle!$I186))</f>
        <v/>
      </c>
      <c r="Z186" s="80" t="str">
        <f>IF(controle!$L186="","",VLOOKUP(MONTH(controle!$L186),editar!$F$2:$G$13,2,0))</f>
        <v/>
      </c>
      <c r="AA186" s="80" t="str">
        <f>IF(controle!$L186="","",YEAR(controle!$L186))</f>
        <v/>
      </c>
      <c r="AB186" s="61"/>
      <c r="AC186" s="62">
        <f>IFERROR(K186-editar!$C$1,"")</f>
        <v>-44648</v>
      </c>
      <c r="AD186" s="62">
        <f t="shared" si="1"/>
        <v>9999955352</v>
      </c>
      <c r="AE186" s="63"/>
      <c r="AF186" s="63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ht="19.5" customHeight="1">
      <c r="A187" s="82" t="str">
        <f>IF(controle!$D187="","",controle!$P187)</f>
        <v/>
      </c>
      <c r="B187" s="83"/>
      <c r="C187" s="83"/>
      <c r="D187" s="83"/>
      <c r="E187" s="83"/>
      <c r="F187" s="91"/>
      <c r="G187" s="99"/>
      <c r="H187" s="91"/>
      <c r="I187" s="100"/>
      <c r="J187" s="92" t="str">
        <f>IFERROR(IF((controle!$I187&gt;0),IF((DAYS360(TODAY(),(controle!$I187+editar!$C$9))&lt;1),"Vencido",IF((DAYS360(TODAY(),(controle!$I187+editar!$C$9))&lt;31),(DAYS360(TODAY(),(controle!$I187+editar!$C$9))&amp;" Dias para vencer"),"Válido")),""),"Inválido")</f>
        <v/>
      </c>
      <c r="K187" s="93" t="str">
        <f>controle!$R187</f>
        <v/>
      </c>
      <c r="L187" s="94"/>
      <c r="M187" s="95" t="str">
        <f>IFERROR(IF((controle!$L187&gt;0),IF((DAYS360(TODAY(),(controle!$L187+editar!$C$15))&lt;1),"Vencido",IF((DAYS360(TODAY(),(controle!$L187+editar!$C$15))&lt;31),(DAYS360(TODAY(),(controle!$L187+editar!$C$15))&amp;" Dias para vencer"),"Válido")),""),"Inválido")</f>
        <v/>
      </c>
      <c r="N187" s="94" t="str">
        <f>IF(controle!$L187="","",controle!$L187+editar!$C$15)</f>
        <v/>
      </c>
      <c r="O187" s="97"/>
      <c r="P187" s="80">
        <v>180.0</v>
      </c>
      <c r="Q187" s="80" t="str">
        <f>IF(controle!$J187="","",IF(controle!$J187="Vencido","Vencido",IF(controle!$J187="Válido","Válido","Próximo ao vencimento")))</f>
        <v/>
      </c>
      <c r="R187" s="81" t="str">
        <f>IF(controle!$I187="","",controle!$I187+editar!$C$9)</f>
        <v/>
      </c>
      <c r="S187" s="80" t="str">
        <f>IF(controle!$R187="","",VLOOKUP(MONTH(controle!$R187),editar!$F$2:$G$13,2,0))</f>
        <v/>
      </c>
      <c r="T187" s="80" t="str">
        <f>IF(controle!$R187="","",YEAR(controle!$R187))</f>
        <v/>
      </c>
      <c r="U187" s="80" t="str">
        <f>IF(controle!$M187="","",IF(controle!$M187="Vencido","Vencido",IF(controle!$M187="Válido","Válido","Próximo ao vencimento")))</f>
        <v/>
      </c>
      <c r="V187" s="80" t="str">
        <f>IF(controle!$N187="","",VLOOKUP(MONTH(controle!$N187),editar!$F$2:$G$13,2,0))</f>
        <v/>
      </c>
      <c r="W187" s="80" t="str">
        <f>IF(controle!$N187="","",YEAR(controle!$N187))</f>
        <v/>
      </c>
      <c r="X187" s="80" t="str">
        <f>IF(controle!$I187="","",VLOOKUP(MONTH(controle!$I187),editar!$F$2:$G$13,2,0))</f>
        <v/>
      </c>
      <c r="Y187" s="80" t="str">
        <f>IF(controle!$I187="","",YEAR(controle!$I187))</f>
        <v/>
      </c>
      <c r="Z187" s="80" t="str">
        <f>IF(controle!$L187="","",VLOOKUP(MONTH(controle!$L187),editar!$F$2:$G$13,2,0))</f>
        <v/>
      </c>
      <c r="AA187" s="80" t="str">
        <f>IF(controle!$L187="","",YEAR(controle!$L187))</f>
        <v/>
      </c>
      <c r="AB187" s="61"/>
      <c r="AC187" s="62">
        <f>IFERROR(K187-editar!$C$1,"")</f>
        <v>-44648</v>
      </c>
      <c r="AD187" s="62">
        <f t="shared" si="1"/>
        <v>9999955352</v>
      </c>
      <c r="AE187" s="63"/>
      <c r="AF187" s="63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ht="19.5" customHeight="1">
      <c r="A188" s="82" t="str">
        <f>IF(controle!$D188="","",controle!$P188)</f>
        <v/>
      </c>
      <c r="B188" s="83"/>
      <c r="C188" s="83"/>
      <c r="D188" s="83"/>
      <c r="E188" s="83"/>
      <c r="F188" s="91"/>
      <c r="G188" s="99"/>
      <c r="H188" s="91"/>
      <c r="I188" s="100"/>
      <c r="J188" s="92" t="str">
        <f>IFERROR(IF((controle!$I188&gt;0),IF((DAYS360(TODAY(),(controle!$I188+editar!$C$9))&lt;1),"Vencido",IF((DAYS360(TODAY(),(controle!$I188+editar!$C$9))&lt;31),(DAYS360(TODAY(),(controle!$I188+editar!$C$9))&amp;" Dias para vencer"),"Válido")),""),"Inválido")</f>
        <v/>
      </c>
      <c r="K188" s="93" t="str">
        <f>controle!$R188</f>
        <v/>
      </c>
      <c r="L188" s="94"/>
      <c r="M188" s="95" t="str">
        <f>IFERROR(IF((controle!$L188&gt;0),IF((DAYS360(TODAY(),(controle!$L188+editar!$C$15))&lt;1),"Vencido",IF((DAYS360(TODAY(),(controle!$L188+editar!$C$15))&lt;31),(DAYS360(TODAY(),(controle!$L188+editar!$C$15))&amp;" Dias para vencer"),"Válido")),""),"Inválido")</f>
        <v/>
      </c>
      <c r="N188" s="94" t="str">
        <f>IF(controle!$L188="","",controle!$L188+editar!$C$15)</f>
        <v/>
      </c>
      <c r="O188" s="97"/>
      <c r="P188" s="80">
        <v>181.0</v>
      </c>
      <c r="Q188" s="80" t="str">
        <f>IF(controle!$J188="","",IF(controle!$J188="Vencido","Vencido",IF(controle!$J188="Válido","Válido","Próximo ao vencimento")))</f>
        <v/>
      </c>
      <c r="R188" s="81" t="str">
        <f>IF(controle!$I188="","",controle!$I188+editar!$C$9)</f>
        <v/>
      </c>
      <c r="S188" s="80" t="str">
        <f>IF(controle!$R188="","",VLOOKUP(MONTH(controle!$R188),editar!$F$2:$G$13,2,0))</f>
        <v/>
      </c>
      <c r="T188" s="80" t="str">
        <f>IF(controle!$R188="","",YEAR(controle!$R188))</f>
        <v/>
      </c>
      <c r="U188" s="80" t="str">
        <f>IF(controle!$M188="","",IF(controle!$M188="Vencido","Vencido",IF(controle!$M188="Válido","Válido","Próximo ao vencimento")))</f>
        <v/>
      </c>
      <c r="V188" s="80" t="str">
        <f>IF(controle!$N188="","",VLOOKUP(MONTH(controle!$N188),editar!$F$2:$G$13,2,0))</f>
        <v/>
      </c>
      <c r="W188" s="80" t="str">
        <f>IF(controle!$N188="","",YEAR(controle!$N188))</f>
        <v/>
      </c>
      <c r="X188" s="80" t="str">
        <f>IF(controle!$I188="","",VLOOKUP(MONTH(controle!$I188),editar!$F$2:$G$13,2,0))</f>
        <v/>
      </c>
      <c r="Y188" s="80" t="str">
        <f>IF(controle!$I188="","",YEAR(controle!$I188))</f>
        <v/>
      </c>
      <c r="Z188" s="80" t="str">
        <f>IF(controle!$L188="","",VLOOKUP(MONTH(controle!$L188),editar!$F$2:$G$13,2,0))</f>
        <v/>
      </c>
      <c r="AA188" s="80" t="str">
        <f>IF(controle!$L188="","",YEAR(controle!$L188))</f>
        <v/>
      </c>
      <c r="AB188" s="61"/>
      <c r="AC188" s="62">
        <f>IFERROR(K188-editar!$C$1,"")</f>
        <v>-44648</v>
      </c>
      <c r="AD188" s="62">
        <f t="shared" si="1"/>
        <v>9999955352</v>
      </c>
      <c r="AE188" s="63"/>
      <c r="AF188" s="63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ht="19.5" customHeight="1">
      <c r="A189" s="82" t="str">
        <f>IF(controle!$D189="","",controle!$P189)</f>
        <v/>
      </c>
      <c r="B189" s="83"/>
      <c r="C189" s="83"/>
      <c r="D189" s="83"/>
      <c r="E189" s="83"/>
      <c r="F189" s="91"/>
      <c r="G189" s="99"/>
      <c r="H189" s="91"/>
      <c r="I189" s="100"/>
      <c r="J189" s="92" t="str">
        <f>IFERROR(IF((controle!$I189&gt;0),IF((DAYS360(TODAY(),(controle!$I189+editar!$C$9))&lt;1),"Vencido",IF((DAYS360(TODAY(),(controle!$I189+editar!$C$9))&lt;31),(DAYS360(TODAY(),(controle!$I189+editar!$C$9))&amp;" Dias para vencer"),"Válido")),""),"Inválido")</f>
        <v/>
      </c>
      <c r="K189" s="93" t="str">
        <f>controle!$R189</f>
        <v/>
      </c>
      <c r="L189" s="94"/>
      <c r="M189" s="95" t="str">
        <f>IFERROR(IF((controle!$L189&gt;0),IF((DAYS360(TODAY(),(controle!$L189+editar!$C$15))&lt;1),"Vencido",IF((DAYS360(TODAY(),(controle!$L189+editar!$C$15))&lt;31),(DAYS360(TODAY(),(controle!$L189+editar!$C$15))&amp;" Dias para vencer"),"Válido")),""),"Inválido")</f>
        <v/>
      </c>
      <c r="N189" s="94" t="str">
        <f>IF(controle!$L189="","",controle!$L189+editar!$C$15)</f>
        <v/>
      </c>
      <c r="O189" s="97"/>
      <c r="P189" s="80">
        <v>182.0</v>
      </c>
      <c r="Q189" s="80" t="str">
        <f>IF(controle!$J189="","",IF(controle!$J189="Vencido","Vencido",IF(controle!$J189="Válido","Válido","Próximo ao vencimento")))</f>
        <v/>
      </c>
      <c r="R189" s="81" t="str">
        <f>IF(controle!$I189="","",controle!$I189+editar!$C$9)</f>
        <v/>
      </c>
      <c r="S189" s="80" t="str">
        <f>IF(controle!$R189="","",VLOOKUP(MONTH(controle!$R189),editar!$F$2:$G$13,2,0))</f>
        <v/>
      </c>
      <c r="T189" s="80" t="str">
        <f>IF(controle!$R189="","",YEAR(controle!$R189))</f>
        <v/>
      </c>
      <c r="U189" s="80" t="str">
        <f>IF(controle!$M189="","",IF(controle!$M189="Vencido","Vencido",IF(controle!$M189="Válido","Válido","Próximo ao vencimento")))</f>
        <v/>
      </c>
      <c r="V189" s="80" t="str">
        <f>IF(controle!$N189="","",VLOOKUP(MONTH(controle!$N189),editar!$F$2:$G$13,2,0))</f>
        <v/>
      </c>
      <c r="W189" s="80" t="str">
        <f>IF(controle!$N189="","",YEAR(controle!$N189))</f>
        <v/>
      </c>
      <c r="X189" s="80" t="str">
        <f>IF(controle!$I189="","",VLOOKUP(MONTH(controle!$I189),editar!$F$2:$G$13,2,0))</f>
        <v/>
      </c>
      <c r="Y189" s="80" t="str">
        <f>IF(controle!$I189="","",YEAR(controle!$I189))</f>
        <v/>
      </c>
      <c r="Z189" s="80" t="str">
        <f>IF(controle!$L189="","",VLOOKUP(MONTH(controle!$L189),editar!$F$2:$G$13,2,0))</f>
        <v/>
      </c>
      <c r="AA189" s="80" t="str">
        <f>IF(controle!$L189="","",YEAR(controle!$L189))</f>
        <v/>
      </c>
      <c r="AB189" s="61"/>
      <c r="AC189" s="62">
        <f>IFERROR(K189-editar!$C$1,"")</f>
        <v>-44648</v>
      </c>
      <c r="AD189" s="62">
        <f t="shared" si="1"/>
        <v>9999955352</v>
      </c>
      <c r="AE189" s="63"/>
      <c r="AF189" s="63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ht="19.5" customHeight="1">
      <c r="A190" s="82" t="str">
        <f>IF(controle!$D190="","",controle!$P190)</f>
        <v/>
      </c>
      <c r="B190" s="83"/>
      <c r="C190" s="83"/>
      <c r="D190" s="83"/>
      <c r="E190" s="83"/>
      <c r="F190" s="91"/>
      <c r="G190" s="99"/>
      <c r="H190" s="91"/>
      <c r="I190" s="100"/>
      <c r="J190" s="92" t="str">
        <f>IFERROR(IF((controle!$I190&gt;0),IF((DAYS360(TODAY(),(controle!$I190+editar!$C$9))&lt;1),"Vencido",IF((DAYS360(TODAY(),(controle!$I190+editar!$C$9))&lt;31),(DAYS360(TODAY(),(controle!$I190+editar!$C$9))&amp;" Dias para vencer"),"Válido")),""),"Inválido")</f>
        <v/>
      </c>
      <c r="K190" s="93" t="str">
        <f>controle!$R190</f>
        <v/>
      </c>
      <c r="L190" s="94"/>
      <c r="M190" s="95" t="str">
        <f>IFERROR(IF((controle!$L190&gt;0),IF((DAYS360(TODAY(),(controle!$L190+editar!$C$15))&lt;1),"Vencido",IF((DAYS360(TODAY(),(controle!$L190+editar!$C$15))&lt;31),(DAYS360(TODAY(),(controle!$L190+editar!$C$15))&amp;" Dias para vencer"),"Válido")),""),"Inválido")</f>
        <v/>
      </c>
      <c r="N190" s="94" t="str">
        <f>IF(controle!$L190="","",controle!$L190+editar!$C$15)</f>
        <v/>
      </c>
      <c r="O190" s="97"/>
      <c r="P190" s="80">
        <v>183.0</v>
      </c>
      <c r="Q190" s="80" t="str">
        <f>IF(controle!$J190="","",IF(controle!$J190="Vencido","Vencido",IF(controle!$J190="Válido","Válido","Próximo ao vencimento")))</f>
        <v/>
      </c>
      <c r="R190" s="81" t="str">
        <f>IF(controle!$I190="","",controle!$I190+editar!$C$9)</f>
        <v/>
      </c>
      <c r="S190" s="80" t="str">
        <f>IF(controle!$R190="","",VLOOKUP(MONTH(controle!$R190),editar!$F$2:$G$13,2,0))</f>
        <v/>
      </c>
      <c r="T190" s="80" t="str">
        <f>IF(controle!$R190="","",YEAR(controle!$R190))</f>
        <v/>
      </c>
      <c r="U190" s="80" t="str">
        <f>IF(controle!$M190="","",IF(controle!$M190="Vencido","Vencido",IF(controle!$M190="Válido","Válido","Próximo ao vencimento")))</f>
        <v/>
      </c>
      <c r="V190" s="80" t="str">
        <f>IF(controle!$N190="","",VLOOKUP(MONTH(controle!$N190),editar!$F$2:$G$13,2,0))</f>
        <v/>
      </c>
      <c r="W190" s="80" t="str">
        <f>IF(controle!$N190="","",YEAR(controle!$N190))</f>
        <v/>
      </c>
      <c r="X190" s="80" t="str">
        <f>IF(controle!$I190="","",VLOOKUP(MONTH(controle!$I190),editar!$F$2:$G$13,2,0))</f>
        <v/>
      </c>
      <c r="Y190" s="80" t="str">
        <f>IF(controle!$I190="","",YEAR(controle!$I190))</f>
        <v/>
      </c>
      <c r="Z190" s="80" t="str">
        <f>IF(controle!$L190="","",VLOOKUP(MONTH(controle!$L190),editar!$F$2:$G$13,2,0))</f>
        <v/>
      </c>
      <c r="AA190" s="80" t="str">
        <f>IF(controle!$L190="","",YEAR(controle!$L190))</f>
        <v/>
      </c>
      <c r="AB190" s="61"/>
      <c r="AC190" s="62">
        <f>IFERROR(K190-editar!$C$1,"")</f>
        <v>-44648</v>
      </c>
      <c r="AD190" s="62">
        <f t="shared" si="1"/>
        <v>9999955352</v>
      </c>
      <c r="AE190" s="63"/>
      <c r="AF190" s="63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ht="19.5" customHeight="1">
      <c r="A191" s="82" t="str">
        <f>IF(controle!$D191="","",controle!$P191)</f>
        <v/>
      </c>
      <c r="B191" s="83"/>
      <c r="C191" s="83"/>
      <c r="D191" s="83"/>
      <c r="E191" s="83"/>
      <c r="F191" s="91"/>
      <c r="G191" s="99"/>
      <c r="H191" s="91"/>
      <c r="I191" s="100"/>
      <c r="J191" s="92" t="str">
        <f>IFERROR(IF((controle!$I191&gt;0),IF((DAYS360(TODAY(),(controle!$I191+editar!$C$9))&lt;1),"Vencido",IF((DAYS360(TODAY(),(controle!$I191+editar!$C$9))&lt;31),(DAYS360(TODAY(),(controle!$I191+editar!$C$9))&amp;" Dias para vencer"),"Válido")),""),"Inválido")</f>
        <v/>
      </c>
      <c r="K191" s="93" t="str">
        <f>controle!$R191</f>
        <v/>
      </c>
      <c r="L191" s="94"/>
      <c r="M191" s="95" t="str">
        <f>IFERROR(IF((controle!$L191&gt;0),IF((DAYS360(TODAY(),(controle!$L191+editar!$C$15))&lt;1),"Vencido",IF((DAYS360(TODAY(),(controle!$L191+editar!$C$15))&lt;31),(DAYS360(TODAY(),(controle!$L191+editar!$C$15))&amp;" Dias para vencer"),"Válido")),""),"Inválido")</f>
        <v/>
      </c>
      <c r="N191" s="94" t="str">
        <f>IF(controle!$L191="","",controle!$L191+editar!$C$15)</f>
        <v/>
      </c>
      <c r="O191" s="97"/>
      <c r="P191" s="80">
        <v>184.0</v>
      </c>
      <c r="Q191" s="80" t="str">
        <f>IF(controle!$J191="","",IF(controle!$J191="Vencido","Vencido",IF(controle!$J191="Válido","Válido","Próximo ao vencimento")))</f>
        <v/>
      </c>
      <c r="R191" s="81" t="str">
        <f>IF(controle!$I191="","",controle!$I191+editar!$C$9)</f>
        <v/>
      </c>
      <c r="S191" s="80" t="str">
        <f>IF(controle!$R191="","",VLOOKUP(MONTH(controle!$R191),editar!$F$2:$G$13,2,0))</f>
        <v/>
      </c>
      <c r="T191" s="80" t="str">
        <f>IF(controle!$R191="","",YEAR(controle!$R191))</f>
        <v/>
      </c>
      <c r="U191" s="80" t="str">
        <f>IF(controle!$M191="","",IF(controle!$M191="Vencido","Vencido",IF(controle!$M191="Válido","Válido","Próximo ao vencimento")))</f>
        <v/>
      </c>
      <c r="V191" s="80" t="str">
        <f>IF(controle!$N191="","",VLOOKUP(MONTH(controle!$N191),editar!$F$2:$G$13,2,0))</f>
        <v/>
      </c>
      <c r="W191" s="80" t="str">
        <f>IF(controle!$N191="","",YEAR(controle!$N191))</f>
        <v/>
      </c>
      <c r="X191" s="80" t="str">
        <f>IF(controle!$I191="","",VLOOKUP(MONTH(controle!$I191),editar!$F$2:$G$13,2,0))</f>
        <v/>
      </c>
      <c r="Y191" s="80" t="str">
        <f>IF(controle!$I191="","",YEAR(controle!$I191))</f>
        <v/>
      </c>
      <c r="Z191" s="80" t="str">
        <f>IF(controle!$L191="","",VLOOKUP(MONTH(controle!$L191),editar!$F$2:$G$13,2,0))</f>
        <v/>
      </c>
      <c r="AA191" s="80" t="str">
        <f>IF(controle!$L191="","",YEAR(controle!$L191))</f>
        <v/>
      </c>
      <c r="AB191" s="61"/>
      <c r="AC191" s="62">
        <f>IFERROR(K191-editar!$C$1,"")</f>
        <v>-44648</v>
      </c>
      <c r="AD191" s="62">
        <f t="shared" si="1"/>
        <v>9999955352</v>
      </c>
      <c r="AE191" s="63"/>
      <c r="AF191" s="63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ht="19.5" customHeight="1">
      <c r="A192" s="82" t="str">
        <f>IF(controle!$D192="","",controle!$P192)</f>
        <v/>
      </c>
      <c r="B192" s="83"/>
      <c r="C192" s="83"/>
      <c r="D192" s="83"/>
      <c r="E192" s="83"/>
      <c r="F192" s="91"/>
      <c r="G192" s="99"/>
      <c r="H192" s="91"/>
      <c r="I192" s="100"/>
      <c r="J192" s="92" t="str">
        <f>IFERROR(IF((controle!$I192&gt;0),IF((DAYS360(TODAY(),(controle!$I192+editar!$C$9))&lt;1),"Vencido",IF((DAYS360(TODAY(),(controle!$I192+editar!$C$9))&lt;31),(DAYS360(TODAY(),(controle!$I192+editar!$C$9))&amp;" Dias para vencer"),"Válido")),""),"Inválido")</f>
        <v/>
      </c>
      <c r="K192" s="93" t="str">
        <f>controle!$R192</f>
        <v/>
      </c>
      <c r="L192" s="94"/>
      <c r="M192" s="95" t="str">
        <f>IFERROR(IF((controle!$L192&gt;0),IF((DAYS360(TODAY(),(controle!$L192+editar!$C$15))&lt;1),"Vencido",IF((DAYS360(TODAY(),(controle!$L192+editar!$C$15))&lt;31),(DAYS360(TODAY(),(controle!$L192+editar!$C$15))&amp;" Dias para vencer"),"Válido")),""),"Inválido")</f>
        <v/>
      </c>
      <c r="N192" s="94" t="str">
        <f>IF(controle!$L192="","",controle!$L192+editar!$C$15)</f>
        <v/>
      </c>
      <c r="O192" s="97"/>
      <c r="P192" s="80">
        <v>185.0</v>
      </c>
      <c r="Q192" s="80" t="str">
        <f>IF(controle!$J192="","",IF(controle!$J192="Vencido","Vencido",IF(controle!$J192="Válido","Válido","Próximo ao vencimento")))</f>
        <v/>
      </c>
      <c r="R192" s="81" t="str">
        <f>IF(controle!$I192="","",controle!$I192+editar!$C$9)</f>
        <v/>
      </c>
      <c r="S192" s="80" t="str">
        <f>IF(controle!$R192="","",VLOOKUP(MONTH(controle!$R192),editar!$F$2:$G$13,2,0))</f>
        <v/>
      </c>
      <c r="T192" s="80" t="str">
        <f>IF(controle!$R192="","",YEAR(controle!$R192))</f>
        <v/>
      </c>
      <c r="U192" s="80" t="str">
        <f>IF(controle!$M192="","",IF(controle!$M192="Vencido","Vencido",IF(controle!$M192="Válido","Válido","Próximo ao vencimento")))</f>
        <v/>
      </c>
      <c r="V192" s="80" t="str">
        <f>IF(controle!$N192="","",VLOOKUP(MONTH(controle!$N192),editar!$F$2:$G$13,2,0))</f>
        <v/>
      </c>
      <c r="W192" s="80" t="str">
        <f>IF(controle!$N192="","",YEAR(controle!$N192))</f>
        <v/>
      </c>
      <c r="X192" s="80" t="str">
        <f>IF(controle!$I192="","",VLOOKUP(MONTH(controle!$I192),editar!$F$2:$G$13,2,0))</f>
        <v/>
      </c>
      <c r="Y192" s="80" t="str">
        <f>IF(controle!$I192="","",YEAR(controle!$I192))</f>
        <v/>
      </c>
      <c r="Z192" s="80" t="str">
        <f>IF(controle!$L192="","",VLOOKUP(MONTH(controle!$L192),editar!$F$2:$G$13,2,0))</f>
        <v/>
      </c>
      <c r="AA192" s="80" t="str">
        <f>IF(controle!$L192="","",YEAR(controle!$L192))</f>
        <v/>
      </c>
      <c r="AB192" s="61"/>
      <c r="AC192" s="62">
        <f>IFERROR(K192-editar!$C$1,"")</f>
        <v>-44648</v>
      </c>
      <c r="AD192" s="62">
        <f t="shared" si="1"/>
        <v>9999955352</v>
      </c>
      <c r="AE192" s="63"/>
      <c r="AF192" s="63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ht="19.5" customHeight="1">
      <c r="A193" s="82" t="str">
        <f>IF(controle!$D193="","",controle!$P193)</f>
        <v/>
      </c>
      <c r="B193" s="83"/>
      <c r="C193" s="83"/>
      <c r="D193" s="83"/>
      <c r="E193" s="83"/>
      <c r="F193" s="91"/>
      <c r="G193" s="99"/>
      <c r="H193" s="91"/>
      <c r="I193" s="100"/>
      <c r="J193" s="92" t="str">
        <f>IFERROR(IF((controle!$I193&gt;0),IF((DAYS360(TODAY(),(controle!$I193+editar!$C$9))&lt;1),"Vencido",IF((DAYS360(TODAY(),(controle!$I193+editar!$C$9))&lt;31),(DAYS360(TODAY(),(controle!$I193+editar!$C$9))&amp;" Dias para vencer"),"Válido")),""),"Inválido")</f>
        <v/>
      </c>
      <c r="K193" s="93" t="str">
        <f>controle!$R193</f>
        <v/>
      </c>
      <c r="L193" s="94"/>
      <c r="M193" s="95" t="str">
        <f>IFERROR(IF((controle!$L193&gt;0),IF((DAYS360(TODAY(),(controle!$L193+editar!$C$15))&lt;1),"Vencido",IF((DAYS360(TODAY(),(controle!$L193+editar!$C$15))&lt;31),(DAYS360(TODAY(),(controle!$L193+editar!$C$15))&amp;" Dias para vencer"),"Válido")),""),"Inválido")</f>
        <v/>
      </c>
      <c r="N193" s="94" t="str">
        <f>IF(controle!$L193="","",controle!$L193+editar!$C$15)</f>
        <v/>
      </c>
      <c r="O193" s="97"/>
      <c r="P193" s="80">
        <v>186.0</v>
      </c>
      <c r="Q193" s="80" t="str">
        <f>IF(controle!$J193="","",IF(controle!$J193="Vencido","Vencido",IF(controle!$J193="Válido","Válido","Próximo ao vencimento")))</f>
        <v/>
      </c>
      <c r="R193" s="81" t="str">
        <f>IF(controle!$I193="","",controle!$I193+editar!$C$9)</f>
        <v/>
      </c>
      <c r="S193" s="80" t="str">
        <f>IF(controle!$R193="","",VLOOKUP(MONTH(controle!$R193),editar!$F$2:$G$13,2,0))</f>
        <v/>
      </c>
      <c r="T193" s="80" t="str">
        <f>IF(controle!$R193="","",YEAR(controle!$R193))</f>
        <v/>
      </c>
      <c r="U193" s="80" t="str">
        <f>IF(controle!$M193="","",IF(controle!$M193="Vencido","Vencido",IF(controle!$M193="Válido","Válido","Próximo ao vencimento")))</f>
        <v/>
      </c>
      <c r="V193" s="80" t="str">
        <f>IF(controle!$N193="","",VLOOKUP(MONTH(controle!$N193),editar!$F$2:$G$13,2,0))</f>
        <v/>
      </c>
      <c r="W193" s="80" t="str">
        <f>IF(controle!$N193="","",YEAR(controle!$N193))</f>
        <v/>
      </c>
      <c r="X193" s="80" t="str">
        <f>IF(controle!$I193="","",VLOOKUP(MONTH(controle!$I193),editar!$F$2:$G$13,2,0))</f>
        <v/>
      </c>
      <c r="Y193" s="80" t="str">
        <f>IF(controle!$I193="","",YEAR(controle!$I193))</f>
        <v/>
      </c>
      <c r="Z193" s="80" t="str">
        <f>IF(controle!$L193="","",VLOOKUP(MONTH(controle!$L193),editar!$F$2:$G$13,2,0))</f>
        <v/>
      </c>
      <c r="AA193" s="80" t="str">
        <f>IF(controle!$L193="","",YEAR(controle!$L193))</f>
        <v/>
      </c>
      <c r="AB193" s="61"/>
      <c r="AC193" s="62">
        <f>IFERROR(K193-editar!$C$1,"")</f>
        <v>-44648</v>
      </c>
      <c r="AD193" s="62">
        <f t="shared" si="1"/>
        <v>9999955352</v>
      </c>
      <c r="AE193" s="63"/>
      <c r="AF193" s="63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ht="19.5" customHeight="1">
      <c r="A194" s="82" t="str">
        <f>IF(controle!$D194="","",controle!$P194)</f>
        <v/>
      </c>
      <c r="B194" s="83"/>
      <c r="C194" s="83"/>
      <c r="D194" s="83"/>
      <c r="E194" s="83"/>
      <c r="F194" s="91"/>
      <c r="G194" s="99"/>
      <c r="H194" s="91"/>
      <c r="I194" s="100"/>
      <c r="J194" s="92" t="str">
        <f>IFERROR(IF((controle!$I194&gt;0),IF((DAYS360(TODAY(),(controle!$I194+editar!$C$9))&lt;1),"Vencido",IF((DAYS360(TODAY(),(controle!$I194+editar!$C$9))&lt;31),(DAYS360(TODAY(),(controle!$I194+editar!$C$9))&amp;" Dias para vencer"),"Válido")),""),"Inválido")</f>
        <v/>
      </c>
      <c r="K194" s="93" t="str">
        <f>controle!$R194</f>
        <v/>
      </c>
      <c r="L194" s="94"/>
      <c r="M194" s="95" t="str">
        <f>IFERROR(IF((controle!$L194&gt;0),IF((DAYS360(TODAY(),(controle!$L194+editar!$C$15))&lt;1),"Vencido",IF((DAYS360(TODAY(),(controle!$L194+editar!$C$15))&lt;31),(DAYS360(TODAY(),(controle!$L194+editar!$C$15))&amp;" Dias para vencer"),"Válido")),""),"Inválido")</f>
        <v/>
      </c>
      <c r="N194" s="94" t="str">
        <f>IF(controle!$L194="","",controle!$L194+editar!$C$15)</f>
        <v/>
      </c>
      <c r="O194" s="97"/>
      <c r="P194" s="80">
        <v>187.0</v>
      </c>
      <c r="Q194" s="80" t="str">
        <f>IF(controle!$J194="","",IF(controle!$J194="Vencido","Vencido",IF(controle!$J194="Válido","Válido","Próximo ao vencimento")))</f>
        <v/>
      </c>
      <c r="R194" s="81" t="str">
        <f>IF(controle!$I194="","",controle!$I194+editar!$C$9)</f>
        <v/>
      </c>
      <c r="S194" s="80" t="str">
        <f>IF(controle!$R194="","",VLOOKUP(MONTH(controle!$R194),editar!$F$2:$G$13,2,0))</f>
        <v/>
      </c>
      <c r="T194" s="80" t="str">
        <f>IF(controle!$R194="","",YEAR(controle!$R194))</f>
        <v/>
      </c>
      <c r="U194" s="80" t="str">
        <f>IF(controle!$M194="","",IF(controle!$M194="Vencido","Vencido",IF(controle!$M194="Válido","Válido","Próximo ao vencimento")))</f>
        <v/>
      </c>
      <c r="V194" s="80" t="str">
        <f>IF(controle!$N194="","",VLOOKUP(MONTH(controle!$N194),editar!$F$2:$G$13,2,0))</f>
        <v/>
      </c>
      <c r="W194" s="80" t="str">
        <f>IF(controle!$N194="","",YEAR(controle!$N194))</f>
        <v/>
      </c>
      <c r="X194" s="80" t="str">
        <f>IF(controle!$I194="","",VLOOKUP(MONTH(controle!$I194),editar!$F$2:$G$13,2,0))</f>
        <v/>
      </c>
      <c r="Y194" s="80" t="str">
        <f>IF(controle!$I194="","",YEAR(controle!$I194))</f>
        <v/>
      </c>
      <c r="Z194" s="80" t="str">
        <f>IF(controle!$L194="","",VLOOKUP(MONTH(controle!$L194),editar!$F$2:$G$13,2,0))</f>
        <v/>
      </c>
      <c r="AA194" s="80" t="str">
        <f>IF(controle!$L194="","",YEAR(controle!$L194))</f>
        <v/>
      </c>
      <c r="AB194" s="61"/>
      <c r="AC194" s="62">
        <f>IFERROR(K194-editar!$C$1,"")</f>
        <v>-44648</v>
      </c>
      <c r="AD194" s="62">
        <f t="shared" si="1"/>
        <v>9999955352</v>
      </c>
      <c r="AE194" s="63"/>
      <c r="AF194" s="63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ht="19.5" customHeight="1">
      <c r="A195" s="82" t="str">
        <f>IF(controle!$D195="","",controle!$P195)</f>
        <v/>
      </c>
      <c r="B195" s="83"/>
      <c r="C195" s="83"/>
      <c r="D195" s="83"/>
      <c r="E195" s="83"/>
      <c r="F195" s="91"/>
      <c r="G195" s="99"/>
      <c r="H195" s="91"/>
      <c r="I195" s="100"/>
      <c r="J195" s="92" t="str">
        <f>IFERROR(IF((controle!$I195&gt;0),IF((DAYS360(TODAY(),(controle!$I195+editar!$C$9))&lt;1),"Vencido",IF((DAYS360(TODAY(),(controle!$I195+editar!$C$9))&lt;31),(DAYS360(TODAY(),(controle!$I195+editar!$C$9))&amp;" Dias para vencer"),"Válido")),""),"Inválido")</f>
        <v/>
      </c>
      <c r="K195" s="93" t="str">
        <f>controle!$R195</f>
        <v/>
      </c>
      <c r="L195" s="94"/>
      <c r="M195" s="95" t="str">
        <f>IFERROR(IF((controle!$L195&gt;0),IF((DAYS360(TODAY(),(controle!$L195+editar!$C$15))&lt;1),"Vencido",IF((DAYS360(TODAY(),(controle!$L195+editar!$C$15))&lt;31),(DAYS360(TODAY(),(controle!$L195+editar!$C$15))&amp;" Dias para vencer"),"Válido")),""),"Inválido")</f>
        <v/>
      </c>
      <c r="N195" s="94" t="str">
        <f>IF(controle!$L195="","",controle!$L195+editar!$C$15)</f>
        <v/>
      </c>
      <c r="O195" s="97"/>
      <c r="P195" s="80">
        <v>188.0</v>
      </c>
      <c r="Q195" s="80" t="str">
        <f>IF(controle!$J195="","",IF(controle!$J195="Vencido","Vencido",IF(controle!$J195="Válido","Válido","Próximo ao vencimento")))</f>
        <v/>
      </c>
      <c r="R195" s="81" t="str">
        <f>IF(controle!$I195="","",controle!$I195+editar!$C$9)</f>
        <v/>
      </c>
      <c r="S195" s="80" t="str">
        <f>IF(controle!$R195="","",VLOOKUP(MONTH(controle!$R195),editar!$F$2:$G$13,2,0))</f>
        <v/>
      </c>
      <c r="T195" s="80" t="str">
        <f>IF(controle!$R195="","",YEAR(controle!$R195))</f>
        <v/>
      </c>
      <c r="U195" s="80" t="str">
        <f>IF(controle!$M195="","",IF(controle!$M195="Vencido","Vencido",IF(controle!$M195="Válido","Válido","Próximo ao vencimento")))</f>
        <v/>
      </c>
      <c r="V195" s="80" t="str">
        <f>IF(controle!$N195="","",VLOOKUP(MONTH(controle!$N195),editar!$F$2:$G$13,2,0))</f>
        <v/>
      </c>
      <c r="W195" s="80" t="str">
        <f>IF(controle!$N195="","",YEAR(controle!$N195))</f>
        <v/>
      </c>
      <c r="X195" s="80" t="str">
        <f>IF(controle!$I195="","",VLOOKUP(MONTH(controle!$I195),editar!$F$2:$G$13,2,0))</f>
        <v/>
      </c>
      <c r="Y195" s="80" t="str">
        <f>IF(controle!$I195="","",YEAR(controle!$I195))</f>
        <v/>
      </c>
      <c r="Z195" s="80" t="str">
        <f>IF(controle!$L195="","",VLOOKUP(MONTH(controle!$L195),editar!$F$2:$G$13,2,0))</f>
        <v/>
      </c>
      <c r="AA195" s="80" t="str">
        <f>IF(controle!$L195="","",YEAR(controle!$L195))</f>
        <v/>
      </c>
      <c r="AB195" s="61"/>
      <c r="AC195" s="62">
        <f>IFERROR(K195-editar!$C$1,"")</f>
        <v>-44648</v>
      </c>
      <c r="AD195" s="62">
        <f t="shared" si="1"/>
        <v>9999955352</v>
      </c>
      <c r="AE195" s="63"/>
      <c r="AF195" s="63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ht="19.5" customHeight="1">
      <c r="A196" s="82" t="str">
        <f>IF(controle!$D196="","",controle!$P196)</f>
        <v/>
      </c>
      <c r="B196" s="83"/>
      <c r="C196" s="83"/>
      <c r="D196" s="83"/>
      <c r="E196" s="83"/>
      <c r="F196" s="91"/>
      <c r="G196" s="99"/>
      <c r="H196" s="91"/>
      <c r="I196" s="100"/>
      <c r="J196" s="92" t="str">
        <f>IFERROR(IF((controle!$I196&gt;0),IF((DAYS360(TODAY(),(controle!$I196+editar!$C$9))&lt;1),"Vencido",IF((DAYS360(TODAY(),(controle!$I196+editar!$C$9))&lt;31),(DAYS360(TODAY(),(controle!$I196+editar!$C$9))&amp;" Dias para vencer"),"Válido")),""),"Inválido")</f>
        <v/>
      </c>
      <c r="K196" s="93" t="str">
        <f>controle!$R196</f>
        <v/>
      </c>
      <c r="L196" s="94"/>
      <c r="M196" s="95" t="str">
        <f>IFERROR(IF((controle!$L196&gt;0),IF((DAYS360(TODAY(),(controle!$L196+editar!$C$15))&lt;1),"Vencido",IF((DAYS360(TODAY(),(controle!$L196+editar!$C$15))&lt;31),(DAYS360(TODAY(),(controle!$L196+editar!$C$15))&amp;" Dias para vencer"),"Válido")),""),"Inválido")</f>
        <v/>
      </c>
      <c r="N196" s="94" t="str">
        <f>IF(controle!$L196="","",controle!$L196+editar!$C$15)</f>
        <v/>
      </c>
      <c r="O196" s="97"/>
      <c r="P196" s="80">
        <v>189.0</v>
      </c>
      <c r="Q196" s="80" t="str">
        <f>IF(controle!$J196="","",IF(controle!$J196="Vencido","Vencido",IF(controle!$J196="Válido","Válido","Próximo ao vencimento")))</f>
        <v/>
      </c>
      <c r="R196" s="81" t="str">
        <f>IF(controle!$I196="","",controle!$I196+editar!$C$9)</f>
        <v/>
      </c>
      <c r="S196" s="80" t="str">
        <f>IF(controle!$R196="","",VLOOKUP(MONTH(controle!$R196),editar!$F$2:$G$13,2,0))</f>
        <v/>
      </c>
      <c r="T196" s="80" t="str">
        <f>IF(controle!$R196="","",YEAR(controle!$R196))</f>
        <v/>
      </c>
      <c r="U196" s="80" t="str">
        <f>IF(controle!$M196="","",IF(controle!$M196="Vencido","Vencido",IF(controle!$M196="Válido","Válido","Próximo ao vencimento")))</f>
        <v/>
      </c>
      <c r="V196" s="80" t="str">
        <f>IF(controle!$N196="","",VLOOKUP(MONTH(controle!$N196),editar!$F$2:$G$13,2,0))</f>
        <v/>
      </c>
      <c r="W196" s="80" t="str">
        <f>IF(controle!$N196="","",YEAR(controle!$N196))</f>
        <v/>
      </c>
      <c r="X196" s="80" t="str">
        <f>IF(controle!$I196="","",VLOOKUP(MONTH(controle!$I196),editar!$F$2:$G$13,2,0))</f>
        <v/>
      </c>
      <c r="Y196" s="80" t="str">
        <f>IF(controle!$I196="","",YEAR(controle!$I196))</f>
        <v/>
      </c>
      <c r="Z196" s="80" t="str">
        <f>IF(controle!$L196="","",VLOOKUP(MONTH(controle!$L196),editar!$F$2:$G$13,2,0))</f>
        <v/>
      </c>
      <c r="AA196" s="80" t="str">
        <f>IF(controle!$L196="","",YEAR(controle!$L196))</f>
        <v/>
      </c>
      <c r="AB196" s="61"/>
      <c r="AC196" s="62">
        <f>IFERROR(K196-editar!$C$1,"")</f>
        <v>-44648</v>
      </c>
      <c r="AD196" s="62">
        <f t="shared" si="1"/>
        <v>9999955352</v>
      </c>
      <c r="AE196" s="63"/>
      <c r="AF196" s="63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ht="19.5" customHeight="1">
      <c r="A197" s="82" t="str">
        <f>IF(controle!$D197="","",controle!$P197)</f>
        <v/>
      </c>
      <c r="B197" s="83"/>
      <c r="C197" s="83"/>
      <c r="D197" s="83"/>
      <c r="E197" s="83"/>
      <c r="F197" s="91"/>
      <c r="G197" s="99"/>
      <c r="H197" s="91"/>
      <c r="I197" s="100"/>
      <c r="J197" s="92" t="str">
        <f>IFERROR(IF((controle!$I197&gt;0),IF((DAYS360(TODAY(),(controle!$I197+editar!$C$9))&lt;1),"Vencido",IF((DAYS360(TODAY(),(controle!$I197+editar!$C$9))&lt;31),(DAYS360(TODAY(),(controle!$I197+editar!$C$9))&amp;" Dias para vencer"),"Válido")),""),"Inválido")</f>
        <v/>
      </c>
      <c r="K197" s="93" t="str">
        <f>controle!$R197</f>
        <v/>
      </c>
      <c r="L197" s="94"/>
      <c r="M197" s="95" t="str">
        <f>IFERROR(IF((controle!$L197&gt;0),IF((DAYS360(TODAY(),(controle!$L197+editar!$C$15))&lt;1),"Vencido",IF((DAYS360(TODAY(),(controle!$L197+editar!$C$15))&lt;31),(DAYS360(TODAY(),(controle!$L197+editar!$C$15))&amp;" Dias para vencer"),"Válido")),""),"Inválido")</f>
        <v/>
      </c>
      <c r="N197" s="94" t="str">
        <f>IF(controle!$L197="","",controle!$L197+editar!$C$15)</f>
        <v/>
      </c>
      <c r="O197" s="97"/>
      <c r="P197" s="80">
        <v>190.0</v>
      </c>
      <c r="Q197" s="80" t="str">
        <f>IF(controle!$J197="","",IF(controle!$J197="Vencido","Vencido",IF(controle!$J197="Válido","Válido","Próximo ao vencimento")))</f>
        <v/>
      </c>
      <c r="R197" s="81" t="str">
        <f>IF(controle!$I197="","",controle!$I197+editar!$C$9)</f>
        <v/>
      </c>
      <c r="S197" s="80" t="str">
        <f>IF(controle!$R197="","",VLOOKUP(MONTH(controle!$R197),editar!$F$2:$G$13,2,0))</f>
        <v/>
      </c>
      <c r="T197" s="80" t="str">
        <f>IF(controle!$R197="","",YEAR(controle!$R197))</f>
        <v/>
      </c>
      <c r="U197" s="80" t="str">
        <f>IF(controle!$M197="","",IF(controle!$M197="Vencido","Vencido",IF(controle!$M197="Válido","Válido","Próximo ao vencimento")))</f>
        <v/>
      </c>
      <c r="V197" s="80" t="str">
        <f>IF(controle!$N197="","",VLOOKUP(MONTH(controle!$N197),editar!$F$2:$G$13,2,0))</f>
        <v/>
      </c>
      <c r="W197" s="80" t="str">
        <f>IF(controle!$N197="","",YEAR(controle!$N197))</f>
        <v/>
      </c>
      <c r="X197" s="80" t="str">
        <f>IF(controle!$I197="","",VLOOKUP(MONTH(controle!$I197),editar!$F$2:$G$13,2,0))</f>
        <v/>
      </c>
      <c r="Y197" s="80" t="str">
        <f>IF(controle!$I197="","",YEAR(controle!$I197))</f>
        <v/>
      </c>
      <c r="Z197" s="80" t="str">
        <f>IF(controle!$L197="","",VLOOKUP(MONTH(controle!$L197),editar!$F$2:$G$13,2,0))</f>
        <v/>
      </c>
      <c r="AA197" s="80" t="str">
        <f>IF(controle!$L197="","",YEAR(controle!$L197))</f>
        <v/>
      </c>
      <c r="AB197" s="61"/>
      <c r="AC197" s="62">
        <f>IFERROR(K197-editar!$C$1,"")</f>
        <v>-44648</v>
      </c>
      <c r="AD197" s="62">
        <f t="shared" si="1"/>
        <v>9999955352</v>
      </c>
      <c r="AE197" s="63"/>
      <c r="AF197" s="63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ht="19.5" customHeight="1">
      <c r="A198" s="82" t="str">
        <f>IF(controle!$D198="","",controle!$P198)</f>
        <v/>
      </c>
      <c r="B198" s="83"/>
      <c r="C198" s="83"/>
      <c r="D198" s="83"/>
      <c r="E198" s="83"/>
      <c r="F198" s="91"/>
      <c r="G198" s="99"/>
      <c r="H198" s="91"/>
      <c r="I198" s="100"/>
      <c r="J198" s="92" t="str">
        <f>IFERROR(IF((controle!$I198&gt;0),IF((DAYS360(TODAY(),(controle!$I198+editar!$C$9))&lt;1),"Vencido",IF((DAYS360(TODAY(),(controle!$I198+editar!$C$9))&lt;31),(DAYS360(TODAY(),(controle!$I198+editar!$C$9))&amp;" Dias para vencer"),"Válido")),""),"Inválido")</f>
        <v/>
      </c>
      <c r="K198" s="93" t="str">
        <f>controle!$R198</f>
        <v/>
      </c>
      <c r="L198" s="94"/>
      <c r="M198" s="95" t="str">
        <f>IFERROR(IF((controle!$L198&gt;0),IF((DAYS360(TODAY(),(controle!$L198+editar!$C$15))&lt;1),"Vencido",IF((DAYS360(TODAY(),(controle!$L198+editar!$C$15))&lt;31),(DAYS360(TODAY(),(controle!$L198+editar!$C$15))&amp;" Dias para vencer"),"Válido")),""),"Inválido")</f>
        <v/>
      </c>
      <c r="N198" s="94" t="str">
        <f>IF(controle!$L198="","",controle!$L198+editar!$C$15)</f>
        <v/>
      </c>
      <c r="O198" s="97"/>
      <c r="P198" s="80">
        <v>191.0</v>
      </c>
      <c r="Q198" s="80" t="str">
        <f>IF(controle!$J198="","",IF(controle!$J198="Vencido","Vencido",IF(controle!$J198="Válido","Válido","Próximo ao vencimento")))</f>
        <v/>
      </c>
      <c r="R198" s="81" t="str">
        <f>IF(controle!$I198="","",controle!$I198+editar!$C$9)</f>
        <v/>
      </c>
      <c r="S198" s="80" t="str">
        <f>IF(controle!$R198="","",VLOOKUP(MONTH(controle!$R198),editar!$F$2:$G$13,2,0))</f>
        <v/>
      </c>
      <c r="T198" s="80" t="str">
        <f>IF(controle!$R198="","",YEAR(controle!$R198))</f>
        <v/>
      </c>
      <c r="U198" s="80" t="str">
        <f>IF(controle!$M198="","",IF(controle!$M198="Vencido","Vencido",IF(controle!$M198="Válido","Válido","Próximo ao vencimento")))</f>
        <v/>
      </c>
      <c r="V198" s="80" t="str">
        <f>IF(controle!$N198="","",VLOOKUP(MONTH(controle!$N198),editar!$F$2:$G$13,2,0))</f>
        <v/>
      </c>
      <c r="W198" s="80" t="str">
        <f>IF(controle!$N198="","",YEAR(controle!$N198))</f>
        <v/>
      </c>
      <c r="X198" s="80" t="str">
        <f>IF(controle!$I198="","",VLOOKUP(MONTH(controle!$I198),editar!$F$2:$G$13,2,0))</f>
        <v/>
      </c>
      <c r="Y198" s="80" t="str">
        <f>IF(controle!$I198="","",YEAR(controle!$I198))</f>
        <v/>
      </c>
      <c r="Z198" s="80" t="str">
        <f>IF(controle!$L198="","",VLOOKUP(MONTH(controle!$L198),editar!$F$2:$G$13,2,0))</f>
        <v/>
      </c>
      <c r="AA198" s="80" t="str">
        <f>IF(controle!$L198="","",YEAR(controle!$L198))</f>
        <v/>
      </c>
      <c r="AB198" s="61"/>
      <c r="AC198" s="62">
        <f>IFERROR(K198-editar!$C$1,"")</f>
        <v>-44648</v>
      </c>
      <c r="AD198" s="62">
        <f t="shared" si="1"/>
        <v>9999955352</v>
      </c>
      <c r="AE198" s="63"/>
      <c r="AF198" s="63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ht="19.5" customHeight="1">
      <c r="A199" s="82" t="str">
        <f>IF(controle!$D199="","",controle!$P199)</f>
        <v/>
      </c>
      <c r="B199" s="83"/>
      <c r="C199" s="83"/>
      <c r="D199" s="83"/>
      <c r="E199" s="83"/>
      <c r="F199" s="91"/>
      <c r="G199" s="99"/>
      <c r="H199" s="91"/>
      <c r="I199" s="100"/>
      <c r="J199" s="92" t="str">
        <f>IFERROR(IF((controle!$I199&gt;0),IF((DAYS360(TODAY(),(controle!$I199+editar!$C$9))&lt;1),"Vencido",IF((DAYS360(TODAY(),(controle!$I199+editar!$C$9))&lt;31),(DAYS360(TODAY(),(controle!$I199+editar!$C$9))&amp;" Dias para vencer"),"Válido")),""),"Inválido")</f>
        <v/>
      </c>
      <c r="K199" s="93" t="str">
        <f>controle!$R199</f>
        <v/>
      </c>
      <c r="L199" s="94"/>
      <c r="M199" s="95" t="str">
        <f>IFERROR(IF((controle!$L199&gt;0),IF((DAYS360(TODAY(),(controle!$L199+editar!$C$15))&lt;1),"Vencido",IF((DAYS360(TODAY(),(controle!$L199+editar!$C$15))&lt;31),(DAYS360(TODAY(),(controle!$L199+editar!$C$15))&amp;" Dias para vencer"),"Válido")),""),"Inválido")</f>
        <v/>
      </c>
      <c r="N199" s="94" t="str">
        <f>IF(controle!$L199="","",controle!$L199+editar!$C$15)</f>
        <v/>
      </c>
      <c r="O199" s="97"/>
      <c r="P199" s="80">
        <v>192.0</v>
      </c>
      <c r="Q199" s="80" t="str">
        <f>IF(controle!$J199="","",IF(controle!$J199="Vencido","Vencido",IF(controle!$J199="Válido","Válido","Próximo ao vencimento")))</f>
        <v/>
      </c>
      <c r="R199" s="81" t="str">
        <f>IF(controle!$I199="","",controle!$I199+editar!$C$9)</f>
        <v/>
      </c>
      <c r="S199" s="80" t="str">
        <f>IF(controle!$R199="","",VLOOKUP(MONTH(controle!$R199),editar!$F$2:$G$13,2,0))</f>
        <v/>
      </c>
      <c r="T199" s="80" t="str">
        <f>IF(controle!$R199="","",YEAR(controle!$R199))</f>
        <v/>
      </c>
      <c r="U199" s="80" t="str">
        <f>IF(controle!$M199="","",IF(controle!$M199="Vencido","Vencido",IF(controle!$M199="Válido","Válido","Próximo ao vencimento")))</f>
        <v/>
      </c>
      <c r="V199" s="80" t="str">
        <f>IF(controle!$N199="","",VLOOKUP(MONTH(controle!$N199),editar!$F$2:$G$13,2,0))</f>
        <v/>
      </c>
      <c r="W199" s="80" t="str">
        <f>IF(controle!$N199="","",YEAR(controle!$N199))</f>
        <v/>
      </c>
      <c r="X199" s="80" t="str">
        <f>IF(controle!$I199="","",VLOOKUP(MONTH(controle!$I199),editar!$F$2:$G$13,2,0))</f>
        <v/>
      </c>
      <c r="Y199" s="80" t="str">
        <f>IF(controle!$I199="","",YEAR(controle!$I199))</f>
        <v/>
      </c>
      <c r="Z199" s="80" t="str">
        <f>IF(controle!$L199="","",VLOOKUP(MONTH(controle!$L199),editar!$F$2:$G$13,2,0))</f>
        <v/>
      </c>
      <c r="AA199" s="80" t="str">
        <f>IF(controle!$L199="","",YEAR(controle!$L199))</f>
        <v/>
      </c>
      <c r="AB199" s="61"/>
      <c r="AC199" s="62">
        <f>IFERROR(K199-editar!$C$1,"")</f>
        <v>-44648</v>
      </c>
      <c r="AD199" s="62">
        <f t="shared" si="1"/>
        <v>9999955352</v>
      </c>
      <c r="AE199" s="63"/>
      <c r="AF199" s="63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ht="19.5" customHeight="1">
      <c r="A200" s="82" t="str">
        <f>IF(controle!$D200="","",controle!$P200)</f>
        <v/>
      </c>
      <c r="B200" s="83"/>
      <c r="C200" s="83"/>
      <c r="D200" s="83"/>
      <c r="E200" s="83"/>
      <c r="F200" s="91"/>
      <c r="G200" s="99"/>
      <c r="H200" s="91"/>
      <c r="I200" s="100"/>
      <c r="J200" s="92" t="str">
        <f>IFERROR(IF((controle!$I200&gt;0),IF((DAYS360(TODAY(),(controle!$I200+editar!$C$9))&lt;1),"Vencido",IF((DAYS360(TODAY(),(controle!$I200+editar!$C$9))&lt;31),(DAYS360(TODAY(),(controle!$I200+editar!$C$9))&amp;" Dias para vencer"),"Válido")),""),"Inválido")</f>
        <v/>
      </c>
      <c r="K200" s="93" t="str">
        <f>controle!$R200</f>
        <v/>
      </c>
      <c r="L200" s="94"/>
      <c r="M200" s="95" t="str">
        <f>IFERROR(IF((controle!$L200&gt;0),IF((DAYS360(TODAY(),(controle!$L200+editar!$C$15))&lt;1),"Vencido",IF((DAYS360(TODAY(),(controle!$L200+editar!$C$15))&lt;31),(DAYS360(TODAY(),(controle!$L200+editar!$C$15))&amp;" Dias para vencer"),"Válido")),""),"Inválido")</f>
        <v/>
      </c>
      <c r="N200" s="94" t="str">
        <f>IF(controle!$L200="","",controle!$L200+editar!$C$15)</f>
        <v/>
      </c>
      <c r="O200" s="97"/>
      <c r="P200" s="80">
        <v>193.0</v>
      </c>
      <c r="Q200" s="80" t="str">
        <f>IF(controle!$J200="","",IF(controle!$J200="Vencido","Vencido",IF(controle!$J200="Válido","Válido","Próximo ao vencimento")))</f>
        <v/>
      </c>
      <c r="R200" s="81" t="str">
        <f>IF(controle!$I200="","",controle!$I200+editar!$C$9)</f>
        <v/>
      </c>
      <c r="S200" s="80" t="str">
        <f>IF(controle!$R200="","",VLOOKUP(MONTH(controle!$R200),editar!$F$2:$G$13,2,0))</f>
        <v/>
      </c>
      <c r="T200" s="80" t="str">
        <f>IF(controle!$R200="","",YEAR(controle!$R200))</f>
        <v/>
      </c>
      <c r="U200" s="80" t="str">
        <f>IF(controle!$M200="","",IF(controle!$M200="Vencido","Vencido",IF(controle!$M200="Válido","Válido","Próximo ao vencimento")))</f>
        <v/>
      </c>
      <c r="V200" s="80" t="str">
        <f>IF(controle!$N200="","",VLOOKUP(MONTH(controle!$N200),editar!$F$2:$G$13,2,0))</f>
        <v/>
      </c>
      <c r="W200" s="80" t="str">
        <f>IF(controle!$N200="","",YEAR(controle!$N200))</f>
        <v/>
      </c>
      <c r="X200" s="80" t="str">
        <f>IF(controle!$I200="","",VLOOKUP(MONTH(controle!$I200),editar!$F$2:$G$13,2,0))</f>
        <v/>
      </c>
      <c r="Y200" s="80" t="str">
        <f>IF(controle!$I200="","",YEAR(controle!$I200))</f>
        <v/>
      </c>
      <c r="Z200" s="80" t="str">
        <f>IF(controle!$L200="","",VLOOKUP(MONTH(controle!$L200),editar!$F$2:$G$13,2,0))</f>
        <v/>
      </c>
      <c r="AA200" s="80" t="str">
        <f>IF(controle!$L200="","",YEAR(controle!$L200))</f>
        <v/>
      </c>
      <c r="AB200" s="61"/>
      <c r="AC200" s="62">
        <f>IFERROR(K200-editar!$C$1,"")</f>
        <v>-44648</v>
      </c>
      <c r="AD200" s="62">
        <f t="shared" si="1"/>
        <v>9999955352</v>
      </c>
      <c r="AE200" s="63"/>
      <c r="AF200" s="63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ht="19.5" customHeight="1">
      <c r="A201" s="82" t="str">
        <f>IF(controle!$D201="","",controle!$P201)</f>
        <v/>
      </c>
      <c r="B201" s="83"/>
      <c r="C201" s="83"/>
      <c r="D201" s="83"/>
      <c r="E201" s="83"/>
      <c r="F201" s="91"/>
      <c r="G201" s="99"/>
      <c r="H201" s="91"/>
      <c r="I201" s="100"/>
      <c r="J201" s="92" t="str">
        <f>IFERROR(IF((controle!$I201&gt;0),IF((DAYS360(TODAY(),(controle!$I201+editar!$C$9))&lt;1),"Vencido",IF((DAYS360(TODAY(),(controle!$I201+editar!$C$9))&lt;31),(DAYS360(TODAY(),(controle!$I201+editar!$C$9))&amp;" Dias para vencer"),"Válido")),""),"Inválido")</f>
        <v/>
      </c>
      <c r="K201" s="93" t="str">
        <f>controle!$R201</f>
        <v/>
      </c>
      <c r="L201" s="94"/>
      <c r="M201" s="95" t="str">
        <f>IFERROR(IF((controle!$L201&gt;0),IF((DAYS360(TODAY(),(controle!$L201+editar!$C$15))&lt;1),"Vencido",IF((DAYS360(TODAY(),(controle!$L201+editar!$C$15))&lt;31),(DAYS360(TODAY(),(controle!$L201+editar!$C$15))&amp;" Dias para vencer"),"Válido")),""),"Inválido")</f>
        <v/>
      </c>
      <c r="N201" s="94" t="str">
        <f>IF(controle!$L201="","",controle!$L201+editar!$C$15)</f>
        <v/>
      </c>
      <c r="O201" s="97"/>
      <c r="P201" s="80">
        <v>194.0</v>
      </c>
      <c r="Q201" s="80" t="str">
        <f>IF(controle!$J201="","",IF(controle!$J201="Vencido","Vencido",IF(controle!$J201="Válido","Válido","Próximo ao vencimento")))</f>
        <v/>
      </c>
      <c r="R201" s="81" t="str">
        <f>IF(controle!$I201="","",controle!$I201+editar!$C$9)</f>
        <v/>
      </c>
      <c r="S201" s="80" t="str">
        <f>IF(controle!$R201="","",VLOOKUP(MONTH(controle!$R201),editar!$F$2:$G$13,2,0))</f>
        <v/>
      </c>
      <c r="T201" s="80" t="str">
        <f>IF(controle!$R201="","",YEAR(controle!$R201))</f>
        <v/>
      </c>
      <c r="U201" s="80" t="str">
        <f>IF(controle!$M201="","",IF(controle!$M201="Vencido","Vencido",IF(controle!$M201="Válido","Válido","Próximo ao vencimento")))</f>
        <v/>
      </c>
      <c r="V201" s="80" t="str">
        <f>IF(controle!$N201="","",VLOOKUP(MONTH(controle!$N201),editar!$F$2:$G$13,2,0))</f>
        <v/>
      </c>
      <c r="W201" s="80" t="str">
        <f>IF(controle!$N201="","",YEAR(controle!$N201))</f>
        <v/>
      </c>
      <c r="X201" s="80" t="str">
        <f>IF(controle!$I201="","",VLOOKUP(MONTH(controle!$I201),editar!$F$2:$G$13,2,0))</f>
        <v/>
      </c>
      <c r="Y201" s="80" t="str">
        <f>IF(controle!$I201="","",YEAR(controle!$I201))</f>
        <v/>
      </c>
      <c r="Z201" s="80" t="str">
        <f>IF(controle!$L201="","",VLOOKUP(MONTH(controle!$L201),editar!$F$2:$G$13,2,0))</f>
        <v/>
      </c>
      <c r="AA201" s="80" t="str">
        <f>IF(controle!$L201="","",YEAR(controle!$L201))</f>
        <v/>
      </c>
      <c r="AB201" s="61"/>
      <c r="AC201" s="62">
        <f>IFERROR(K201-editar!$C$1,"")</f>
        <v>-44648</v>
      </c>
      <c r="AD201" s="62">
        <f t="shared" si="1"/>
        <v>9999955352</v>
      </c>
      <c r="AE201" s="63"/>
      <c r="AF201" s="63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ht="19.5" customHeight="1">
      <c r="A202" s="82" t="str">
        <f>IF(controle!$D202="","",controle!$P202)</f>
        <v/>
      </c>
      <c r="B202" s="83"/>
      <c r="C202" s="83"/>
      <c r="D202" s="83"/>
      <c r="E202" s="83"/>
      <c r="F202" s="91"/>
      <c r="G202" s="99"/>
      <c r="H202" s="91"/>
      <c r="I202" s="100"/>
      <c r="J202" s="92" t="str">
        <f>IFERROR(IF((controle!$I202&gt;0),IF((DAYS360(TODAY(),(controle!$I202+editar!$C$9))&lt;1),"Vencido",IF((DAYS360(TODAY(),(controle!$I202+editar!$C$9))&lt;31),(DAYS360(TODAY(),(controle!$I202+editar!$C$9))&amp;" Dias para vencer"),"Válido")),""),"Inválido")</f>
        <v/>
      </c>
      <c r="K202" s="93" t="str">
        <f>controle!$R202</f>
        <v/>
      </c>
      <c r="L202" s="94"/>
      <c r="M202" s="95" t="str">
        <f>IFERROR(IF((controle!$L202&gt;0),IF((DAYS360(TODAY(),(controle!$L202+editar!$C$15))&lt;1),"Vencido",IF((DAYS360(TODAY(),(controle!$L202+editar!$C$15))&lt;31),(DAYS360(TODAY(),(controle!$L202+editar!$C$15))&amp;" Dias para vencer"),"Válido")),""),"Inválido")</f>
        <v/>
      </c>
      <c r="N202" s="94" t="str">
        <f>IF(controle!$L202="","",controle!$L202+editar!$C$15)</f>
        <v/>
      </c>
      <c r="O202" s="97"/>
      <c r="P202" s="80">
        <v>195.0</v>
      </c>
      <c r="Q202" s="80" t="str">
        <f>IF(controle!$J202="","",IF(controle!$J202="Vencido","Vencido",IF(controle!$J202="Válido","Válido","Próximo ao vencimento")))</f>
        <v/>
      </c>
      <c r="R202" s="81" t="str">
        <f>IF(controle!$I202="","",controle!$I202+editar!$C$9)</f>
        <v/>
      </c>
      <c r="S202" s="80" t="str">
        <f>IF(controle!$R202="","",VLOOKUP(MONTH(controle!$R202),editar!$F$2:$G$13,2,0))</f>
        <v/>
      </c>
      <c r="T202" s="80" t="str">
        <f>IF(controle!$R202="","",YEAR(controle!$R202))</f>
        <v/>
      </c>
      <c r="U202" s="80" t="str">
        <f>IF(controle!$M202="","",IF(controle!$M202="Vencido","Vencido",IF(controle!$M202="Válido","Válido","Próximo ao vencimento")))</f>
        <v/>
      </c>
      <c r="V202" s="80" t="str">
        <f>IF(controle!$N202="","",VLOOKUP(MONTH(controle!$N202),editar!$F$2:$G$13,2,0))</f>
        <v/>
      </c>
      <c r="W202" s="80" t="str">
        <f>IF(controle!$N202="","",YEAR(controle!$N202))</f>
        <v/>
      </c>
      <c r="X202" s="80" t="str">
        <f>IF(controle!$I202="","",VLOOKUP(MONTH(controle!$I202),editar!$F$2:$G$13,2,0))</f>
        <v/>
      </c>
      <c r="Y202" s="80" t="str">
        <f>IF(controle!$I202="","",YEAR(controle!$I202))</f>
        <v/>
      </c>
      <c r="Z202" s="80" t="str">
        <f>IF(controle!$L202="","",VLOOKUP(MONTH(controle!$L202),editar!$F$2:$G$13,2,0))</f>
        <v/>
      </c>
      <c r="AA202" s="80" t="str">
        <f>IF(controle!$L202="","",YEAR(controle!$L202))</f>
        <v/>
      </c>
      <c r="AB202" s="61"/>
      <c r="AC202" s="62">
        <f>IFERROR(K202-editar!$C$1,"")</f>
        <v>-44648</v>
      </c>
      <c r="AD202" s="62">
        <f t="shared" si="1"/>
        <v>9999955352</v>
      </c>
      <c r="AE202" s="63"/>
      <c r="AF202" s="63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ht="19.5" customHeight="1">
      <c r="A203" s="82" t="str">
        <f>IF(controle!$D203="","",controle!$P203)</f>
        <v/>
      </c>
      <c r="B203" s="83"/>
      <c r="C203" s="83"/>
      <c r="D203" s="83"/>
      <c r="E203" s="83"/>
      <c r="F203" s="91"/>
      <c r="G203" s="99"/>
      <c r="H203" s="91"/>
      <c r="I203" s="100"/>
      <c r="J203" s="92" t="str">
        <f>IFERROR(IF((controle!$I203&gt;0),IF((DAYS360(TODAY(),(controle!$I203+editar!$C$9))&lt;1),"Vencido",IF((DAYS360(TODAY(),(controle!$I203+editar!$C$9))&lt;31),(DAYS360(TODAY(),(controle!$I203+editar!$C$9))&amp;" Dias para vencer"),"Válido")),""),"Inválido")</f>
        <v/>
      </c>
      <c r="K203" s="93" t="str">
        <f>controle!$R203</f>
        <v/>
      </c>
      <c r="L203" s="94"/>
      <c r="M203" s="95" t="str">
        <f>IFERROR(IF((controle!$L203&gt;0),IF((DAYS360(TODAY(),(controle!$L203+editar!$C$15))&lt;1),"Vencido",IF((DAYS360(TODAY(),(controle!$L203+editar!$C$15))&lt;31),(DAYS360(TODAY(),(controle!$L203+editar!$C$15))&amp;" Dias para vencer"),"Válido")),""),"Inválido")</f>
        <v/>
      </c>
      <c r="N203" s="94" t="str">
        <f>IF(controle!$L203="","",controle!$L203+editar!$C$15)</f>
        <v/>
      </c>
      <c r="O203" s="97"/>
      <c r="P203" s="80">
        <v>196.0</v>
      </c>
      <c r="Q203" s="80" t="str">
        <f>IF(controle!$J203="","",IF(controle!$J203="Vencido","Vencido",IF(controle!$J203="Válido","Válido","Próximo ao vencimento")))</f>
        <v/>
      </c>
      <c r="R203" s="81" t="str">
        <f>IF(controle!$I203="","",controle!$I203+editar!$C$9)</f>
        <v/>
      </c>
      <c r="S203" s="80" t="str">
        <f>IF(controle!$R203="","",VLOOKUP(MONTH(controle!$R203),editar!$F$2:$G$13,2,0))</f>
        <v/>
      </c>
      <c r="T203" s="80" t="str">
        <f>IF(controle!$R203="","",YEAR(controle!$R203))</f>
        <v/>
      </c>
      <c r="U203" s="80" t="str">
        <f>IF(controle!$M203="","",IF(controle!$M203="Vencido","Vencido",IF(controle!$M203="Válido","Válido","Próximo ao vencimento")))</f>
        <v/>
      </c>
      <c r="V203" s="80" t="str">
        <f>IF(controle!$N203="","",VLOOKUP(MONTH(controle!$N203),editar!$F$2:$G$13,2,0))</f>
        <v/>
      </c>
      <c r="W203" s="80" t="str">
        <f>IF(controle!$N203="","",YEAR(controle!$N203))</f>
        <v/>
      </c>
      <c r="X203" s="80" t="str">
        <f>IF(controle!$I203="","",VLOOKUP(MONTH(controle!$I203),editar!$F$2:$G$13,2,0))</f>
        <v/>
      </c>
      <c r="Y203" s="80" t="str">
        <f>IF(controle!$I203="","",YEAR(controle!$I203))</f>
        <v/>
      </c>
      <c r="Z203" s="80" t="str">
        <f>IF(controle!$L203="","",VLOOKUP(MONTH(controle!$L203),editar!$F$2:$G$13,2,0))</f>
        <v/>
      </c>
      <c r="AA203" s="80" t="str">
        <f>IF(controle!$L203="","",YEAR(controle!$L203))</f>
        <v/>
      </c>
      <c r="AB203" s="61"/>
      <c r="AC203" s="62">
        <f>IFERROR(K203-editar!$C$1,"")</f>
        <v>-44648</v>
      </c>
      <c r="AD203" s="62">
        <f t="shared" si="1"/>
        <v>9999955352</v>
      </c>
      <c r="AE203" s="63"/>
      <c r="AF203" s="63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ht="19.5" customHeight="1">
      <c r="A204" s="82" t="str">
        <f>IF(controle!$D204="","",controle!$P204)</f>
        <v/>
      </c>
      <c r="B204" s="83"/>
      <c r="C204" s="83"/>
      <c r="D204" s="83"/>
      <c r="E204" s="83"/>
      <c r="F204" s="91"/>
      <c r="G204" s="99"/>
      <c r="H204" s="91"/>
      <c r="I204" s="100"/>
      <c r="J204" s="92" t="str">
        <f>IFERROR(IF((controle!$I204&gt;0),IF((DAYS360(TODAY(),(controle!$I204+editar!$C$9))&lt;1),"Vencido",IF((DAYS360(TODAY(),(controle!$I204+editar!$C$9))&lt;31),(DAYS360(TODAY(),(controle!$I204+editar!$C$9))&amp;" Dias para vencer"),"Válido")),""),"Inválido")</f>
        <v/>
      </c>
      <c r="K204" s="93" t="str">
        <f>controle!$R204</f>
        <v/>
      </c>
      <c r="L204" s="94"/>
      <c r="M204" s="95" t="str">
        <f>IFERROR(IF((controle!$L204&gt;0),IF((DAYS360(TODAY(),(controle!$L204+editar!$C$15))&lt;1),"Vencido",IF((DAYS360(TODAY(),(controle!$L204+editar!$C$15))&lt;31),(DAYS360(TODAY(),(controle!$L204+editar!$C$15))&amp;" Dias para vencer"),"Válido")),""),"Inválido")</f>
        <v/>
      </c>
      <c r="N204" s="94" t="str">
        <f>IF(controle!$L204="","",controle!$L204+editar!$C$15)</f>
        <v/>
      </c>
      <c r="O204" s="97"/>
      <c r="P204" s="80">
        <v>197.0</v>
      </c>
      <c r="Q204" s="80" t="str">
        <f>IF(controle!$J204="","",IF(controle!$J204="Vencido","Vencido",IF(controle!$J204="Válido","Válido","Próximo ao vencimento")))</f>
        <v/>
      </c>
      <c r="R204" s="81" t="str">
        <f>IF(controle!$I204="","",controle!$I204+editar!$C$9)</f>
        <v/>
      </c>
      <c r="S204" s="80" t="str">
        <f>IF(controle!$R204="","",VLOOKUP(MONTH(controle!$R204),editar!$F$2:$G$13,2,0))</f>
        <v/>
      </c>
      <c r="T204" s="80" t="str">
        <f>IF(controle!$R204="","",YEAR(controle!$R204))</f>
        <v/>
      </c>
      <c r="U204" s="80" t="str">
        <f>IF(controle!$M204="","",IF(controle!$M204="Vencido","Vencido",IF(controle!$M204="Válido","Válido","Próximo ao vencimento")))</f>
        <v/>
      </c>
      <c r="V204" s="80" t="str">
        <f>IF(controle!$N204="","",VLOOKUP(MONTH(controle!$N204),editar!$F$2:$G$13,2,0))</f>
        <v/>
      </c>
      <c r="W204" s="80" t="str">
        <f>IF(controle!$N204="","",YEAR(controle!$N204))</f>
        <v/>
      </c>
      <c r="X204" s="80" t="str">
        <f>IF(controle!$I204="","",VLOOKUP(MONTH(controle!$I204),editar!$F$2:$G$13,2,0))</f>
        <v/>
      </c>
      <c r="Y204" s="80" t="str">
        <f>IF(controle!$I204="","",YEAR(controle!$I204))</f>
        <v/>
      </c>
      <c r="Z204" s="80" t="str">
        <f>IF(controle!$L204="","",VLOOKUP(MONTH(controle!$L204),editar!$F$2:$G$13,2,0))</f>
        <v/>
      </c>
      <c r="AA204" s="80" t="str">
        <f>IF(controle!$L204="","",YEAR(controle!$L204))</f>
        <v/>
      </c>
      <c r="AB204" s="61"/>
      <c r="AC204" s="62">
        <f>IFERROR(K204-editar!$C$1,"")</f>
        <v>-44648</v>
      </c>
      <c r="AD204" s="62">
        <f t="shared" si="1"/>
        <v>9999955352</v>
      </c>
      <c r="AE204" s="63"/>
      <c r="AF204" s="63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ht="19.5" customHeight="1">
      <c r="A205" s="82" t="str">
        <f>IF(controle!$D205="","",controle!$P205)</f>
        <v/>
      </c>
      <c r="B205" s="83"/>
      <c r="C205" s="83"/>
      <c r="D205" s="83"/>
      <c r="E205" s="83"/>
      <c r="F205" s="91"/>
      <c r="G205" s="99"/>
      <c r="H205" s="91"/>
      <c r="I205" s="100"/>
      <c r="J205" s="92" t="str">
        <f>IFERROR(IF((controle!$I205&gt;0),IF((DAYS360(TODAY(),(controle!$I205+editar!$C$9))&lt;1),"Vencido",IF((DAYS360(TODAY(),(controle!$I205+editar!$C$9))&lt;31),(DAYS360(TODAY(),(controle!$I205+editar!$C$9))&amp;" Dias para vencer"),"Válido")),""),"Inválido")</f>
        <v/>
      </c>
      <c r="K205" s="93" t="str">
        <f>controle!$R205</f>
        <v/>
      </c>
      <c r="L205" s="94"/>
      <c r="M205" s="95" t="str">
        <f>IFERROR(IF((controle!$L205&gt;0),IF((DAYS360(TODAY(),(controle!$L205+editar!$C$15))&lt;1),"Vencido",IF((DAYS360(TODAY(),(controle!$L205+editar!$C$15))&lt;31),(DAYS360(TODAY(),(controle!$L205+editar!$C$15))&amp;" Dias para vencer"),"Válido")),""),"Inválido")</f>
        <v/>
      </c>
      <c r="N205" s="94" t="str">
        <f>IF(controle!$L205="","",controle!$L205+editar!$C$15)</f>
        <v/>
      </c>
      <c r="O205" s="97"/>
      <c r="P205" s="80">
        <v>198.0</v>
      </c>
      <c r="Q205" s="80" t="str">
        <f>IF(controle!$J205="","",IF(controle!$J205="Vencido","Vencido",IF(controle!$J205="Válido","Válido","Próximo ao vencimento")))</f>
        <v/>
      </c>
      <c r="R205" s="81" t="str">
        <f>IF(controle!$I205="","",controle!$I205+editar!$C$9)</f>
        <v/>
      </c>
      <c r="S205" s="80" t="str">
        <f>IF(controle!$R205="","",VLOOKUP(MONTH(controle!$R205),editar!$F$2:$G$13,2,0))</f>
        <v/>
      </c>
      <c r="T205" s="80" t="str">
        <f>IF(controle!$R205="","",YEAR(controle!$R205))</f>
        <v/>
      </c>
      <c r="U205" s="80" t="str">
        <f>IF(controle!$M205="","",IF(controle!$M205="Vencido","Vencido",IF(controle!$M205="Válido","Válido","Próximo ao vencimento")))</f>
        <v/>
      </c>
      <c r="V205" s="80" t="str">
        <f>IF(controle!$N205="","",VLOOKUP(MONTH(controle!$N205),editar!$F$2:$G$13,2,0))</f>
        <v/>
      </c>
      <c r="W205" s="80" t="str">
        <f>IF(controle!$N205="","",YEAR(controle!$N205))</f>
        <v/>
      </c>
      <c r="X205" s="80" t="str">
        <f>IF(controle!$I205="","",VLOOKUP(MONTH(controle!$I205),editar!$F$2:$G$13,2,0))</f>
        <v/>
      </c>
      <c r="Y205" s="80" t="str">
        <f>IF(controle!$I205="","",YEAR(controle!$I205))</f>
        <v/>
      </c>
      <c r="Z205" s="80" t="str">
        <f>IF(controle!$L205="","",VLOOKUP(MONTH(controle!$L205),editar!$F$2:$G$13,2,0))</f>
        <v/>
      </c>
      <c r="AA205" s="80" t="str">
        <f>IF(controle!$L205="","",YEAR(controle!$L205))</f>
        <v/>
      </c>
      <c r="AB205" s="61"/>
      <c r="AC205" s="62">
        <f>IFERROR(K205-editar!$C$1,"")</f>
        <v>-44648</v>
      </c>
      <c r="AD205" s="62">
        <f t="shared" si="1"/>
        <v>9999955352</v>
      </c>
      <c r="AE205" s="63"/>
      <c r="AF205" s="63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ht="19.5" customHeight="1">
      <c r="A206" s="82" t="str">
        <f>IF(controle!$D206="","",controle!$P206)</f>
        <v/>
      </c>
      <c r="B206" s="83"/>
      <c r="C206" s="83"/>
      <c r="D206" s="83"/>
      <c r="E206" s="83"/>
      <c r="F206" s="91"/>
      <c r="G206" s="99"/>
      <c r="H206" s="91"/>
      <c r="I206" s="100"/>
      <c r="J206" s="92" t="str">
        <f>IFERROR(IF((controle!$I206&gt;0),IF((DAYS360(TODAY(),(controle!$I206+editar!$C$9))&lt;1),"Vencido",IF((DAYS360(TODAY(),(controle!$I206+editar!$C$9))&lt;31),(DAYS360(TODAY(),(controle!$I206+editar!$C$9))&amp;" Dias para vencer"),"Válido")),""),"Inválido")</f>
        <v/>
      </c>
      <c r="K206" s="93" t="str">
        <f>controle!$R206</f>
        <v/>
      </c>
      <c r="L206" s="94"/>
      <c r="M206" s="95" t="str">
        <f>IFERROR(IF((controle!$L206&gt;0),IF((DAYS360(TODAY(),(controle!$L206+editar!$C$15))&lt;1),"Vencido",IF((DAYS360(TODAY(),(controle!$L206+editar!$C$15))&lt;31),(DAYS360(TODAY(),(controle!$L206+editar!$C$15))&amp;" Dias para vencer"),"Válido")),""),"Inválido")</f>
        <v/>
      </c>
      <c r="N206" s="94" t="str">
        <f>IF(controle!$L206="","",controle!$L206+editar!$C$15)</f>
        <v/>
      </c>
      <c r="O206" s="97"/>
      <c r="P206" s="80">
        <v>199.0</v>
      </c>
      <c r="Q206" s="80" t="str">
        <f>IF(controle!$J206="","",IF(controle!$J206="Vencido","Vencido",IF(controle!$J206="Válido","Válido","Próximo ao vencimento")))</f>
        <v/>
      </c>
      <c r="R206" s="81" t="str">
        <f>IF(controle!$I206="","",controle!$I206+editar!$C$9)</f>
        <v/>
      </c>
      <c r="S206" s="80" t="str">
        <f>IF(controle!$R206="","",VLOOKUP(MONTH(controle!$R206),editar!$F$2:$G$13,2,0))</f>
        <v/>
      </c>
      <c r="T206" s="80" t="str">
        <f>IF(controle!$R206="","",YEAR(controle!$R206))</f>
        <v/>
      </c>
      <c r="U206" s="80" t="str">
        <f>IF(controle!$M206="","",IF(controle!$M206="Vencido","Vencido",IF(controle!$M206="Válido","Válido","Próximo ao vencimento")))</f>
        <v/>
      </c>
      <c r="V206" s="80" t="str">
        <f>IF(controle!$N206="","",VLOOKUP(MONTH(controle!$N206),editar!$F$2:$G$13,2,0))</f>
        <v/>
      </c>
      <c r="W206" s="80" t="str">
        <f>IF(controle!$N206="","",YEAR(controle!$N206))</f>
        <v/>
      </c>
      <c r="X206" s="80" t="str">
        <f>IF(controle!$I206="","",VLOOKUP(MONTH(controle!$I206),editar!$F$2:$G$13,2,0))</f>
        <v/>
      </c>
      <c r="Y206" s="80" t="str">
        <f>IF(controle!$I206="","",YEAR(controle!$I206))</f>
        <v/>
      </c>
      <c r="Z206" s="80" t="str">
        <f>IF(controle!$L206="","",VLOOKUP(MONTH(controle!$L206),editar!$F$2:$G$13,2,0))</f>
        <v/>
      </c>
      <c r="AA206" s="80" t="str">
        <f>IF(controle!$L206="","",YEAR(controle!$L206))</f>
        <v/>
      </c>
      <c r="AB206" s="61"/>
      <c r="AC206" s="62">
        <f>IFERROR(K206-editar!$C$1,"")</f>
        <v>-44648</v>
      </c>
      <c r="AD206" s="62">
        <f t="shared" si="1"/>
        <v>9999955352</v>
      </c>
      <c r="AE206" s="63"/>
      <c r="AF206" s="63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ht="19.5" customHeight="1">
      <c r="A207" s="82" t="str">
        <f>IF(controle!$D207="","",controle!$P207)</f>
        <v/>
      </c>
      <c r="B207" s="83"/>
      <c r="C207" s="83"/>
      <c r="D207" s="83"/>
      <c r="E207" s="83"/>
      <c r="F207" s="91"/>
      <c r="G207" s="99"/>
      <c r="H207" s="91"/>
      <c r="I207" s="100"/>
      <c r="J207" s="92" t="str">
        <f>IFERROR(IF((controle!$I207&gt;0),IF((DAYS360(TODAY(),(controle!$I207+editar!$C$9))&lt;1),"Vencido",IF((DAYS360(TODAY(),(controle!$I207+editar!$C$9))&lt;31),(DAYS360(TODAY(),(controle!$I207+editar!$C$9))&amp;" Dias para vencer"),"Válido")),""),"Inválido")</f>
        <v/>
      </c>
      <c r="K207" s="93" t="str">
        <f>controle!$R207</f>
        <v/>
      </c>
      <c r="L207" s="94"/>
      <c r="M207" s="95" t="str">
        <f>IFERROR(IF((controle!$L207&gt;0),IF((DAYS360(TODAY(),(controle!$L207+editar!$C$15))&lt;1),"Vencido",IF((DAYS360(TODAY(),(controle!$L207+editar!$C$15))&lt;31),(DAYS360(TODAY(),(controle!$L207+editar!$C$15))&amp;" Dias para vencer"),"Válido")),""),"Inválido")</f>
        <v/>
      </c>
      <c r="N207" s="94" t="str">
        <f>IF(controle!$L207="","",controle!$L207+editar!$C$15)</f>
        <v/>
      </c>
      <c r="O207" s="97"/>
      <c r="P207" s="80">
        <v>200.0</v>
      </c>
      <c r="Q207" s="80" t="str">
        <f>IF(controle!$J207="","",IF(controle!$J207="Vencido","Vencido",IF(controle!$J207="Válido","Válido","Próximo ao vencimento")))</f>
        <v/>
      </c>
      <c r="R207" s="81" t="str">
        <f>IF(controle!$I207="","",controle!$I207+editar!$C$9)</f>
        <v/>
      </c>
      <c r="S207" s="80" t="str">
        <f>IF(controle!$R207="","",VLOOKUP(MONTH(controle!$R207),editar!$F$2:$G$13,2,0))</f>
        <v/>
      </c>
      <c r="T207" s="80" t="str">
        <f>IF(controle!$R207="","",YEAR(controle!$R207))</f>
        <v/>
      </c>
      <c r="U207" s="80" t="str">
        <f>IF(controle!$M207="","",IF(controle!$M207="Vencido","Vencido",IF(controle!$M207="Válido","Válido","Próximo ao vencimento")))</f>
        <v/>
      </c>
      <c r="V207" s="80" t="str">
        <f>IF(controle!$N207="","",VLOOKUP(MONTH(controle!$N207),editar!$F$2:$G$13,2,0))</f>
        <v/>
      </c>
      <c r="W207" s="80" t="str">
        <f>IF(controle!$N207="","",YEAR(controle!$N207))</f>
        <v/>
      </c>
      <c r="X207" s="80" t="str">
        <f>IF(controle!$I207="","",VLOOKUP(MONTH(controle!$I207),editar!$F$2:$G$13,2,0))</f>
        <v/>
      </c>
      <c r="Y207" s="80" t="str">
        <f>IF(controle!$I207="","",YEAR(controle!$I207))</f>
        <v/>
      </c>
      <c r="Z207" s="80" t="str">
        <f>IF(controle!$L207="","",VLOOKUP(MONTH(controle!$L207),editar!$F$2:$G$13,2,0))</f>
        <v/>
      </c>
      <c r="AA207" s="80" t="str">
        <f>IF(controle!$L207="","",YEAR(controle!$L207))</f>
        <v/>
      </c>
      <c r="AB207" s="61"/>
      <c r="AC207" s="62">
        <f>IFERROR(K207-editar!$C$1,"")</f>
        <v>-44648</v>
      </c>
      <c r="AD207" s="62">
        <f t="shared" si="1"/>
        <v>9999955352</v>
      </c>
      <c r="AE207" s="63"/>
      <c r="AF207" s="63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ht="19.5" customHeight="1">
      <c r="A208" s="82" t="str">
        <f>IF(controle!$D208="","",controle!$P208)</f>
        <v/>
      </c>
      <c r="B208" s="83"/>
      <c r="C208" s="83"/>
      <c r="D208" s="83"/>
      <c r="E208" s="83"/>
      <c r="F208" s="91"/>
      <c r="G208" s="99"/>
      <c r="H208" s="91"/>
      <c r="I208" s="100"/>
      <c r="J208" s="92" t="str">
        <f>IFERROR(IF((controle!$I208&gt;0),IF((DAYS360(TODAY(),(controle!$I208+editar!$C$9))&lt;1),"Vencido",IF((DAYS360(TODAY(),(controle!$I208+editar!$C$9))&lt;31),(DAYS360(TODAY(),(controle!$I208+editar!$C$9))&amp;" Dias para vencer"),"Válido")),""),"Inválido")</f>
        <v/>
      </c>
      <c r="K208" s="93" t="str">
        <f>controle!$R208</f>
        <v/>
      </c>
      <c r="L208" s="94"/>
      <c r="M208" s="95" t="str">
        <f>IFERROR(IF((controle!$L208&gt;0),IF((DAYS360(TODAY(),(controle!$L208+editar!$C$15))&lt;1),"Vencido",IF((DAYS360(TODAY(),(controle!$L208+editar!$C$15))&lt;31),(DAYS360(TODAY(),(controle!$L208+editar!$C$15))&amp;" Dias para vencer"),"Válido")),""),"Inválido")</f>
        <v/>
      </c>
      <c r="N208" s="94" t="str">
        <f>IF(controle!$L208="","",controle!$L208+editar!$C$15)</f>
        <v/>
      </c>
      <c r="O208" s="97"/>
      <c r="P208" s="80">
        <v>201.0</v>
      </c>
      <c r="Q208" s="80" t="str">
        <f>IF(controle!$J208="","",IF(controle!$J208="Vencido","Vencido",IF(controle!$J208="Válido","Válido","Próximo ao vencimento")))</f>
        <v/>
      </c>
      <c r="R208" s="81" t="str">
        <f>IF(controle!$I208="","",controle!$I208+editar!$C$9)</f>
        <v/>
      </c>
      <c r="S208" s="80" t="str">
        <f>IF(controle!$R208="","",VLOOKUP(MONTH(controle!$R208),editar!$F$2:$G$13,2,0))</f>
        <v/>
      </c>
      <c r="T208" s="80" t="str">
        <f>IF(controle!$R208="","",YEAR(controle!$R208))</f>
        <v/>
      </c>
      <c r="U208" s="80" t="str">
        <f>IF(controle!$M208="","",IF(controle!$M208="Vencido","Vencido",IF(controle!$M208="Válido","Válido","Próximo ao vencimento")))</f>
        <v/>
      </c>
      <c r="V208" s="80" t="str">
        <f>IF(controle!$N208="","",VLOOKUP(MONTH(controle!$N208),editar!$F$2:$G$13,2,0))</f>
        <v/>
      </c>
      <c r="W208" s="80" t="str">
        <f>IF(controle!$N208="","",YEAR(controle!$N208))</f>
        <v/>
      </c>
      <c r="X208" s="80" t="str">
        <f>IF(controle!$I208="","",VLOOKUP(MONTH(controle!$I208),editar!$F$2:$G$13,2,0))</f>
        <v/>
      </c>
      <c r="Y208" s="80" t="str">
        <f>IF(controle!$I208="","",YEAR(controle!$I208))</f>
        <v/>
      </c>
      <c r="Z208" s="80" t="str">
        <f>IF(controle!$L208="","",VLOOKUP(MONTH(controle!$L208),editar!$F$2:$G$13,2,0))</f>
        <v/>
      </c>
      <c r="AA208" s="80" t="str">
        <f>IF(controle!$L208="","",YEAR(controle!$L208))</f>
        <v/>
      </c>
      <c r="AB208" s="61"/>
      <c r="AC208" s="62">
        <f>IFERROR(K208-editar!$C$1,"")</f>
        <v>-44648</v>
      </c>
      <c r="AD208" s="62">
        <f t="shared" si="1"/>
        <v>9999955352</v>
      </c>
      <c r="AE208" s="63"/>
      <c r="AF208" s="63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ht="19.5" customHeight="1">
      <c r="A209" s="82" t="str">
        <f>IF(controle!$D209="","",controle!$P209)</f>
        <v/>
      </c>
      <c r="B209" s="83"/>
      <c r="C209" s="83"/>
      <c r="D209" s="83"/>
      <c r="E209" s="83"/>
      <c r="F209" s="91"/>
      <c r="G209" s="99"/>
      <c r="H209" s="91"/>
      <c r="I209" s="100"/>
      <c r="J209" s="92" t="str">
        <f>IFERROR(IF((controle!$I209&gt;0),IF((DAYS360(TODAY(),(controle!$I209+editar!$C$9))&lt;1),"Vencido",IF((DAYS360(TODAY(),(controle!$I209+editar!$C$9))&lt;31),(DAYS360(TODAY(),(controle!$I209+editar!$C$9))&amp;" Dias para vencer"),"Válido")),""),"Inválido")</f>
        <v/>
      </c>
      <c r="K209" s="93" t="str">
        <f>controle!$R209</f>
        <v/>
      </c>
      <c r="L209" s="94"/>
      <c r="M209" s="95" t="str">
        <f>IFERROR(IF((controle!$L209&gt;0),IF((DAYS360(TODAY(),(controle!$L209+editar!$C$15))&lt;1),"Vencido",IF((DAYS360(TODAY(),(controle!$L209+editar!$C$15))&lt;31),(DAYS360(TODAY(),(controle!$L209+editar!$C$15))&amp;" Dias para vencer"),"Válido")),""),"Inválido")</f>
        <v/>
      </c>
      <c r="N209" s="94" t="str">
        <f>IF(controle!$L209="","",controle!$L209+editar!$C$15)</f>
        <v/>
      </c>
      <c r="O209" s="97"/>
      <c r="P209" s="80">
        <v>202.0</v>
      </c>
      <c r="Q209" s="80" t="str">
        <f>IF(controle!$J209="","",IF(controle!$J209="Vencido","Vencido",IF(controle!$J209="Válido","Válido","Próximo ao vencimento")))</f>
        <v/>
      </c>
      <c r="R209" s="81" t="str">
        <f>IF(controle!$I209="","",controle!$I209+editar!$C$9)</f>
        <v/>
      </c>
      <c r="S209" s="80" t="str">
        <f>IF(controle!$R209="","",VLOOKUP(MONTH(controle!$R209),editar!$F$2:$G$13,2,0))</f>
        <v/>
      </c>
      <c r="T209" s="80" t="str">
        <f>IF(controle!$R209="","",YEAR(controle!$R209))</f>
        <v/>
      </c>
      <c r="U209" s="80" t="str">
        <f>IF(controle!$M209="","",IF(controle!$M209="Vencido","Vencido",IF(controle!$M209="Válido","Válido","Próximo ao vencimento")))</f>
        <v/>
      </c>
      <c r="V209" s="80" t="str">
        <f>IF(controle!$N209="","",VLOOKUP(MONTH(controle!$N209),editar!$F$2:$G$13,2,0))</f>
        <v/>
      </c>
      <c r="W209" s="80" t="str">
        <f>IF(controle!$N209="","",YEAR(controle!$N209))</f>
        <v/>
      </c>
      <c r="X209" s="80" t="str">
        <f>IF(controle!$I209="","",VLOOKUP(MONTH(controle!$I209),editar!$F$2:$G$13,2,0))</f>
        <v/>
      </c>
      <c r="Y209" s="80" t="str">
        <f>IF(controle!$I209="","",YEAR(controle!$I209))</f>
        <v/>
      </c>
      <c r="Z209" s="80" t="str">
        <f>IF(controle!$L209="","",VLOOKUP(MONTH(controle!$L209),editar!$F$2:$G$13,2,0))</f>
        <v/>
      </c>
      <c r="AA209" s="80" t="str">
        <f>IF(controle!$L209="","",YEAR(controle!$L209))</f>
        <v/>
      </c>
      <c r="AB209" s="61"/>
      <c r="AC209" s="62">
        <f>IFERROR(K209-editar!$C$1,"")</f>
        <v>-44648</v>
      </c>
      <c r="AD209" s="62">
        <f t="shared" si="1"/>
        <v>9999955352</v>
      </c>
      <c r="AE209" s="63"/>
      <c r="AF209" s="63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ht="19.5" customHeight="1">
      <c r="A210" s="82" t="str">
        <f>IF(controle!$D210="","",controle!$P210)</f>
        <v/>
      </c>
      <c r="B210" s="83"/>
      <c r="C210" s="83"/>
      <c r="D210" s="83"/>
      <c r="E210" s="83"/>
      <c r="F210" s="91"/>
      <c r="G210" s="99"/>
      <c r="H210" s="91"/>
      <c r="I210" s="100"/>
      <c r="J210" s="92" t="str">
        <f>IFERROR(IF((controle!$I210&gt;0),IF((DAYS360(TODAY(),(controle!$I210+editar!$C$9))&lt;1),"Vencido",IF((DAYS360(TODAY(),(controle!$I210+editar!$C$9))&lt;31),(DAYS360(TODAY(),(controle!$I210+editar!$C$9))&amp;" Dias para vencer"),"Válido")),""),"Inválido")</f>
        <v/>
      </c>
      <c r="K210" s="93" t="str">
        <f>controle!$R210</f>
        <v/>
      </c>
      <c r="L210" s="94"/>
      <c r="M210" s="95" t="str">
        <f>IFERROR(IF((controle!$L210&gt;0),IF((DAYS360(TODAY(),(controle!$L210+editar!$C$15))&lt;1),"Vencido",IF((DAYS360(TODAY(),(controle!$L210+editar!$C$15))&lt;31),(DAYS360(TODAY(),(controle!$L210+editar!$C$15))&amp;" Dias para vencer"),"Válido")),""),"Inválido")</f>
        <v/>
      </c>
      <c r="N210" s="94" t="str">
        <f>IF(controle!$L210="","",controle!$L210+editar!$C$15)</f>
        <v/>
      </c>
      <c r="O210" s="97"/>
      <c r="P210" s="80">
        <v>203.0</v>
      </c>
      <c r="Q210" s="80" t="str">
        <f>IF(controle!$J210="","",IF(controle!$J210="Vencido","Vencido",IF(controle!$J210="Válido","Válido","Próximo ao vencimento")))</f>
        <v/>
      </c>
      <c r="R210" s="81" t="str">
        <f>IF(controle!$I210="","",controle!$I210+editar!$C$9)</f>
        <v/>
      </c>
      <c r="S210" s="80" t="str">
        <f>IF(controle!$R210="","",VLOOKUP(MONTH(controle!$R210),editar!$F$2:$G$13,2,0))</f>
        <v/>
      </c>
      <c r="T210" s="80" t="str">
        <f>IF(controle!$R210="","",YEAR(controle!$R210))</f>
        <v/>
      </c>
      <c r="U210" s="80" t="str">
        <f>IF(controle!$M210="","",IF(controle!$M210="Vencido","Vencido",IF(controle!$M210="Válido","Válido","Próximo ao vencimento")))</f>
        <v/>
      </c>
      <c r="V210" s="80" t="str">
        <f>IF(controle!$N210="","",VLOOKUP(MONTH(controle!$N210),editar!$F$2:$G$13,2,0))</f>
        <v/>
      </c>
      <c r="W210" s="80" t="str">
        <f>IF(controle!$N210="","",YEAR(controle!$N210))</f>
        <v/>
      </c>
      <c r="X210" s="80" t="str">
        <f>IF(controle!$I210="","",VLOOKUP(MONTH(controle!$I210),editar!$F$2:$G$13,2,0))</f>
        <v/>
      </c>
      <c r="Y210" s="80" t="str">
        <f>IF(controle!$I210="","",YEAR(controle!$I210))</f>
        <v/>
      </c>
      <c r="Z210" s="80" t="str">
        <f>IF(controle!$L210="","",VLOOKUP(MONTH(controle!$L210),editar!$F$2:$G$13,2,0))</f>
        <v/>
      </c>
      <c r="AA210" s="80" t="str">
        <f>IF(controle!$L210="","",YEAR(controle!$L210))</f>
        <v/>
      </c>
      <c r="AB210" s="61"/>
      <c r="AC210" s="62">
        <f>IFERROR(K210-editar!$C$1,"")</f>
        <v>-44648</v>
      </c>
      <c r="AD210" s="62">
        <f t="shared" si="1"/>
        <v>9999955352</v>
      </c>
      <c r="AE210" s="63"/>
      <c r="AF210" s="63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ht="19.5" customHeight="1">
      <c r="A211" s="82" t="str">
        <f>IF(controle!$D211="","",controle!$P211)</f>
        <v/>
      </c>
      <c r="B211" s="83"/>
      <c r="C211" s="83"/>
      <c r="D211" s="83"/>
      <c r="E211" s="83"/>
      <c r="F211" s="91"/>
      <c r="G211" s="99"/>
      <c r="H211" s="91"/>
      <c r="I211" s="100"/>
      <c r="J211" s="92" t="str">
        <f>IFERROR(IF((controle!$I211&gt;0),IF((DAYS360(TODAY(),(controle!$I211+editar!$C$9))&lt;1),"Vencido",IF((DAYS360(TODAY(),(controle!$I211+editar!$C$9))&lt;31),(DAYS360(TODAY(),(controle!$I211+editar!$C$9))&amp;" Dias para vencer"),"Válido")),""),"Inválido")</f>
        <v/>
      </c>
      <c r="K211" s="93" t="str">
        <f>controle!$R211</f>
        <v/>
      </c>
      <c r="L211" s="94"/>
      <c r="M211" s="95" t="str">
        <f>IFERROR(IF((controle!$L211&gt;0),IF((DAYS360(TODAY(),(controle!$L211+editar!$C$15))&lt;1),"Vencido",IF((DAYS360(TODAY(),(controle!$L211+editar!$C$15))&lt;31),(DAYS360(TODAY(),(controle!$L211+editar!$C$15))&amp;" Dias para vencer"),"Válido")),""),"Inválido")</f>
        <v/>
      </c>
      <c r="N211" s="94" t="str">
        <f>IF(controle!$L211="","",controle!$L211+editar!$C$15)</f>
        <v/>
      </c>
      <c r="O211" s="97"/>
      <c r="P211" s="80">
        <v>204.0</v>
      </c>
      <c r="Q211" s="80" t="str">
        <f>IF(controle!$J211="","",IF(controle!$J211="Vencido","Vencido",IF(controle!$J211="Válido","Válido","Próximo ao vencimento")))</f>
        <v/>
      </c>
      <c r="R211" s="81" t="str">
        <f>IF(controle!$I211="","",controle!$I211+editar!$C$9)</f>
        <v/>
      </c>
      <c r="S211" s="80" t="str">
        <f>IF(controle!$R211="","",VLOOKUP(MONTH(controle!$R211),editar!$F$2:$G$13,2,0))</f>
        <v/>
      </c>
      <c r="T211" s="80" t="str">
        <f>IF(controle!$R211="","",YEAR(controle!$R211))</f>
        <v/>
      </c>
      <c r="U211" s="80" t="str">
        <f>IF(controle!$M211="","",IF(controle!$M211="Vencido","Vencido",IF(controle!$M211="Válido","Válido","Próximo ao vencimento")))</f>
        <v/>
      </c>
      <c r="V211" s="80" t="str">
        <f>IF(controle!$N211="","",VLOOKUP(MONTH(controle!$N211),editar!$F$2:$G$13,2,0))</f>
        <v/>
      </c>
      <c r="W211" s="80" t="str">
        <f>IF(controle!$N211="","",YEAR(controle!$N211))</f>
        <v/>
      </c>
      <c r="X211" s="80" t="str">
        <f>IF(controle!$I211="","",VLOOKUP(MONTH(controle!$I211),editar!$F$2:$G$13,2,0))</f>
        <v/>
      </c>
      <c r="Y211" s="80" t="str">
        <f>IF(controle!$I211="","",YEAR(controle!$I211))</f>
        <v/>
      </c>
      <c r="Z211" s="80" t="str">
        <f>IF(controle!$L211="","",VLOOKUP(MONTH(controle!$L211),editar!$F$2:$G$13,2,0))</f>
        <v/>
      </c>
      <c r="AA211" s="80" t="str">
        <f>IF(controle!$L211="","",YEAR(controle!$L211))</f>
        <v/>
      </c>
      <c r="AB211" s="61"/>
      <c r="AC211" s="62">
        <f>IFERROR(K211-editar!$C$1,"")</f>
        <v>-44648</v>
      </c>
      <c r="AD211" s="62">
        <f t="shared" si="1"/>
        <v>9999955352</v>
      </c>
      <c r="AE211" s="63"/>
      <c r="AF211" s="63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ht="19.5" customHeight="1">
      <c r="A212" s="82" t="str">
        <f>IF(controle!$D212="","",controle!$P212)</f>
        <v/>
      </c>
      <c r="B212" s="83"/>
      <c r="C212" s="83"/>
      <c r="D212" s="83"/>
      <c r="E212" s="83"/>
      <c r="F212" s="91"/>
      <c r="G212" s="99"/>
      <c r="H212" s="91"/>
      <c r="I212" s="100"/>
      <c r="J212" s="92" t="str">
        <f>IFERROR(IF((controle!$I212&gt;0),IF((DAYS360(TODAY(),(controle!$I212+editar!$C$9))&lt;1),"Vencido",IF((DAYS360(TODAY(),(controle!$I212+editar!$C$9))&lt;31),(DAYS360(TODAY(),(controle!$I212+editar!$C$9))&amp;" Dias para vencer"),"Válido")),""),"Inválido")</f>
        <v/>
      </c>
      <c r="K212" s="93" t="str">
        <f>controle!$R212</f>
        <v/>
      </c>
      <c r="L212" s="94"/>
      <c r="M212" s="95" t="str">
        <f>IFERROR(IF((controle!$L212&gt;0),IF((DAYS360(TODAY(),(controle!$L212+editar!$C$15))&lt;1),"Vencido",IF((DAYS360(TODAY(),(controle!$L212+editar!$C$15))&lt;31),(DAYS360(TODAY(),(controle!$L212+editar!$C$15))&amp;" Dias para vencer"),"Válido")),""),"Inválido")</f>
        <v/>
      </c>
      <c r="N212" s="94" t="str">
        <f>IF(controle!$L212="","",controle!$L212+editar!$C$15)</f>
        <v/>
      </c>
      <c r="O212" s="97"/>
      <c r="P212" s="80">
        <v>205.0</v>
      </c>
      <c r="Q212" s="80" t="str">
        <f>IF(controle!$J212="","",IF(controle!$J212="Vencido","Vencido",IF(controle!$J212="Válido","Válido","Próximo ao vencimento")))</f>
        <v/>
      </c>
      <c r="R212" s="81" t="str">
        <f>IF(controle!$I212="","",controle!$I212+editar!$C$9)</f>
        <v/>
      </c>
      <c r="S212" s="80" t="str">
        <f>IF(controle!$R212="","",VLOOKUP(MONTH(controle!$R212),editar!$F$2:$G$13,2,0))</f>
        <v/>
      </c>
      <c r="T212" s="80" t="str">
        <f>IF(controle!$R212="","",YEAR(controle!$R212))</f>
        <v/>
      </c>
      <c r="U212" s="80" t="str">
        <f>IF(controle!$M212="","",IF(controle!$M212="Vencido","Vencido",IF(controle!$M212="Válido","Válido","Próximo ao vencimento")))</f>
        <v/>
      </c>
      <c r="V212" s="80" t="str">
        <f>IF(controle!$N212="","",VLOOKUP(MONTH(controle!$N212),editar!$F$2:$G$13,2,0))</f>
        <v/>
      </c>
      <c r="W212" s="80" t="str">
        <f>IF(controle!$N212="","",YEAR(controle!$N212))</f>
        <v/>
      </c>
      <c r="X212" s="80" t="str">
        <f>IF(controle!$I212="","",VLOOKUP(MONTH(controle!$I212),editar!$F$2:$G$13,2,0))</f>
        <v/>
      </c>
      <c r="Y212" s="80" t="str">
        <f>IF(controle!$I212="","",YEAR(controle!$I212))</f>
        <v/>
      </c>
      <c r="Z212" s="80" t="str">
        <f>IF(controle!$L212="","",VLOOKUP(MONTH(controle!$L212),editar!$F$2:$G$13,2,0))</f>
        <v/>
      </c>
      <c r="AA212" s="80" t="str">
        <f>IF(controle!$L212="","",YEAR(controle!$L212))</f>
        <v/>
      </c>
      <c r="AB212" s="61"/>
      <c r="AC212" s="62">
        <f>IFERROR(K212-editar!$C$1,"")</f>
        <v>-44648</v>
      </c>
      <c r="AD212" s="62">
        <f t="shared" si="1"/>
        <v>9999955352</v>
      </c>
      <c r="AE212" s="63"/>
      <c r="AF212" s="63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ht="19.5" customHeight="1">
      <c r="A213" s="82" t="str">
        <f>IF(controle!$D213="","",controle!$P213)</f>
        <v/>
      </c>
      <c r="B213" s="83"/>
      <c r="C213" s="83"/>
      <c r="D213" s="83"/>
      <c r="E213" s="83"/>
      <c r="F213" s="91"/>
      <c r="G213" s="99"/>
      <c r="H213" s="91"/>
      <c r="I213" s="100"/>
      <c r="J213" s="92" t="str">
        <f>IFERROR(IF((controle!$I213&gt;0),IF((DAYS360(TODAY(),(controle!$I213+editar!$C$9))&lt;1),"Vencido",IF((DAYS360(TODAY(),(controle!$I213+editar!$C$9))&lt;31),(DAYS360(TODAY(),(controle!$I213+editar!$C$9))&amp;" Dias para vencer"),"Válido")),""),"Inválido")</f>
        <v/>
      </c>
      <c r="K213" s="93" t="str">
        <f>controle!$R213</f>
        <v/>
      </c>
      <c r="L213" s="94"/>
      <c r="M213" s="95" t="str">
        <f>IFERROR(IF((controle!$L213&gt;0),IF((DAYS360(TODAY(),(controle!$L213+editar!$C$15))&lt;1),"Vencido",IF((DAYS360(TODAY(),(controle!$L213+editar!$C$15))&lt;31),(DAYS360(TODAY(),(controle!$L213+editar!$C$15))&amp;" Dias para vencer"),"Válido")),""),"Inválido")</f>
        <v/>
      </c>
      <c r="N213" s="94" t="str">
        <f>IF(controle!$L213="","",controle!$L213+editar!$C$15)</f>
        <v/>
      </c>
      <c r="O213" s="97"/>
      <c r="P213" s="80">
        <v>206.0</v>
      </c>
      <c r="Q213" s="80" t="str">
        <f>IF(controle!$J213="","",IF(controle!$J213="Vencido","Vencido",IF(controle!$J213="Válido","Válido","Próximo ao vencimento")))</f>
        <v/>
      </c>
      <c r="R213" s="81" t="str">
        <f>IF(controle!$I213="","",controle!$I213+editar!$C$9)</f>
        <v/>
      </c>
      <c r="S213" s="80" t="str">
        <f>IF(controle!$R213="","",VLOOKUP(MONTH(controle!$R213),editar!$F$2:$G$13,2,0))</f>
        <v/>
      </c>
      <c r="T213" s="80" t="str">
        <f>IF(controle!$R213="","",YEAR(controle!$R213))</f>
        <v/>
      </c>
      <c r="U213" s="80" t="str">
        <f>IF(controle!$M213="","",IF(controle!$M213="Vencido","Vencido",IF(controle!$M213="Válido","Válido","Próximo ao vencimento")))</f>
        <v/>
      </c>
      <c r="V213" s="80" t="str">
        <f>IF(controle!$N213="","",VLOOKUP(MONTH(controle!$N213),editar!$F$2:$G$13,2,0))</f>
        <v/>
      </c>
      <c r="W213" s="80" t="str">
        <f>IF(controle!$N213="","",YEAR(controle!$N213))</f>
        <v/>
      </c>
      <c r="X213" s="80" t="str">
        <f>IF(controle!$I213="","",VLOOKUP(MONTH(controle!$I213),editar!$F$2:$G$13,2,0))</f>
        <v/>
      </c>
      <c r="Y213" s="80" t="str">
        <f>IF(controle!$I213="","",YEAR(controle!$I213))</f>
        <v/>
      </c>
      <c r="Z213" s="80" t="str">
        <f>IF(controle!$L213="","",VLOOKUP(MONTH(controle!$L213),editar!$F$2:$G$13,2,0))</f>
        <v/>
      </c>
      <c r="AA213" s="80" t="str">
        <f>IF(controle!$L213="","",YEAR(controle!$L213))</f>
        <v/>
      </c>
      <c r="AB213" s="61"/>
      <c r="AC213" s="62">
        <f>IFERROR(K213-editar!$C$1,"")</f>
        <v>-44648</v>
      </c>
      <c r="AD213" s="62">
        <f t="shared" si="1"/>
        <v>9999955352</v>
      </c>
      <c r="AE213" s="63"/>
      <c r="AF213" s="63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ht="19.5" customHeight="1">
      <c r="A214" s="82" t="str">
        <f>IF(controle!$D214="","",controle!$P214)</f>
        <v/>
      </c>
      <c r="B214" s="83"/>
      <c r="C214" s="83"/>
      <c r="D214" s="83"/>
      <c r="E214" s="83"/>
      <c r="F214" s="91"/>
      <c r="G214" s="99"/>
      <c r="H214" s="91"/>
      <c r="I214" s="100"/>
      <c r="J214" s="92" t="str">
        <f>IFERROR(IF((controle!$I214&gt;0),IF((DAYS360(TODAY(),(controle!$I214+editar!$C$9))&lt;1),"Vencido",IF((DAYS360(TODAY(),(controle!$I214+editar!$C$9))&lt;31),(DAYS360(TODAY(),(controle!$I214+editar!$C$9))&amp;" Dias para vencer"),"Válido")),""),"Inválido")</f>
        <v/>
      </c>
      <c r="K214" s="93" t="str">
        <f>controle!$R214</f>
        <v/>
      </c>
      <c r="L214" s="94"/>
      <c r="M214" s="95" t="str">
        <f>IFERROR(IF((controle!$L214&gt;0),IF((DAYS360(TODAY(),(controle!$L214+editar!$C$15))&lt;1),"Vencido",IF((DAYS360(TODAY(),(controle!$L214+editar!$C$15))&lt;31),(DAYS360(TODAY(),(controle!$L214+editar!$C$15))&amp;" Dias para vencer"),"Válido")),""),"Inválido")</f>
        <v/>
      </c>
      <c r="N214" s="94" t="str">
        <f>IF(controle!$L214="","",controle!$L214+editar!$C$15)</f>
        <v/>
      </c>
      <c r="O214" s="97"/>
      <c r="P214" s="80">
        <v>207.0</v>
      </c>
      <c r="Q214" s="80" t="str">
        <f>IF(controle!$J214="","",IF(controle!$J214="Vencido","Vencido",IF(controle!$J214="Válido","Válido","Próximo ao vencimento")))</f>
        <v/>
      </c>
      <c r="R214" s="81" t="str">
        <f>IF(controle!$I214="","",controle!$I214+editar!$C$9)</f>
        <v/>
      </c>
      <c r="S214" s="80" t="str">
        <f>IF(controle!$R214="","",VLOOKUP(MONTH(controle!$R214),editar!$F$2:$G$13,2,0))</f>
        <v/>
      </c>
      <c r="T214" s="80" t="str">
        <f>IF(controle!$R214="","",YEAR(controle!$R214))</f>
        <v/>
      </c>
      <c r="U214" s="80" t="str">
        <f>IF(controle!$M214="","",IF(controle!$M214="Vencido","Vencido",IF(controle!$M214="Válido","Válido","Próximo ao vencimento")))</f>
        <v/>
      </c>
      <c r="V214" s="80" t="str">
        <f>IF(controle!$N214="","",VLOOKUP(MONTH(controle!$N214),editar!$F$2:$G$13,2,0))</f>
        <v/>
      </c>
      <c r="W214" s="80" t="str">
        <f>IF(controle!$N214="","",YEAR(controle!$N214))</f>
        <v/>
      </c>
      <c r="X214" s="80" t="str">
        <f>IF(controle!$I214="","",VLOOKUP(MONTH(controle!$I214),editar!$F$2:$G$13,2,0))</f>
        <v/>
      </c>
      <c r="Y214" s="80" t="str">
        <f>IF(controle!$I214="","",YEAR(controle!$I214))</f>
        <v/>
      </c>
      <c r="Z214" s="80" t="str">
        <f>IF(controle!$L214="","",VLOOKUP(MONTH(controle!$L214),editar!$F$2:$G$13,2,0))</f>
        <v/>
      </c>
      <c r="AA214" s="80" t="str">
        <f>IF(controle!$L214="","",YEAR(controle!$L214))</f>
        <v/>
      </c>
      <c r="AB214" s="61"/>
      <c r="AC214" s="62">
        <f>IFERROR(K214-editar!$C$1,"")</f>
        <v>-44648</v>
      </c>
      <c r="AD214" s="62">
        <f t="shared" si="1"/>
        <v>9999955352</v>
      </c>
      <c r="AE214" s="63"/>
      <c r="AF214" s="63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ht="19.5" customHeight="1">
      <c r="A215" s="82" t="str">
        <f>IF(controle!$D215="","",controle!$P215)</f>
        <v/>
      </c>
      <c r="B215" s="83"/>
      <c r="C215" s="83"/>
      <c r="D215" s="83"/>
      <c r="E215" s="83"/>
      <c r="F215" s="91"/>
      <c r="G215" s="99"/>
      <c r="H215" s="91"/>
      <c r="I215" s="100"/>
      <c r="J215" s="92" t="str">
        <f>IFERROR(IF((controle!$I215&gt;0),IF((DAYS360(TODAY(),(controle!$I215+editar!$C$9))&lt;1),"Vencido",IF((DAYS360(TODAY(),(controle!$I215+editar!$C$9))&lt;31),(DAYS360(TODAY(),(controle!$I215+editar!$C$9))&amp;" Dias para vencer"),"Válido")),""),"Inválido")</f>
        <v/>
      </c>
      <c r="K215" s="93" t="str">
        <f>controle!$R215</f>
        <v/>
      </c>
      <c r="L215" s="94"/>
      <c r="M215" s="95" t="str">
        <f>IFERROR(IF((controle!$L215&gt;0),IF((DAYS360(TODAY(),(controle!$L215+editar!$C$15))&lt;1),"Vencido",IF((DAYS360(TODAY(),(controle!$L215+editar!$C$15))&lt;31),(DAYS360(TODAY(),(controle!$L215+editar!$C$15))&amp;" Dias para vencer"),"Válido")),""),"Inválido")</f>
        <v/>
      </c>
      <c r="N215" s="94" t="str">
        <f>IF(controle!$L215="","",controle!$L215+editar!$C$15)</f>
        <v/>
      </c>
      <c r="O215" s="97"/>
      <c r="P215" s="80">
        <v>208.0</v>
      </c>
      <c r="Q215" s="80" t="str">
        <f>IF(controle!$J215="","",IF(controle!$J215="Vencido","Vencido",IF(controle!$J215="Válido","Válido","Próximo ao vencimento")))</f>
        <v/>
      </c>
      <c r="R215" s="81" t="str">
        <f>IF(controle!$I215="","",controle!$I215+editar!$C$9)</f>
        <v/>
      </c>
      <c r="S215" s="80" t="str">
        <f>IF(controle!$R215="","",VLOOKUP(MONTH(controle!$R215),editar!$F$2:$G$13,2,0))</f>
        <v/>
      </c>
      <c r="T215" s="80" t="str">
        <f>IF(controle!$R215="","",YEAR(controle!$R215))</f>
        <v/>
      </c>
      <c r="U215" s="80" t="str">
        <f>IF(controle!$M215="","",IF(controle!$M215="Vencido","Vencido",IF(controle!$M215="Válido","Válido","Próximo ao vencimento")))</f>
        <v/>
      </c>
      <c r="V215" s="80" t="str">
        <f>IF(controle!$N215="","",VLOOKUP(MONTH(controle!$N215),editar!$F$2:$G$13,2,0))</f>
        <v/>
      </c>
      <c r="W215" s="80" t="str">
        <f>IF(controle!$N215="","",YEAR(controle!$N215))</f>
        <v/>
      </c>
      <c r="X215" s="80" t="str">
        <f>IF(controle!$I215="","",VLOOKUP(MONTH(controle!$I215),editar!$F$2:$G$13,2,0))</f>
        <v/>
      </c>
      <c r="Y215" s="80" t="str">
        <f>IF(controle!$I215="","",YEAR(controle!$I215))</f>
        <v/>
      </c>
      <c r="Z215" s="80" t="str">
        <f>IF(controle!$L215="","",VLOOKUP(MONTH(controle!$L215),editar!$F$2:$G$13,2,0))</f>
        <v/>
      </c>
      <c r="AA215" s="80" t="str">
        <f>IF(controle!$L215="","",YEAR(controle!$L215))</f>
        <v/>
      </c>
      <c r="AB215" s="61"/>
      <c r="AC215" s="62">
        <f>IFERROR(K215-editar!$C$1,"")</f>
        <v>-44648</v>
      </c>
      <c r="AD215" s="62">
        <f t="shared" si="1"/>
        <v>9999955352</v>
      </c>
      <c r="AE215" s="63"/>
      <c r="AF215" s="63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ht="19.5" customHeight="1">
      <c r="A216" s="82" t="str">
        <f>IF(controle!$D216="","",controle!$P216)</f>
        <v/>
      </c>
      <c r="B216" s="83"/>
      <c r="C216" s="83"/>
      <c r="D216" s="83"/>
      <c r="E216" s="83"/>
      <c r="F216" s="91"/>
      <c r="G216" s="99"/>
      <c r="H216" s="91"/>
      <c r="I216" s="100"/>
      <c r="J216" s="92" t="str">
        <f>IFERROR(IF((controle!$I216&gt;0),IF((DAYS360(TODAY(),(controle!$I216+editar!$C$9))&lt;1),"Vencido",IF((DAYS360(TODAY(),(controle!$I216+editar!$C$9))&lt;31),(DAYS360(TODAY(),(controle!$I216+editar!$C$9))&amp;" Dias para vencer"),"Válido")),""),"Inválido")</f>
        <v/>
      </c>
      <c r="K216" s="93" t="str">
        <f>controle!$R216</f>
        <v/>
      </c>
      <c r="L216" s="94"/>
      <c r="M216" s="95" t="str">
        <f>IFERROR(IF((controle!$L216&gt;0),IF((DAYS360(TODAY(),(controle!$L216+editar!$C$15))&lt;1),"Vencido",IF((DAYS360(TODAY(),(controle!$L216+editar!$C$15))&lt;31),(DAYS360(TODAY(),(controle!$L216+editar!$C$15))&amp;" Dias para vencer"),"Válido")),""),"Inválido")</f>
        <v/>
      </c>
      <c r="N216" s="94" t="str">
        <f>IF(controle!$L216="","",controle!$L216+editar!$C$15)</f>
        <v/>
      </c>
      <c r="O216" s="97"/>
      <c r="P216" s="80">
        <v>209.0</v>
      </c>
      <c r="Q216" s="80" t="str">
        <f>IF(controle!$J216="","",IF(controle!$J216="Vencido","Vencido",IF(controle!$J216="Válido","Válido","Próximo ao vencimento")))</f>
        <v/>
      </c>
      <c r="R216" s="81" t="str">
        <f>IF(controle!$I216="","",controle!$I216+editar!$C$9)</f>
        <v/>
      </c>
      <c r="S216" s="80" t="str">
        <f>IF(controle!$R216="","",VLOOKUP(MONTH(controle!$R216),editar!$F$2:$G$13,2,0))</f>
        <v/>
      </c>
      <c r="T216" s="80" t="str">
        <f>IF(controle!$R216="","",YEAR(controle!$R216))</f>
        <v/>
      </c>
      <c r="U216" s="80" t="str">
        <f>IF(controle!$M216="","",IF(controle!$M216="Vencido","Vencido",IF(controle!$M216="Válido","Válido","Próximo ao vencimento")))</f>
        <v/>
      </c>
      <c r="V216" s="80" t="str">
        <f>IF(controle!$N216="","",VLOOKUP(MONTH(controle!$N216),editar!$F$2:$G$13,2,0))</f>
        <v/>
      </c>
      <c r="W216" s="80" t="str">
        <f>IF(controle!$N216="","",YEAR(controle!$N216))</f>
        <v/>
      </c>
      <c r="X216" s="80" t="str">
        <f>IF(controle!$I216="","",VLOOKUP(MONTH(controle!$I216),editar!$F$2:$G$13,2,0))</f>
        <v/>
      </c>
      <c r="Y216" s="80" t="str">
        <f>IF(controle!$I216="","",YEAR(controle!$I216))</f>
        <v/>
      </c>
      <c r="Z216" s="80" t="str">
        <f>IF(controle!$L216="","",VLOOKUP(MONTH(controle!$L216),editar!$F$2:$G$13,2,0))</f>
        <v/>
      </c>
      <c r="AA216" s="80" t="str">
        <f>IF(controle!$L216="","",YEAR(controle!$L216))</f>
        <v/>
      </c>
      <c r="AB216" s="61"/>
      <c r="AC216" s="62">
        <f>IFERROR(K216-editar!$C$1,"")</f>
        <v>-44648</v>
      </c>
      <c r="AD216" s="62">
        <f t="shared" si="1"/>
        <v>9999955352</v>
      </c>
      <c r="AE216" s="63"/>
      <c r="AF216" s="63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ht="19.5" customHeight="1">
      <c r="A217" s="82" t="str">
        <f>IF(controle!$D217="","",controle!$P217)</f>
        <v/>
      </c>
      <c r="B217" s="83"/>
      <c r="C217" s="83"/>
      <c r="D217" s="83"/>
      <c r="E217" s="83"/>
      <c r="F217" s="91"/>
      <c r="G217" s="99"/>
      <c r="H217" s="91"/>
      <c r="I217" s="100"/>
      <c r="J217" s="92" t="str">
        <f>IFERROR(IF((controle!$I217&gt;0),IF((DAYS360(TODAY(),(controle!$I217+editar!$C$9))&lt;1),"Vencido",IF((DAYS360(TODAY(),(controle!$I217+editar!$C$9))&lt;31),(DAYS360(TODAY(),(controle!$I217+editar!$C$9))&amp;" Dias para vencer"),"Válido")),""),"Inválido")</f>
        <v/>
      </c>
      <c r="K217" s="93" t="str">
        <f>controle!$R217</f>
        <v/>
      </c>
      <c r="L217" s="94"/>
      <c r="M217" s="95" t="str">
        <f>IFERROR(IF((controle!$L217&gt;0),IF((DAYS360(TODAY(),(controle!$L217+editar!$C$15))&lt;1),"Vencido",IF((DAYS360(TODAY(),(controle!$L217+editar!$C$15))&lt;31),(DAYS360(TODAY(),(controle!$L217+editar!$C$15))&amp;" Dias para vencer"),"Válido")),""),"Inválido")</f>
        <v/>
      </c>
      <c r="N217" s="94" t="str">
        <f>IF(controle!$L217="","",controle!$L217+editar!$C$15)</f>
        <v/>
      </c>
      <c r="O217" s="97"/>
      <c r="P217" s="80">
        <v>210.0</v>
      </c>
      <c r="Q217" s="80" t="str">
        <f>IF(controle!$J217="","",IF(controle!$J217="Vencido","Vencido",IF(controle!$J217="Válido","Válido","Próximo ao vencimento")))</f>
        <v/>
      </c>
      <c r="R217" s="81" t="str">
        <f>IF(controle!$I217="","",controle!$I217+editar!$C$9)</f>
        <v/>
      </c>
      <c r="S217" s="80" t="str">
        <f>IF(controle!$R217="","",VLOOKUP(MONTH(controle!$R217),editar!$F$2:$G$13,2,0))</f>
        <v/>
      </c>
      <c r="T217" s="80" t="str">
        <f>IF(controle!$R217="","",YEAR(controle!$R217))</f>
        <v/>
      </c>
      <c r="U217" s="80" t="str">
        <f>IF(controle!$M217="","",IF(controle!$M217="Vencido","Vencido",IF(controle!$M217="Válido","Válido","Próximo ao vencimento")))</f>
        <v/>
      </c>
      <c r="V217" s="80" t="str">
        <f>IF(controle!$N217="","",VLOOKUP(MONTH(controle!$N217),editar!$F$2:$G$13,2,0))</f>
        <v/>
      </c>
      <c r="W217" s="80" t="str">
        <f>IF(controle!$N217="","",YEAR(controle!$N217))</f>
        <v/>
      </c>
      <c r="X217" s="80" t="str">
        <f>IF(controle!$I217="","",VLOOKUP(MONTH(controle!$I217),editar!$F$2:$G$13,2,0))</f>
        <v/>
      </c>
      <c r="Y217" s="80" t="str">
        <f>IF(controle!$I217="","",YEAR(controle!$I217))</f>
        <v/>
      </c>
      <c r="Z217" s="80" t="str">
        <f>IF(controle!$L217="","",VLOOKUP(MONTH(controle!$L217),editar!$F$2:$G$13,2,0))</f>
        <v/>
      </c>
      <c r="AA217" s="80" t="str">
        <f>IF(controle!$L217="","",YEAR(controle!$L217))</f>
        <v/>
      </c>
      <c r="AB217" s="61"/>
      <c r="AC217" s="62">
        <f>IFERROR(K217-editar!$C$1,"")</f>
        <v>-44648</v>
      </c>
      <c r="AD217" s="62">
        <f t="shared" si="1"/>
        <v>9999955352</v>
      </c>
      <c r="AE217" s="63"/>
      <c r="AF217" s="63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ht="19.5" customHeight="1">
      <c r="A218" s="82" t="str">
        <f>IF(controle!$D218="","",controle!$P218)</f>
        <v/>
      </c>
      <c r="B218" s="83"/>
      <c r="C218" s="83"/>
      <c r="D218" s="83"/>
      <c r="E218" s="83"/>
      <c r="F218" s="91"/>
      <c r="G218" s="99"/>
      <c r="H218" s="91"/>
      <c r="I218" s="100"/>
      <c r="J218" s="92" t="str">
        <f>IFERROR(IF((controle!$I218&gt;0),IF((DAYS360(TODAY(),(controle!$I218+editar!$C$9))&lt;1),"Vencido",IF((DAYS360(TODAY(),(controle!$I218+editar!$C$9))&lt;31),(DAYS360(TODAY(),(controle!$I218+editar!$C$9))&amp;" Dias para vencer"),"Válido")),""),"Inválido")</f>
        <v/>
      </c>
      <c r="K218" s="93" t="str">
        <f>controle!$R218</f>
        <v/>
      </c>
      <c r="L218" s="94"/>
      <c r="M218" s="95" t="str">
        <f>IFERROR(IF((controle!$L218&gt;0),IF((DAYS360(TODAY(),(controle!$L218+editar!$C$15))&lt;1),"Vencido",IF((DAYS360(TODAY(),(controle!$L218+editar!$C$15))&lt;31),(DAYS360(TODAY(),(controle!$L218+editar!$C$15))&amp;" Dias para vencer"),"Válido")),""),"Inválido")</f>
        <v/>
      </c>
      <c r="N218" s="94" t="str">
        <f>IF(controle!$L218="","",controle!$L218+editar!$C$15)</f>
        <v/>
      </c>
      <c r="O218" s="97"/>
      <c r="P218" s="80">
        <v>211.0</v>
      </c>
      <c r="Q218" s="80" t="str">
        <f>IF(controle!$J218="","",IF(controle!$J218="Vencido","Vencido",IF(controle!$J218="Válido","Válido","Próximo ao vencimento")))</f>
        <v/>
      </c>
      <c r="R218" s="81" t="str">
        <f>IF(controle!$I218="","",controle!$I218+editar!$C$9)</f>
        <v/>
      </c>
      <c r="S218" s="80" t="str">
        <f>IF(controle!$R218="","",VLOOKUP(MONTH(controle!$R218),editar!$F$2:$G$13,2,0))</f>
        <v/>
      </c>
      <c r="T218" s="80" t="str">
        <f>IF(controle!$R218="","",YEAR(controle!$R218))</f>
        <v/>
      </c>
      <c r="U218" s="80" t="str">
        <f>IF(controle!$M218="","",IF(controle!$M218="Vencido","Vencido",IF(controle!$M218="Válido","Válido","Próximo ao vencimento")))</f>
        <v/>
      </c>
      <c r="V218" s="80" t="str">
        <f>IF(controle!$N218="","",VLOOKUP(MONTH(controle!$N218),editar!$F$2:$G$13,2,0))</f>
        <v/>
      </c>
      <c r="W218" s="80" t="str">
        <f>IF(controle!$N218="","",YEAR(controle!$N218))</f>
        <v/>
      </c>
      <c r="X218" s="80" t="str">
        <f>IF(controle!$I218="","",VLOOKUP(MONTH(controle!$I218),editar!$F$2:$G$13,2,0))</f>
        <v/>
      </c>
      <c r="Y218" s="80" t="str">
        <f>IF(controle!$I218="","",YEAR(controle!$I218))</f>
        <v/>
      </c>
      <c r="Z218" s="80" t="str">
        <f>IF(controle!$L218="","",VLOOKUP(MONTH(controle!$L218),editar!$F$2:$G$13,2,0))</f>
        <v/>
      </c>
      <c r="AA218" s="80" t="str">
        <f>IF(controle!$L218="","",YEAR(controle!$L218))</f>
        <v/>
      </c>
      <c r="AB218" s="61"/>
      <c r="AC218" s="62">
        <f>IFERROR(K218-editar!$C$1,"")</f>
        <v>-44648</v>
      </c>
      <c r="AD218" s="62">
        <f t="shared" si="1"/>
        <v>9999955352</v>
      </c>
      <c r="AE218" s="63"/>
      <c r="AF218" s="63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ht="19.5" customHeight="1">
      <c r="A219" s="82" t="str">
        <f>IF(controle!$D219="","",controle!$P219)</f>
        <v/>
      </c>
      <c r="B219" s="83"/>
      <c r="C219" s="83"/>
      <c r="D219" s="83"/>
      <c r="E219" s="83"/>
      <c r="F219" s="91"/>
      <c r="G219" s="99"/>
      <c r="H219" s="91"/>
      <c r="I219" s="100"/>
      <c r="J219" s="92" t="str">
        <f>IFERROR(IF((controle!$I219&gt;0),IF((DAYS360(TODAY(),(controle!$I219+editar!$C$9))&lt;1),"Vencido",IF((DAYS360(TODAY(),(controle!$I219+editar!$C$9))&lt;31),(DAYS360(TODAY(),(controle!$I219+editar!$C$9))&amp;" Dias para vencer"),"Válido")),""),"Inválido")</f>
        <v/>
      </c>
      <c r="K219" s="93" t="str">
        <f>controle!$R219</f>
        <v/>
      </c>
      <c r="L219" s="94"/>
      <c r="M219" s="95" t="str">
        <f>IFERROR(IF((controle!$L219&gt;0),IF((DAYS360(TODAY(),(controle!$L219+editar!$C$15))&lt;1),"Vencido",IF((DAYS360(TODAY(),(controle!$L219+editar!$C$15))&lt;31),(DAYS360(TODAY(),(controle!$L219+editar!$C$15))&amp;" Dias para vencer"),"Válido")),""),"Inválido")</f>
        <v/>
      </c>
      <c r="N219" s="94" t="str">
        <f>IF(controle!$L219="","",controle!$L219+editar!$C$15)</f>
        <v/>
      </c>
      <c r="O219" s="97"/>
      <c r="P219" s="80">
        <v>212.0</v>
      </c>
      <c r="Q219" s="80" t="str">
        <f>IF(controle!$J219="","",IF(controle!$J219="Vencido","Vencido",IF(controle!$J219="Válido","Válido","Próximo ao vencimento")))</f>
        <v/>
      </c>
      <c r="R219" s="81" t="str">
        <f>IF(controle!$I219="","",controle!$I219+editar!$C$9)</f>
        <v/>
      </c>
      <c r="S219" s="80" t="str">
        <f>IF(controle!$R219="","",VLOOKUP(MONTH(controle!$R219),editar!$F$2:$G$13,2,0))</f>
        <v/>
      </c>
      <c r="T219" s="80" t="str">
        <f>IF(controle!$R219="","",YEAR(controle!$R219))</f>
        <v/>
      </c>
      <c r="U219" s="80" t="str">
        <f>IF(controle!$M219="","",IF(controle!$M219="Vencido","Vencido",IF(controle!$M219="Válido","Válido","Próximo ao vencimento")))</f>
        <v/>
      </c>
      <c r="V219" s="80" t="str">
        <f>IF(controle!$N219="","",VLOOKUP(MONTH(controle!$N219),editar!$F$2:$G$13,2,0))</f>
        <v/>
      </c>
      <c r="W219" s="80" t="str">
        <f>IF(controle!$N219="","",YEAR(controle!$N219))</f>
        <v/>
      </c>
      <c r="X219" s="80" t="str">
        <f>IF(controle!$I219="","",VLOOKUP(MONTH(controle!$I219),editar!$F$2:$G$13,2,0))</f>
        <v/>
      </c>
      <c r="Y219" s="80" t="str">
        <f>IF(controle!$I219="","",YEAR(controle!$I219))</f>
        <v/>
      </c>
      <c r="Z219" s="80" t="str">
        <f>IF(controle!$L219="","",VLOOKUP(MONTH(controle!$L219),editar!$F$2:$G$13,2,0))</f>
        <v/>
      </c>
      <c r="AA219" s="80" t="str">
        <f>IF(controle!$L219="","",YEAR(controle!$L219))</f>
        <v/>
      </c>
      <c r="AB219" s="61"/>
      <c r="AC219" s="62">
        <f>IFERROR(K219-editar!$C$1,"")</f>
        <v>-44648</v>
      </c>
      <c r="AD219" s="62">
        <f t="shared" si="1"/>
        <v>9999955352</v>
      </c>
      <c r="AE219" s="63"/>
      <c r="AF219" s="63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ht="19.5" customHeight="1">
      <c r="A220" s="82" t="str">
        <f>IF(controle!$D220="","",controle!$P220)</f>
        <v/>
      </c>
      <c r="B220" s="83"/>
      <c r="C220" s="83"/>
      <c r="D220" s="83"/>
      <c r="E220" s="83"/>
      <c r="F220" s="91"/>
      <c r="G220" s="99"/>
      <c r="H220" s="91"/>
      <c r="I220" s="100"/>
      <c r="J220" s="92" t="str">
        <f>IFERROR(IF((controle!$I220&gt;0),IF((DAYS360(TODAY(),(controle!$I220+editar!$C$9))&lt;1),"Vencido",IF((DAYS360(TODAY(),(controle!$I220+editar!$C$9))&lt;31),(DAYS360(TODAY(),(controle!$I220+editar!$C$9))&amp;" Dias para vencer"),"Válido")),""),"Inválido")</f>
        <v/>
      </c>
      <c r="K220" s="93" t="str">
        <f>controle!$R220</f>
        <v/>
      </c>
      <c r="L220" s="94"/>
      <c r="M220" s="95" t="str">
        <f>IFERROR(IF((controle!$L220&gt;0),IF((DAYS360(TODAY(),(controle!$L220+editar!$C$15))&lt;1),"Vencido",IF((DAYS360(TODAY(),(controle!$L220+editar!$C$15))&lt;31),(DAYS360(TODAY(),(controle!$L220+editar!$C$15))&amp;" Dias para vencer"),"Válido")),""),"Inválido")</f>
        <v/>
      </c>
      <c r="N220" s="94" t="str">
        <f>IF(controle!$L220="","",controle!$L220+editar!$C$15)</f>
        <v/>
      </c>
      <c r="O220" s="97"/>
      <c r="P220" s="80">
        <v>213.0</v>
      </c>
      <c r="Q220" s="80" t="str">
        <f>IF(controle!$J220="","",IF(controle!$J220="Vencido","Vencido",IF(controle!$J220="Válido","Válido","Próximo ao vencimento")))</f>
        <v/>
      </c>
      <c r="R220" s="81" t="str">
        <f>IF(controle!$I220="","",controle!$I220+editar!$C$9)</f>
        <v/>
      </c>
      <c r="S220" s="80" t="str">
        <f>IF(controle!$R220="","",VLOOKUP(MONTH(controle!$R220),editar!$F$2:$G$13,2,0))</f>
        <v/>
      </c>
      <c r="T220" s="80" t="str">
        <f>IF(controle!$R220="","",YEAR(controle!$R220))</f>
        <v/>
      </c>
      <c r="U220" s="80" t="str">
        <f>IF(controle!$M220="","",IF(controle!$M220="Vencido","Vencido",IF(controle!$M220="Válido","Válido","Próximo ao vencimento")))</f>
        <v/>
      </c>
      <c r="V220" s="80" t="str">
        <f>IF(controle!$N220="","",VLOOKUP(MONTH(controle!$N220),editar!$F$2:$G$13,2,0))</f>
        <v/>
      </c>
      <c r="W220" s="80" t="str">
        <f>IF(controle!$N220="","",YEAR(controle!$N220))</f>
        <v/>
      </c>
      <c r="X220" s="80" t="str">
        <f>IF(controle!$I220="","",VLOOKUP(MONTH(controle!$I220),editar!$F$2:$G$13,2,0))</f>
        <v/>
      </c>
      <c r="Y220" s="80" t="str">
        <f>IF(controle!$I220="","",YEAR(controle!$I220))</f>
        <v/>
      </c>
      <c r="Z220" s="80" t="str">
        <f>IF(controle!$L220="","",VLOOKUP(MONTH(controle!$L220),editar!$F$2:$G$13,2,0))</f>
        <v/>
      </c>
      <c r="AA220" s="80" t="str">
        <f>IF(controle!$L220="","",YEAR(controle!$L220))</f>
        <v/>
      </c>
      <c r="AB220" s="61"/>
      <c r="AC220" s="62">
        <f>IFERROR(K220-editar!$C$1,"")</f>
        <v>-44648</v>
      </c>
      <c r="AD220" s="62">
        <f t="shared" si="1"/>
        <v>9999955352</v>
      </c>
      <c r="AE220" s="63"/>
      <c r="AF220" s="63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ht="19.5" customHeight="1">
      <c r="A221" s="82" t="str">
        <f>IF(controle!$D221="","",controle!$P221)</f>
        <v/>
      </c>
      <c r="B221" s="83"/>
      <c r="C221" s="83"/>
      <c r="D221" s="83"/>
      <c r="E221" s="83"/>
      <c r="F221" s="91"/>
      <c r="G221" s="99"/>
      <c r="H221" s="91"/>
      <c r="I221" s="100"/>
      <c r="J221" s="92" t="str">
        <f>IFERROR(IF((controle!$I221&gt;0),IF((DAYS360(TODAY(),(controle!$I221+editar!$C$9))&lt;1),"Vencido",IF((DAYS360(TODAY(),(controle!$I221+editar!$C$9))&lt;31),(DAYS360(TODAY(),(controle!$I221+editar!$C$9))&amp;" Dias para vencer"),"Válido")),""),"Inválido")</f>
        <v/>
      </c>
      <c r="K221" s="93" t="str">
        <f>controle!$R221</f>
        <v/>
      </c>
      <c r="L221" s="94"/>
      <c r="M221" s="95" t="str">
        <f>IFERROR(IF((controle!$L221&gt;0),IF((DAYS360(TODAY(),(controle!$L221+editar!$C$15))&lt;1),"Vencido",IF((DAYS360(TODAY(),(controle!$L221+editar!$C$15))&lt;31),(DAYS360(TODAY(),(controle!$L221+editar!$C$15))&amp;" Dias para vencer"),"Válido")),""),"Inválido")</f>
        <v/>
      </c>
      <c r="N221" s="94" t="str">
        <f>IF(controle!$L221="","",controle!$L221+editar!$C$15)</f>
        <v/>
      </c>
      <c r="O221" s="97"/>
      <c r="P221" s="80">
        <v>214.0</v>
      </c>
      <c r="Q221" s="80" t="str">
        <f>IF(controle!$J221="","",IF(controle!$J221="Vencido","Vencido",IF(controle!$J221="Válido","Válido","Próximo ao vencimento")))</f>
        <v/>
      </c>
      <c r="R221" s="81" t="str">
        <f>IF(controle!$I221="","",controle!$I221+editar!$C$9)</f>
        <v/>
      </c>
      <c r="S221" s="80" t="str">
        <f>IF(controle!$R221="","",VLOOKUP(MONTH(controle!$R221),editar!$F$2:$G$13,2,0))</f>
        <v/>
      </c>
      <c r="T221" s="80" t="str">
        <f>IF(controle!$R221="","",YEAR(controle!$R221))</f>
        <v/>
      </c>
      <c r="U221" s="80" t="str">
        <f>IF(controle!$M221="","",IF(controle!$M221="Vencido","Vencido",IF(controle!$M221="Válido","Válido","Próximo ao vencimento")))</f>
        <v/>
      </c>
      <c r="V221" s="80" t="str">
        <f>IF(controle!$N221="","",VLOOKUP(MONTH(controle!$N221),editar!$F$2:$G$13,2,0))</f>
        <v/>
      </c>
      <c r="W221" s="80" t="str">
        <f>IF(controle!$N221="","",YEAR(controle!$N221))</f>
        <v/>
      </c>
      <c r="X221" s="80" t="str">
        <f>IF(controle!$I221="","",VLOOKUP(MONTH(controle!$I221),editar!$F$2:$G$13,2,0))</f>
        <v/>
      </c>
      <c r="Y221" s="80" t="str">
        <f>IF(controle!$I221="","",YEAR(controle!$I221))</f>
        <v/>
      </c>
      <c r="Z221" s="80" t="str">
        <f>IF(controle!$L221="","",VLOOKUP(MONTH(controle!$L221),editar!$F$2:$G$13,2,0))</f>
        <v/>
      </c>
      <c r="AA221" s="80" t="str">
        <f>IF(controle!$L221="","",YEAR(controle!$L221))</f>
        <v/>
      </c>
      <c r="AB221" s="61"/>
      <c r="AC221" s="62">
        <f>IFERROR(K221-editar!$C$1,"")</f>
        <v>-44648</v>
      </c>
      <c r="AD221" s="62">
        <f t="shared" si="1"/>
        <v>9999955352</v>
      </c>
      <c r="AE221" s="63"/>
      <c r="AF221" s="63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ht="19.5" customHeight="1">
      <c r="A222" s="82" t="str">
        <f>IF(controle!$D222="","",controle!$P222)</f>
        <v/>
      </c>
      <c r="B222" s="83"/>
      <c r="C222" s="83"/>
      <c r="D222" s="83"/>
      <c r="E222" s="83"/>
      <c r="F222" s="91"/>
      <c r="G222" s="99"/>
      <c r="H222" s="91"/>
      <c r="I222" s="100"/>
      <c r="J222" s="92" t="str">
        <f>IFERROR(IF((controle!$I222&gt;0),IF((DAYS360(TODAY(),(controle!$I222+editar!$C$9))&lt;1),"Vencido",IF((DAYS360(TODAY(),(controle!$I222+editar!$C$9))&lt;31),(DAYS360(TODAY(),(controle!$I222+editar!$C$9))&amp;" Dias para vencer"),"Válido")),""),"Inválido")</f>
        <v/>
      </c>
      <c r="K222" s="93" t="str">
        <f>controle!$R222</f>
        <v/>
      </c>
      <c r="L222" s="94"/>
      <c r="M222" s="95" t="str">
        <f>IFERROR(IF((controle!$L222&gt;0),IF((DAYS360(TODAY(),(controle!$L222+editar!$C$15))&lt;1),"Vencido",IF((DAYS360(TODAY(),(controle!$L222+editar!$C$15))&lt;31),(DAYS360(TODAY(),(controle!$L222+editar!$C$15))&amp;" Dias para vencer"),"Válido")),""),"Inválido")</f>
        <v/>
      </c>
      <c r="N222" s="94" t="str">
        <f>IF(controle!$L222="","",controle!$L222+editar!$C$15)</f>
        <v/>
      </c>
      <c r="O222" s="97"/>
      <c r="P222" s="80">
        <v>215.0</v>
      </c>
      <c r="Q222" s="80" t="str">
        <f>IF(controle!$J222="","",IF(controle!$J222="Vencido","Vencido",IF(controle!$J222="Válido","Válido","Próximo ao vencimento")))</f>
        <v/>
      </c>
      <c r="R222" s="81" t="str">
        <f>IF(controle!$I222="","",controle!$I222+editar!$C$9)</f>
        <v/>
      </c>
      <c r="S222" s="80" t="str">
        <f>IF(controle!$R222="","",VLOOKUP(MONTH(controle!$R222),editar!$F$2:$G$13,2,0))</f>
        <v/>
      </c>
      <c r="T222" s="80" t="str">
        <f>IF(controle!$R222="","",YEAR(controle!$R222))</f>
        <v/>
      </c>
      <c r="U222" s="80" t="str">
        <f>IF(controle!$M222="","",IF(controle!$M222="Vencido","Vencido",IF(controle!$M222="Válido","Válido","Próximo ao vencimento")))</f>
        <v/>
      </c>
      <c r="V222" s="80" t="str">
        <f>IF(controle!$N222="","",VLOOKUP(MONTH(controle!$N222),editar!$F$2:$G$13,2,0))</f>
        <v/>
      </c>
      <c r="W222" s="80" t="str">
        <f>IF(controle!$N222="","",YEAR(controle!$N222))</f>
        <v/>
      </c>
      <c r="X222" s="80" t="str">
        <f>IF(controle!$I222="","",VLOOKUP(MONTH(controle!$I222),editar!$F$2:$G$13,2,0))</f>
        <v/>
      </c>
      <c r="Y222" s="80" t="str">
        <f>IF(controle!$I222="","",YEAR(controle!$I222))</f>
        <v/>
      </c>
      <c r="Z222" s="80" t="str">
        <f>IF(controle!$L222="","",VLOOKUP(MONTH(controle!$L222),editar!$F$2:$G$13,2,0))</f>
        <v/>
      </c>
      <c r="AA222" s="80" t="str">
        <f>IF(controle!$L222="","",YEAR(controle!$L222))</f>
        <v/>
      </c>
      <c r="AB222" s="61"/>
      <c r="AC222" s="62">
        <f>IFERROR(K222-editar!$C$1,"")</f>
        <v>-44648</v>
      </c>
      <c r="AD222" s="62">
        <f t="shared" si="1"/>
        <v>9999955352</v>
      </c>
      <c r="AE222" s="63"/>
      <c r="AF222" s="63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ht="19.5" customHeight="1">
      <c r="A223" s="82" t="str">
        <f>IF(controle!$D223="","",controle!$P223)</f>
        <v/>
      </c>
      <c r="B223" s="83"/>
      <c r="C223" s="83"/>
      <c r="D223" s="83"/>
      <c r="E223" s="83"/>
      <c r="F223" s="91"/>
      <c r="G223" s="99"/>
      <c r="H223" s="91"/>
      <c r="I223" s="100"/>
      <c r="J223" s="92" t="str">
        <f>IFERROR(IF((controle!$I223&gt;0),IF((DAYS360(TODAY(),(controle!$I223+editar!$C$9))&lt;1),"Vencido",IF((DAYS360(TODAY(),(controle!$I223+editar!$C$9))&lt;31),(DAYS360(TODAY(),(controle!$I223+editar!$C$9))&amp;" Dias para vencer"),"Válido")),""),"Inválido")</f>
        <v/>
      </c>
      <c r="K223" s="93" t="str">
        <f>controle!$R223</f>
        <v/>
      </c>
      <c r="L223" s="94"/>
      <c r="M223" s="95" t="str">
        <f>IFERROR(IF((controle!$L223&gt;0),IF((DAYS360(TODAY(),(controle!$L223+editar!$C$15))&lt;1),"Vencido",IF((DAYS360(TODAY(),(controle!$L223+editar!$C$15))&lt;31),(DAYS360(TODAY(),(controle!$L223+editar!$C$15))&amp;" Dias para vencer"),"Válido")),""),"Inválido")</f>
        <v/>
      </c>
      <c r="N223" s="94" t="str">
        <f>IF(controle!$L223="","",controle!$L223+editar!$C$15)</f>
        <v/>
      </c>
      <c r="O223" s="97"/>
      <c r="P223" s="80">
        <v>216.0</v>
      </c>
      <c r="Q223" s="80" t="str">
        <f>IF(controle!$J223="","",IF(controle!$J223="Vencido","Vencido",IF(controle!$J223="Válido","Válido","Próximo ao vencimento")))</f>
        <v/>
      </c>
      <c r="R223" s="81" t="str">
        <f>IF(controle!$I223="","",controle!$I223+editar!$C$9)</f>
        <v/>
      </c>
      <c r="S223" s="80" t="str">
        <f>IF(controle!$R223="","",VLOOKUP(MONTH(controle!$R223),editar!$F$2:$G$13,2,0))</f>
        <v/>
      </c>
      <c r="T223" s="80" t="str">
        <f>IF(controle!$R223="","",YEAR(controle!$R223))</f>
        <v/>
      </c>
      <c r="U223" s="80" t="str">
        <f>IF(controle!$M223="","",IF(controle!$M223="Vencido","Vencido",IF(controle!$M223="Válido","Válido","Próximo ao vencimento")))</f>
        <v/>
      </c>
      <c r="V223" s="80" t="str">
        <f>IF(controle!$N223="","",VLOOKUP(MONTH(controle!$N223),editar!$F$2:$G$13,2,0))</f>
        <v/>
      </c>
      <c r="W223" s="80" t="str">
        <f>IF(controle!$N223="","",YEAR(controle!$N223))</f>
        <v/>
      </c>
      <c r="X223" s="80" t="str">
        <f>IF(controle!$I223="","",VLOOKUP(MONTH(controle!$I223),editar!$F$2:$G$13,2,0))</f>
        <v/>
      </c>
      <c r="Y223" s="80" t="str">
        <f>IF(controle!$I223="","",YEAR(controle!$I223))</f>
        <v/>
      </c>
      <c r="Z223" s="80" t="str">
        <f>IF(controle!$L223="","",VLOOKUP(MONTH(controle!$L223),editar!$F$2:$G$13,2,0))</f>
        <v/>
      </c>
      <c r="AA223" s="80" t="str">
        <f>IF(controle!$L223="","",YEAR(controle!$L223))</f>
        <v/>
      </c>
      <c r="AB223" s="61"/>
      <c r="AC223" s="62">
        <f>IFERROR(K223-editar!$C$1,"")</f>
        <v>-44648</v>
      </c>
      <c r="AD223" s="62">
        <f t="shared" si="1"/>
        <v>9999955352</v>
      </c>
      <c r="AE223" s="63"/>
      <c r="AF223" s="63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ht="19.5" customHeight="1">
      <c r="A224" s="82" t="str">
        <f>IF(controle!$D224="","",controle!$P224)</f>
        <v/>
      </c>
      <c r="B224" s="83"/>
      <c r="C224" s="83"/>
      <c r="D224" s="83"/>
      <c r="E224" s="83"/>
      <c r="F224" s="91"/>
      <c r="G224" s="99"/>
      <c r="H224" s="91"/>
      <c r="I224" s="100"/>
      <c r="J224" s="92" t="str">
        <f>IFERROR(IF((controle!$I224&gt;0),IF((DAYS360(TODAY(),(controle!$I224+editar!$C$9))&lt;1),"Vencido",IF((DAYS360(TODAY(),(controle!$I224+editar!$C$9))&lt;31),(DAYS360(TODAY(),(controle!$I224+editar!$C$9))&amp;" Dias para vencer"),"Válido")),""),"Inválido")</f>
        <v/>
      </c>
      <c r="K224" s="93" t="str">
        <f>controle!$R224</f>
        <v/>
      </c>
      <c r="L224" s="94"/>
      <c r="M224" s="95" t="str">
        <f>IFERROR(IF((controle!$L224&gt;0),IF((DAYS360(TODAY(),(controle!$L224+editar!$C$15))&lt;1),"Vencido",IF((DAYS360(TODAY(),(controle!$L224+editar!$C$15))&lt;31),(DAYS360(TODAY(),(controle!$L224+editar!$C$15))&amp;" Dias para vencer"),"Válido")),""),"Inválido")</f>
        <v/>
      </c>
      <c r="N224" s="94" t="str">
        <f>IF(controle!$L224="","",controle!$L224+editar!$C$15)</f>
        <v/>
      </c>
      <c r="O224" s="97"/>
      <c r="P224" s="80">
        <v>217.0</v>
      </c>
      <c r="Q224" s="80" t="str">
        <f>IF(controle!$J224="","",IF(controle!$J224="Vencido","Vencido",IF(controle!$J224="Válido","Válido","Próximo ao vencimento")))</f>
        <v/>
      </c>
      <c r="R224" s="81" t="str">
        <f>IF(controle!$I224="","",controle!$I224+editar!$C$9)</f>
        <v/>
      </c>
      <c r="S224" s="80" t="str">
        <f>IF(controle!$R224="","",VLOOKUP(MONTH(controle!$R224),editar!$F$2:$G$13,2,0))</f>
        <v/>
      </c>
      <c r="T224" s="80" t="str">
        <f>IF(controle!$R224="","",YEAR(controle!$R224))</f>
        <v/>
      </c>
      <c r="U224" s="80" t="str">
        <f>IF(controle!$M224="","",IF(controle!$M224="Vencido","Vencido",IF(controle!$M224="Válido","Válido","Próximo ao vencimento")))</f>
        <v/>
      </c>
      <c r="V224" s="80" t="str">
        <f>IF(controle!$N224="","",VLOOKUP(MONTH(controle!$N224),editar!$F$2:$G$13,2,0))</f>
        <v/>
      </c>
      <c r="W224" s="80" t="str">
        <f>IF(controle!$N224="","",YEAR(controle!$N224))</f>
        <v/>
      </c>
      <c r="X224" s="80" t="str">
        <f>IF(controle!$I224="","",VLOOKUP(MONTH(controle!$I224),editar!$F$2:$G$13,2,0))</f>
        <v/>
      </c>
      <c r="Y224" s="80" t="str">
        <f>IF(controle!$I224="","",YEAR(controle!$I224))</f>
        <v/>
      </c>
      <c r="Z224" s="80" t="str">
        <f>IF(controle!$L224="","",VLOOKUP(MONTH(controle!$L224),editar!$F$2:$G$13,2,0))</f>
        <v/>
      </c>
      <c r="AA224" s="80" t="str">
        <f>IF(controle!$L224="","",YEAR(controle!$L224))</f>
        <v/>
      </c>
      <c r="AB224" s="61"/>
      <c r="AC224" s="62">
        <f>IFERROR(K224-editar!$C$1,"")</f>
        <v>-44648</v>
      </c>
      <c r="AD224" s="62">
        <f t="shared" si="1"/>
        <v>9999955352</v>
      </c>
      <c r="AE224" s="63"/>
      <c r="AF224" s="63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ht="19.5" customHeight="1">
      <c r="A225" s="82" t="str">
        <f>IF(controle!$D225="","",controle!$P225)</f>
        <v/>
      </c>
      <c r="B225" s="83"/>
      <c r="C225" s="83"/>
      <c r="D225" s="83"/>
      <c r="E225" s="83"/>
      <c r="F225" s="91"/>
      <c r="G225" s="99"/>
      <c r="H225" s="91"/>
      <c r="I225" s="100"/>
      <c r="J225" s="92" t="str">
        <f>IFERROR(IF((controle!$I225&gt;0),IF((DAYS360(TODAY(),(controle!$I225+editar!$C$9))&lt;1),"Vencido",IF((DAYS360(TODAY(),(controle!$I225+editar!$C$9))&lt;31),(DAYS360(TODAY(),(controle!$I225+editar!$C$9))&amp;" Dias para vencer"),"Válido")),""),"Inválido")</f>
        <v/>
      </c>
      <c r="K225" s="93" t="str">
        <f>controle!$R225</f>
        <v/>
      </c>
      <c r="L225" s="94"/>
      <c r="M225" s="95" t="str">
        <f>IFERROR(IF((controle!$L225&gt;0),IF((DAYS360(TODAY(),(controle!$L225+editar!$C$15))&lt;1),"Vencido",IF((DAYS360(TODAY(),(controle!$L225+editar!$C$15))&lt;31),(DAYS360(TODAY(),(controle!$L225+editar!$C$15))&amp;" Dias para vencer"),"Válido")),""),"Inválido")</f>
        <v/>
      </c>
      <c r="N225" s="94" t="str">
        <f>IF(controle!$L225="","",controle!$L225+editar!$C$15)</f>
        <v/>
      </c>
      <c r="O225" s="97"/>
      <c r="P225" s="80">
        <v>218.0</v>
      </c>
      <c r="Q225" s="80" t="str">
        <f>IF(controle!$J225="","",IF(controle!$J225="Vencido","Vencido",IF(controle!$J225="Válido","Válido","Próximo ao vencimento")))</f>
        <v/>
      </c>
      <c r="R225" s="81" t="str">
        <f>IF(controle!$I225="","",controle!$I225+editar!$C$9)</f>
        <v/>
      </c>
      <c r="S225" s="80" t="str">
        <f>IF(controle!$R225="","",VLOOKUP(MONTH(controle!$R225),editar!$F$2:$G$13,2,0))</f>
        <v/>
      </c>
      <c r="T225" s="80" t="str">
        <f>IF(controle!$R225="","",YEAR(controle!$R225))</f>
        <v/>
      </c>
      <c r="U225" s="80" t="str">
        <f>IF(controle!$M225="","",IF(controle!$M225="Vencido","Vencido",IF(controle!$M225="Válido","Válido","Próximo ao vencimento")))</f>
        <v/>
      </c>
      <c r="V225" s="80" t="str">
        <f>IF(controle!$N225="","",VLOOKUP(MONTH(controle!$N225),editar!$F$2:$G$13,2,0))</f>
        <v/>
      </c>
      <c r="W225" s="80" t="str">
        <f>IF(controle!$N225="","",YEAR(controle!$N225))</f>
        <v/>
      </c>
      <c r="X225" s="80" t="str">
        <f>IF(controle!$I225="","",VLOOKUP(MONTH(controle!$I225),editar!$F$2:$G$13,2,0))</f>
        <v/>
      </c>
      <c r="Y225" s="80" t="str">
        <f>IF(controle!$I225="","",YEAR(controle!$I225))</f>
        <v/>
      </c>
      <c r="Z225" s="80" t="str">
        <f>IF(controle!$L225="","",VLOOKUP(MONTH(controle!$L225),editar!$F$2:$G$13,2,0))</f>
        <v/>
      </c>
      <c r="AA225" s="80" t="str">
        <f>IF(controle!$L225="","",YEAR(controle!$L225))</f>
        <v/>
      </c>
      <c r="AB225" s="61"/>
      <c r="AC225" s="62">
        <f>IFERROR(K225-editar!$C$1,"")</f>
        <v>-44648</v>
      </c>
      <c r="AD225" s="62">
        <f t="shared" si="1"/>
        <v>9999955352</v>
      </c>
      <c r="AE225" s="63"/>
      <c r="AF225" s="63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ht="19.5" customHeight="1">
      <c r="A226" s="82" t="str">
        <f>IF(controle!$D226="","",controle!$P226)</f>
        <v/>
      </c>
      <c r="B226" s="83"/>
      <c r="C226" s="83"/>
      <c r="D226" s="83"/>
      <c r="E226" s="83"/>
      <c r="F226" s="91"/>
      <c r="G226" s="99"/>
      <c r="H226" s="91"/>
      <c r="I226" s="100"/>
      <c r="J226" s="92" t="str">
        <f>IFERROR(IF((controle!$I226&gt;0),IF((DAYS360(TODAY(),(controle!$I226+editar!$C$9))&lt;1),"Vencido",IF((DAYS360(TODAY(),(controle!$I226+editar!$C$9))&lt;31),(DAYS360(TODAY(),(controle!$I226+editar!$C$9))&amp;" Dias para vencer"),"Válido")),""),"Inválido")</f>
        <v/>
      </c>
      <c r="K226" s="93" t="str">
        <f>controle!$R226</f>
        <v/>
      </c>
      <c r="L226" s="94"/>
      <c r="M226" s="95" t="str">
        <f>IFERROR(IF((controle!$L226&gt;0),IF((DAYS360(TODAY(),(controle!$L226+editar!$C$15))&lt;1),"Vencido",IF((DAYS360(TODAY(),(controle!$L226+editar!$C$15))&lt;31),(DAYS360(TODAY(),(controle!$L226+editar!$C$15))&amp;" Dias para vencer"),"Válido")),""),"Inválido")</f>
        <v/>
      </c>
      <c r="N226" s="94" t="str">
        <f>IF(controle!$L226="","",controle!$L226+editar!$C$15)</f>
        <v/>
      </c>
      <c r="O226" s="97"/>
      <c r="P226" s="80">
        <v>219.0</v>
      </c>
      <c r="Q226" s="80" t="str">
        <f>IF(controle!$J226="","",IF(controle!$J226="Vencido","Vencido",IF(controle!$J226="Válido","Válido","Próximo ao vencimento")))</f>
        <v/>
      </c>
      <c r="R226" s="81" t="str">
        <f>IF(controle!$I226="","",controle!$I226+editar!$C$9)</f>
        <v/>
      </c>
      <c r="S226" s="80" t="str">
        <f>IF(controle!$R226="","",VLOOKUP(MONTH(controle!$R226),editar!$F$2:$G$13,2,0))</f>
        <v/>
      </c>
      <c r="T226" s="80" t="str">
        <f>IF(controle!$R226="","",YEAR(controle!$R226))</f>
        <v/>
      </c>
      <c r="U226" s="80" t="str">
        <f>IF(controle!$M226="","",IF(controle!$M226="Vencido","Vencido",IF(controle!$M226="Válido","Válido","Próximo ao vencimento")))</f>
        <v/>
      </c>
      <c r="V226" s="80" t="str">
        <f>IF(controle!$N226="","",VLOOKUP(MONTH(controle!$N226),editar!$F$2:$G$13,2,0))</f>
        <v/>
      </c>
      <c r="W226" s="80" t="str">
        <f>IF(controle!$N226="","",YEAR(controle!$N226))</f>
        <v/>
      </c>
      <c r="X226" s="80" t="str">
        <f>IF(controle!$I226="","",VLOOKUP(MONTH(controle!$I226),editar!$F$2:$G$13,2,0))</f>
        <v/>
      </c>
      <c r="Y226" s="80" t="str">
        <f>IF(controle!$I226="","",YEAR(controle!$I226))</f>
        <v/>
      </c>
      <c r="Z226" s="80" t="str">
        <f>IF(controle!$L226="","",VLOOKUP(MONTH(controle!$L226),editar!$F$2:$G$13,2,0))</f>
        <v/>
      </c>
      <c r="AA226" s="80" t="str">
        <f>IF(controle!$L226="","",YEAR(controle!$L226))</f>
        <v/>
      </c>
      <c r="AB226" s="61"/>
      <c r="AC226" s="62">
        <f>IFERROR(K226-editar!$C$1,"")</f>
        <v>-44648</v>
      </c>
      <c r="AD226" s="62">
        <f t="shared" si="1"/>
        <v>9999955352</v>
      </c>
      <c r="AE226" s="63"/>
      <c r="AF226" s="63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ht="19.5" customHeight="1">
      <c r="A227" s="82" t="str">
        <f>IF(controle!$D227="","",controle!$P227)</f>
        <v/>
      </c>
      <c r="B227" s="83"/>
      <c r="C227" s="83"/>
      <c r="D227" s="83"/>
      <c r="E227" s="83"/>
      <c r="F227" s="91"/>
      <c r="G227" s="99"/>
      <c r="H227" s="91"/>
      <c r="I227" s="100"/>
      <c r="J227" s="92" t="str">
        <f>IFERROR(IF((controle!$I227&gt;0),IF((DAYS360(TODAY(),(controle!$I227+editar!$C$9))&lt;1),"Vencido",IF((DAYS360(TODAY(),(controle!$I227+editar!$C$9))&lt;31),(DAYS360(TODAY(),(controle!$I227+editar!$C$9))&amp;" Dias para vencer"),"Válido")),""),"Inválido")</f>
        <v/>
      </c>
      <c r="K227" s="93" t="str">
        <f>controle!$R227</f>
        <v/>
      </c>
      <c r="L227" s="94"/>
      <c r="M227" s="95" t="str">
        <f>IFERROR(IF((controle!$L227&gt;0),IF((DAYS360(TODAY(),(controle!$L227+editar!$C$15))&lt;1),"Vencido",IF((DAYS360(TODAY(),(controle!$L227+editar!$C$15))&lt;31),(DAYS360(TODAY(),(controle!$L227+editar!$C$15))&amp;" Dias para vencer"),"Válido")),""),"Inválido")</f>
        <v/>
      </c>
      <c r="N227" s="94" t="str">
        <f>IF(controle!$L227="","",controle!$L227+editar!$C$15)</f>
        <v/>
      </c>
      <c r="O227" s="97"/>
      <c r="P227" s="80">
        <v>220.0</v>
      </c>
      <c r="Q227" s="80" t="str">
        <f>IF(controle!$J227="","",IF(controle!$J227="Vencido","Vencido",IF(controle!$J227="Válido","Válido","Próximo ao vencimento")))</f>
        <v/>
      </c>
      <c r="R227" s="81" t="str">
        <f>IF(controle!$I227="","",controle!$I227+editar!$C$9)</f>
        <v/>
      </c>
      <c r="S227" s="80" t="str">
        <f>IF(controle!$R227="","",VLOOKUP(MONTH(controle!$R227),editar!$F$2:$G$13,2,0))</f>
        <v/>
      </c>
      <c r="T227" s="80" t="str">
        <f>IF(controle!$R227="","",YEAR(controle!$R227))</f>
        <v/>
      </c>
      <c r="U227" s="80" t="str">
        <f>IF(controle!$M227="","",IF(controle!$M227="Vencido","Vencido",IF(controle!$M227="Válido","Válido","Próximo ao vencimento")))</f>
        <v/>
      </c>
      <c r="V227" s="80" t="str">
        <f>IF(controle!$N227="","",VLOOKUP(MONTH(controle!$N227),editar!$F$2:$G$13,2,0))</f>
        <v/>
      </c>
      <c r="W227" s="80" t="str">
        <f>IF(controle!$N227="","",YEAR(controle!$N227))</f>
        <v/>
      </c>
      <c r="X227" s="80" t="str">
        <f>IF(controle!$I227="","",VLOOKUP(MONTH(controle!$I227),editar!$F$2:$G$13,2,0))</f>
        <v/>
      </c>
      <c r="Y227" s="80" t="str">
        <f>IF(controle!$I227="","",YEAR(controle!$I227))</f>
        <v/>
      </c>
      <c r="Z227" s="80" t="str">
        <f>IF(controle!$L227="","",VLOOKUP(MONTH(controle!$L227),editar!$F$2:$G$13,2,0))</f>
        <v/>
      </c>
      <c r="AA227" s="80" t="str">
        <f>IF(controle!$L227="","",YEAR(controle!$L227))</f>
        <v/>
      </c>
      <c r="AB227" s="61"/>
      <c r="AC227" s="62">
        <f>IFERROR(K227-editar!$C$1,"")</f>
        <v>-44648</v>
      </c>
      <c r="AD227" s="62">
        <f t="shared" si="1"/>
        <v>9999955352</v>
      </c>
      <c r="AE227" s="63"/>
      <c r="AF227" s="63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ht="19.5" customHeight="1">
      <c r="A228" s="82" t="str">
        <f>IF(controle!$D228="","",controle!$P228)</f>
        <v/>
      </c>
      <c r="B228" s="83"/>
      <c r="C228" s="83"/>
      <c r="D228" s="83"/>
      <c r="E228" s="83"/>
      <c r="F228" s="91"/>
      <c r="G228" s="99"/>
      <c r="H228" s="91"/>
      <c r="I228" s="100"/>
      <c r="J228" s="92" t="str">
        <f>IFERROR(IF((controle!$I228&gt;0),IF((DAYS360(TODAY(),(controle!$I228+editar!$C$9))&lt;1),"Vencido",IF((DAYS360(TODAY(),(controle!$I228+editar!$C$9))&lt;31),(DAYS360(TODAY(),(controle!$I228+editar!$C$9))&amp;" Dias para vencer"),"Válido")),""),"Inválido")</f>
        <v/>
      </c>
      <c r="K228" s="93" t="str">
        <f>controle!$R228</f>
        <v/>
      </c>
      <c r="L228" s="94"/>
      <c r="M228" s="95" t="str">
        <f>IFERROR(IF((controle!$L228&gt;0),IF((DAYS360(TODAY(),(controle!$L228+editar!$C$15))&lt;1),"Vencido",IF((DAYS360(TODAY(),(controle!$L228+editar!$C$15))&lt;31),(DAYS360(TODAY(),(controle!$L228+editar!$C$15))&amp;" Dias para vencer"),"Válido")),""),"Inválido")</f>
        <v/>
      </c>
      <c r="N228" s="94" t="str">
        <f>IF(controle!$L228="","",controle!$L228+editar!$C$15)</f>
        <v/>
      </c>
      <c r="O228" s="97"/>
      <c r="P228" s="80">
        <v>221.0</v>
      </c>
      <c r="Q228" s="80" t="str">
        <f>IF(controle!$J228="","",IF(controle!$J228="Vencido","Vencido",IF(controle!$J228="Válido","Válido","Próximo ao vencimento")))</f>
        <v/>
      </c>
      <c r="R228" s="81" t="str">
        <f>IF(controle!$I228="","",controle!$I228+editar!$C$9)</f>
        <v/>
      </c>
      <c r="S228" s="80" t="str">
        <f>IF(controle!$R228="","",VLOOKUP(MONTH(controle!$R228),editar!$F$2:$G$13,2,0))</f>
        <v/>
      </c>
      <c r="T228" s="80" t="str">
        <f>IF(controle!$R228="","",YEAR(controle!$R228))</f>
        <v/>
      </c>
      <c r="U228" s="80" t="str">
        <f>IF(controle!$M228="","",IF(controle!$M228="Vencido","Vencido",IF(controle!$M228="Válido","Válido","Próximo ao vencimento")))</f>
        <v/>
      </c>
      <c r="V228" s="80" t="str">
        <f>IF(controle!$N228="","",VLOOKUP(MONTH(controle!$N228),editar!$F$2:$G$13,2,0))</f>
        <v/>
      </c>
      <c r="W228" s="80" t="str">
        <f>IF(controle!$N228="","",YEAR(controle!$N228))</f>
        <v/>
      </c>
      <c r="X228" s="80" t="str">
        <f>IF(controle!$I228="","",VLOOKUP(MONTH(controle!$I228),editar!$F$2:$G$13,2,0))</f>
        <v/>
      </c>
      <c r="Y228" s="80" t="str">
        <f>IF(controle!$I228="","",YEAR(controle!$I228))</f>
        <v/>
      </c>
      <c r="Z228" s="80" t="str">
        <f>IF(controle!$L228="","",VLOOKUP(MONTH(controle!$L228),editar!$F$2:$G$13,2,0))</f>
        <v/>
      </c>
      <c r="AA228" s="80" t="str">
        <f>IF(controle!$L228="","",YEAR(controle!$L228))</f>
        <v/>
      </c>
      <c r="AB228" s="61"/>
      <c r="AC228" s="62">
        <f>IFERROR(K228-editar!$C$1,"")</f>
        <v>-44648</v>
      </c>
      <c r="AD228" s="62">
        <f t="shared" si="1"/>
        <v>9999955352</v>
      </c>
      <c r="AE228" s="63"/>
      <c r="AF228" s="63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ht="19.5" customHeight="1">
      <c r="A229" s="82" t="str">
        <f>IF(controle!$D229="","",controle!$P229)</f>
        <v/>
      </c>
      <c r="B229" s="83"/>
      <c r="C229" s="83"/>
      <c r="D229" s="83"/>
      <c r="E229" s="83"/>
      <c r="F229" s="91"/>
      <c r="G229" s="99"/>
      <c r="H229" s="91"/>
      <c r="I229" s="100"/>
      <c r="J229" s="92" t="str">
        <f>IFERROR(IF((controle!$I229&gt;0),IF((DAYS360(TODAY(),(controle!$I229+editar!$C$9))&lt;1),"Vencido",IF((DAYS360(TODAY(),(controle!$I229+editar!$C$9))&lt;31),(DAYS360(TODAY(),(controle!$I229+editar!$C$9))&amp;" Dias para vencer"),"Válido")),""),"Inválido")</f>
        <v/>
      </c>
      <c r="K229" s="93" t="str">
        <f>controle!$R229</f>
        <v/>
      </c>
      <c r="L229" s="94"/>
      <c r="M229" s="95" t="str">
        <f>IFERROR(IF((controle!$L229&gt;0),IF((DAYS360(TODAY(),(controle!$L229+editar!$C$15))&lt;1),"Vencido",IF((DAYS360(TODAY(),(controle!$L229+editar!$C$15))&lt;31),(DAYS360(TODAY(),(controle!$L229+editar!$C$15))&amp;" Dias para vencer"),"Válido")),""),"Inválido")</f>
        <v/>
      </c>
      <c r="N229" s="94" t="str">
        <f>IF(controle!$L229="","",controle!$L229+editar!$C$15)</f>
        <v/>
      </c>
      <c r="O229" s="97"/>
      <c r="P229" s="80">
        <v>222.0</v>
      </c>
      <c r="Q229" s="80" t="str">
        <f>IF(controle!$J229="","",IF(controle!$J229="Vencido","Vencido",IF(controle!$J229="Válido","Válido","Próximo ao vencimento")))</f>
        <v/>
      </c>
      <c r="R229" s="81" t="str">
        <f>IF(controle!$I229="","",controle!$I229+editar!$C$9)</f>
        <v/>
      </c>
      <c r="S229" s="80" t="str">
        <f>IF(controle!$R229="","",VLOOKUP(MONTH(controle!$R229),editar!$F$2:$G$13,2,0))</f>
        <v/>
      </c>
      <c r="T229" s="80" t="str">
        <f>IF(controle!$R229="","",YEAR(controle!$R229))</f>
        <v/>
      </c>
      <c r="U229" s="80" t="str">
        <f>IF(controle!$M229="","",IF(controle!$M229="Vencido","Vencido",IF(controle!$M229="Válido","Válido","Próximo ao vencimento")))</f>
        <v/>
      </c>
      <c r="V229" s="80" t="str">
        <f>IF(controle!$N229="","",VLOOKUP(MONTH(controle!$N229),editar!$F$2:$G$13,2,0))</f>
        <v/>
      </c>
      <c r="W229" s="80" t="str">
        <f>IF(controle!$N229="","",YEAR(controle!$N229))</f>
        <v/>
      </c>
      <c r="X229" s="80" t="str">
        <f>IF(controle!$I229="","",VLOOKUP(MONTH(controle!$I229),editar!$F$2:$G$13,2,0))</f>
        <v/>
      </c>
      <c r="Y229" s="80" t="str">
        <f>IF(controle!$I229="","",YEAR(controle!$I229))</f>
        <v/>
      </c>
      <c r="Z229" s="80" t="str">
        <f>IF(controle!$L229="","",VLOOKUP(MONTH(controle!$L229),editar!$F$2:$G$13,2,0))</f>
        <v/>
      </c>
      <c r="AA229" s="80" t="str">
        <f>IF(controle!$L229="","",YEAR(controle!$L229))</f>
        <v/>
      </c>
      <c r="AB229" s="61"/>
      <c r="AC229" s="62">
        <f>IFERROR(K229-editar!$C$1,"")</f>
        <v>-44648</v>
      </c>
      <c r="AD229" s="62">
        <f t="shared" si="1"/>
        <v>9999955352</v>
      </c>
      <c r="AE229" s="63"/>
      <c r="AF229" s="63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ht="19.5" customHeight="1">
      <c r="A230" s="82" t="str">
        <f>IF(controle!$D230="","",controle!$P230)</f>
        <v/>
      </c>
      <c r="B230" s="83"/>
      <c r="C230" s="83"/>
      <c r="D230" s="83"/>
      <c r="E230" s="83"/>
      <c r="F230" s="91"/>
      <c r="G230" s="99"/>
      <c r="H230" s="91"/>
      <c r="I230" s="100"/>
      <c r="J230" s="92" t="str">
        <f>IFERROR(IF((controle!$I230&gt;0),IF((DAYS360(TODAY(),(controle!$I230+editar!$C$9))&lt;1),"Vencido",IF((DAYS360(TODAY(),(controle!$I230+editar!$C$9))&lt;31),(DAYS360(TODAY(),(controle!$I230+editar!$C$9))&amp;" Dias para vencer"),"Válido")),""),"Inválido")</f>
        <v/>
      </c>
      <c r="K230" s="93" t="str">
        <f>controle!$R230</f>
        <v/>
      </c>
      <c r="L230" s="94"/>
      <c r="M230" s="95" t="str">
        <f>IFERROR(IF((controle!$L230&gt;0),IF((DAYS360(TODAY(),(controle!$L230+editar!$C$15))&lt;1),"Vencido",IF((DAYS360(TODAY(),(controle!$L230+editar!$C$15))&lt;31),(DAYS360(TODAY(),(controle!$L230+editar!$C$15))&amp;" Dias para vencer"),"Válido")),""),"Inválido")</f>
        <v/>
      </c>
      <c r="N230" s="94" t="str">
        <f>IF(controle!$L230="","",controle!$L230+editar!$C$15)</f>
        <v/>
      </c>
      <c r="O230" s="97"/>
      <c r="P230" s="80">
        <v>223.0</v>
      </c>
      <c r="Q230" s="80" t="str">
        <f>IF(controle!$J230="","",IF(controle!$J230="Vencido","Vencido",IF(controle!$J230="Válido","Válido","Próximo ao vencimento")))</f>
        <v/>
      </c>
      <c r="R230" s="81" t="str">
        <f>IF(controle!$I230="","",controle!$I230+editar!$C$9)</f>
        <v/>
      </c>
      <c r="S230" s="80" t="str">
        <f>IF(controle!$R230="","",VLOOKUP(MONTH(controle!$R230),editar!$F$2:$G$13,2,0))</f>
        <v/>
      </c>
      <c r="T230" s="80" t="str">
        <f>IF(controle!$R230="","",YEAR(controle!$R230))</f>
        <v/>
      </c>
      <c r="U230" s="80" t="str">
        <f>IF(controle!$M230="","",IF(controle!$M230="Vencido","Vencido",IF(controle!$M230="Válido","Válido","Próximo ao vencimento")))</f>
        <v/>
      </c>
      <c r="V230" s="80" t="str">
        <f>IF(controle!$N230="","",VLOOKUP(MONTH(controle!$N230),editar!$F$2:$G$13,2,0))</f>
        <v/>
      </c>
      <c r="W230" s="80" t="str">
        <f>IF(controle!$N230="","",YEAR(controle!$N230))</f>
        <v/>
      </c>
      <c r="X230" s="80" t="str">
        <f>IF(controle!$I230="","",VLOOKUP(MONTH(controle!$I230),editar!$F$2:$G$13,2,0))</f>
        <v/>
      </c>
      <c r="Y230" s="80" t="str">
        <f>IF(controle!$I230="","",YEAR(controle!$I230))</f>
        <v/>
      </c>
      <c r="Z230" s="80" t="str">
        <f>IF(controle!$L230="","",VLOOKUP(MONTH(controle!$L230),editar!$F$2:$G$13,2,0))</f>
        <v/>
      </c>
      <c r="AA230" s="80" t="str">
        <f>IF(controle!$L230="","",YEAR(controle!$L230))</f>
        <v/>
      </c>
      <c r="AB230" s="61"/>
      <c r="AC230" s="62">
        <f>IFERROR(K230-editar!$C$1,"")</f>
        <v>-44648</v>
      </c>
      <c r="AD230" s="62">
        <f t="shared" si="1"/>
        <v>9999955352</v>
      </c>
      <c r="AE230" s="63"/>
      <c r="AF230" s="63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ht="19.5" customHeight="1">
      <c r="A231" s="82" t="str">
        <f>IF(controle!$D231="","",controle!$P231)</f>
        <v/>
      </c>
      <c r="B231" s="83"/>
      <c r="C231" s="83"/>
      <c r="D231" s="83"/>
      <c r="E231" s="83"/>
      <c r="F231" s="91"/>
      <c r="G231" s="99"/>
      <c r="H231" s="91"/>
      <c r="I231" s="100"/>
      <c r="J231" s="92" t="str">
        <f>IFERROR(IF((controle!$I231&gt;0),IF((DAYS360(TODAY(),(controle!$I231+editar!$C$9))&lt;1),"Vencido",IF((DAYS360(TODAY(),(controle!$I231+editar!$C$9))&lt;31),(DAYS360(TODAY(),(controle!$I231+editar!$C$9))&amp;" Dias para vencer"),"Válido")),""),"Inválido")</f>
        <v/>
      </c>
      <c r="K231" s="93" t="str">
        <f>controle!$R231</f>
        <v/>
      </c>
      <c r="L231" s="94"/>
      <c r="M231" s="95" t="str">
        <f>IFERROR(IF((controle!$L231&gt;0),IF((DAYS360(TODAY(),(controle!$L231+editar!$C$15))&lt;1),"Vencido",IF((DAYS360(TODAY(),(controle!$L231+editar!$C$15))&lt;31),(DAYS360(TODAY(),(controle!$L231+editar!$C$15))&amp;" Dias para vencer"),"Válido")),""),"Inválido")</f>
        <v/>
      </c>
      <c r="N231" s="94" t="str">
        <f>IF(controle!$L231="","",controle!$L231+editar!$C$15)</f>
        <v/>
      </c>
      <c r="O231" s="97"/>
      <c r="P231" s="80">
        <v>224.0</v>
      </c>
      <c r="Q231" s="80" t="str">
        <f>IF(controle!$J231="","",IF(controle!$J231="Vencido","Vencido",IF(controle!$J231="Válido","Válido","Próximo ao vencimento")))</f>
        <v/>
      </c>
      <c r="R231" s="81" t="str">
        <f>IF(controle!$I231="","",controle!$I231+editar!$C$9)</f>
        <v/>
      </c>
      <c r="S231" s="80" t="str">
        <f>IF(controle!$R231="","",VLOOKUP(MONTH(controle!$R231),editar!$F$2:$G$13,2,0))</f>
        <v/>
      </c>
      <c r="T231" s="80" t="str">
        <f>IF(controle!$R231="","",YEAR(controle!$R231))</f>
        <v/>
      </c>
      <c r="U231" s="80" t="str">
        <f>IF(controle!$M231="","",IF(controle!$M231="Vencido","Vencido",IF(controle!$M231="Válido","Válido","Próximo ao vencimento")))</f>
        <v/>
      </c>
      <c r="V231" s="80" t="str">
        <f>IF(controle!$N231="","",VLOOKUP(MONTH(controle!$N231),editar!$F$2:$G$13,2,0))</f>
        <v/>
      </c>
      <c r="W231" s="80" t="str">
        <f>IF(controle!$N231="","",YEAR(controle!$N231))</f>
        <v/>
      </c>
      <c r="X231" s="80" t="str">
        <f>IF(controle!$I231="","",VLOOKUP(MONTH(controle!$I231),editar!$F$2:$G$13,2,0))</f>
        <v/>
      </c>
      <c r="Y231" s="80" t="str">
        <f>IF(controle!$I231="","",YEAR(controle!$I231))</f>
        <v/>
      </c>
      <c r="Z231" s="80" t="str">
        <f>IF(controle!$L231="","",VLOOKUP(MONTH(controle!$L231),editar!$F$2:$G$13,2,0))</f>
        <v/>
      </c>
      <c r="AA231" s="80" t="str">
        <f>IF(controle!$L231="","",YEAR(controle!$L231))</f>
        <v/>
      </c>
      <c r="AB231" s="61"/>
      <c r="AC231" s="62">
        <f>IFERROR(K231-editar!$C$1,"")</f>
        <v>-44648</v>
      </c>
      <c r="AD231" s="62">
        <f t="shared" si="1"/>
        <v>9999955352</v>
      </c>
      <c r="AE231" s="63"/>
      <c r="AF231" s="63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ht="19.5" customHeight="1">
      <c r="A232" s="82" t="str">
        <f>IF(controle!$D232="","",controle!$P232)</f>
        <v/>
      </c>
      <c r="B232" s="83"/>
      <c r="C232" s="83"/>
      <c r="D232" s="83"/>
      <c r="E232" s="83"/>
      <c r="F232" s="91"/>
      <c r="G232" s="99"/>
      <c r="H232" s="91"/>
      <c r="I232" s="100"/>
      <c r="J232" s="92" t="str">
        <f>IFERROR(IF((controle!$I232&gt;0),IF((DAYS360(TODAY(),(controle!$I232+editar!$C$9))&lt;1),"Vencido",IF((DAYS360(TODAY(),(controle!$I232+editar!$C$9))&lt;31),(DAYS360(TODAY(),(controle!$I232+editar!$C$9))&amp;" Dias para vencer"),"Válido")),""),"Inválido")</f>
        <v/>
      </c>
      <c r="K232" s="93" t="str">
        <f>controle!$R232</f>
        <v/>
      </c>
      <c r="L232" s="94"/>
      <c r="M232" s="95" t="str">
        <f>IFERROR(IF((controle!$L232&gt;0),IF((DAYS360(TODAY(),(controle!$L232+editar!$C$15))&lt;1),"Vencido",IF((DAYS360(TODAY(),(controle!$L232+editar!$C$15))&lt;31),(DAYS360(TODAY(),(controle!$L232+editar!$C$15))&amp;" Dias para vencer"),"Válido")),""),"Inválido")</f>
        <v/>
      </c>
      <c r="N232" s="94" t="str">
        <f>IF(controle!$L232="","",controle!$L232+editar!$C$15)</f>
        <v/>
      </c>
      <c r="O232" s="97"/>
      <c r="P232" s="80">
        <v>225.0</v>
      </c>
      <c r="Q232" s="80" t="str">
        <f>IF(controle!$J232="","",IF(controle!$J232="Vencido","Vencido",IF(controle!$J232="Válido","Válido","Próximo ao vencimento")))</f>
        <v/>
      </c>
      <c r="R232" s="81" t="str">
        <f>IF(controle!$I232="","",controle!$I232+editar!$C$9)</f>
        <v/>
      </c>
      <c r="S232" s="80" t="str">
        <f>IF(controle!$R232="","",VLOOKUP(MONTH(controle!$R232),editar!$F$2:$G$13,2,0))</f>
        <v/>
      </c>
      <c r="T232" s="80" t="str">
        <f>IF(controle!$R232="","",YEAR(controle!$R232))</f>
        <v/>
      </c>
      <c r="U232" s="80" t="str">
        <f>IF(controle!$M232="","",IF(controle!$M232="Vencido","Vencido",IF(controle!$M232="Válido","Válido","Próximo ao vencimento")))</f>
        <v/>
      </c>
      <c r="V232" s="80" t="str">
        <f>IF(controle!$N232="","",VLOOKUP(MONTH(controle!$N232),editar!$F$2:$G$13,2,0))</f>
        <v/>
      </c>
      <c r="W232" s="80" t="str">
        <f>IF(controle!$N232="","",YEAR(controle!$N232))</f>
        <v/>
      </c>
      <c r="X232" s="80" t="str">
        <f>IF(controle!$I232="","",VLOOKUP(MONTH(controle!$I232),editar!$F$2:$G$13,2,0))</f>
        <v/>
      </c>
      <c r="Y232" s="80" t="str">
        <f>IF(controle!$I232="","",YEAR(controle!$I232))</f>
        <v/>
      </c>
      <c r="Z232" s="80" t="str">
        <f>IF(controle!$L232="","",VLOOKUP(MONTH(controle!$L232),editar!$F$2:$G$13,2,0))</f>
        <v/>
      </c>
      <c r="AA232" s="80" t="str">
        <f>IF(controle!$L232="","",YEAR(controle!$L232))</f>
        <v/>
      </c>
      <c r="AB232" s="61"/>
      <c r="AC232" s="62">
        <f>IFERROR(K232-editar!$C$1,"")</f>
        <v>-44648</v>
      </c>
      <c r="AD232" s="62">
        <f t="shared" si="1"/>
        <v>9999955352</v>
      </c>
      <c r="AE232" s="63"/>
      <c r="AF232" s="63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ht="19.5" customHeight="1">
      <c r="A233" s="82" t="str">
        <f>IF(controle!$D233="","",controle!$P233)</f>
        <v/>
      </c>
      <c r="B233" s="83"/>
      <c r="C233" s="83"/>
      <c r="D233" s="83"/>
      <c r="E233" s="83"/>
      <c r="F233" s="91"/>
      <c r="G233" s="99"/>
      <c r="H233" s="91"/>
      <c r="I233" s="100"/>
      <c r="J233" s="92" t="str">
        <f>IFERROR(IF((controle!$I233&gt;0),IF((DAYS360(TODAY(),(controle!$I233+editar!$C$9))&lt;1),"Vencido",IF((DAYS360(TODAY(),(controle!$I233+editar!$C$9))&lt;31),(DAYS360(TODAY(),(controle!$I233+editar!$C$9))&amp;" Dias para vencer"),"Válido")),""),"Inválido")</f>
        <v/>
      </c>
      <c r="K233" s="93" t="str">
        <f>controle!$R233</f>
        <v/>
      </c>
      <c r="L233" s="94"/>
      <c r="M233" s="95" t="str">
        <f>IFERROR(IF((controle!$L233&gt;0),IF((DAYS360(TODAY(),(controle!$L233+editar!$C$15))&lt;1),"Vencido",IF((DAYS360(TODAY(),(controle!$L233+editar!$C$15))&lt;31),(DAYS360(TODAY(),(controle!$L233+editar!$C$15))&amp;" Dias para vencer"),"Válido")),""),"Inválido")</f>
        <v/>
      </c>
      <c r="N233" s="94" t="str">
        <f>IF(controle!$L233="","",controle!$L233+editar!$C$15)</f>
        <v/>
      </c>
      <c r="O233" s="97"/>
      <c r="P233" s="80">
        <v>226.0</v>
      </c>
      <c r="Q233" s="80" t="str">
        <f>IF(controle!$J233="","",IF(controle!$J233="Vencido","Vencido",IF(controle!$J233="Válido","Válido","Próximo ao vencimento")))</f>
        <v/>
      </c>
      <c r="R233" s="81" t="str">
        <f>IF(controle!$I233="","",controle!$I233+editar!$C$9)</f>
        <v/>
      </c>
      <c r="S233" s="80" t="str">
        <f>IF(controle!$R233="","",VLOOKUP(MONTH(controle!$R233),editar!$F$2:$G$13,2,0))</f>
        <v/>
      </c>
      <c r="T233" s="80" t="str">
        <f>IF(controle!$R233="","",YEAR(controle!$R233))</f>
        <v/>
      </c>
      <c r="U233" s="80" t="str">
        <f>IF(controle!$M233="","",IF(controle!$M233="Vencido","Vencido",IF(controle!$M233="Válido","Válido","Próximo ao vencimento")))</f>
        <v/>
      </c>
      <c r="V233" s="80" t="str">
        <f>IF(controle!$N233="","",VLOOKUP(MONTH(controle!$N233),editar!$F$2:$G$13,2,0))</f>
        <v/>
      </c>
      <c r="W233" s="80" t="str">
        <f>IF(controle!$N233="","",YEAR(controle!$N233))</f>
        <v/>
      </c>
      <c r="X233" s="80" t="str">
        <f>IF(controle!$I233="","",VLOOKUP(MONTH(controle!$I233),editar!$F$2:$G$13,2,0))</f>
        <v/>
      </c>
      <c r="Y233" s="80" t="str">
        <f>IF(controle!$I233="","",YEAR(controle!$I233))</f>
        <v/>
      </c>
      <c r="Z233" s="80" t="str">
        <f>IF(controle!$L233="","",VLOOKUP(MONTH(controle!$L233),editar!$F$2:$G$13,2,0))</f>
        <v/>
      </c>
      <c r="AA233" s="80" t="str">
        <f>IF(controle!$L233="","",YEAR(controle!$L233))</f>
        <v/>
      </c>
      <c r="AB233" s="61"/>
      <c r="AC233" s="62">
        <f>IFERROR(K233-editar!$C$1,"")</f>
        <v>-44648</v>
      </c>
      <c r="AD233" s="62">
        <f t="shared" si="1"/>
        <v>9999955352</v>
      </c>
      <c r="AE233" s="63"/>
      <c r="AF233" s="63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ht="19.5" customHeight="1">
      <c r="A234" s="82" t="str">
        <f>IF(controle!$D234="","",controle!$P234)</f>
        <v/>
      </c>
      <c r="B234" s="83"/>
      <c r="C234" s="83"/>
      <c r="D234" s="83"/>
      <c r="E234" s="83"/>
      <c r="F234" s="91"/>
      <c r="G234" s="99"/>
      <c r="H234" s="91"/>
      <c r="I234" s="100"/>
      <c r="J234" s="92" t="str">
        <f>IFERROR(IF((controle!$I234&gt;0),IF((DAYS360(TODAY(),(controle!$I234+editar!$C$9))&lt;1),"Vencido",IF((DAYS360(TODAY(),(controle!$I234+editar!$C$9))&lt;31),(DAYS360(TODAY(),(controle!$I234+editar!$C$9))&amp;" Dias para vencer"),"Válido")),""),"Inválido")</f>
        <v/>
      </c>
      <c r="K234" s="93" t="str">
        <f>controle!$R234</f>
        <v/>
      </c>
      <c r="L234" s="94"/>
      <c r="M234" s="95" t="str">
        <f>IFERROR(IF((controle!$L234&gt;0),IF((DAYS360(TODAY(),(controle!$L234+editar!$C$15))&lt;1),"Vencido",IF((DAYS360(TODAY(),(controle!$L234+editar!$C$15))&lt;31),(DAYS360(TODAY(),(controle!$L234+editar!$C$15))&amp;" Dias para vencer"),"Válido")),""),"Inválido")</f>
        <v/>
      </c>
      <c r="N234" s="94" t="str">
        <f>IF(controle!$L234="","",controle!$L234+editar!$C$15)</f>
        <v/>
      </c>
      <c r="O234" s="97"/>
      <c r="P234" s="80">
        <v>227.0</v>
      </c>
      <c r="Q234" s="80" t="str">
        <f>IF(controle!$J234="","",IF(controle!$J234="Vencido","Vencido",IF(controle!$J234="Válido","Válido","Próximo ao vencimento")))</f>
        <v/>
      </c>
      <c r="R234" s="81" t="str">
        <f>IF(controle!$I234="","",controle!$I234+editar!$C$9)</f>
        <v/>
      </c>
      <c r="S234" s="80" t="str">
        <f>IF(controle!$R234="","",VLOOKUP(MONTH(controle!$R234),editar!$F$2:$G$13,2,0))</f>
        <v/>
      </c>
      <c r="T234" s="80" t="str">
        <f>IF(controle!$R234="","",YEAR(controle!$R234))</f>
        <v/>
      </c>
      <c r="U234" s="80" t="str">
        <f>IF(controle!$M234="","",IF(controle!$M234="Vencido","Vencido",IF(controle!$M234="Válido","Válido","Próximo ao vencimento")))</f>
        <v/>
      </c>
      <c r="V234" s="80" t="str">
        <f>IF(controle!$N234="","",VLOOKUP(MONTH(controle!$N234),editar!$F$2:$G$13,2,0))</f>
        <v/>
      </c>
      <c r="W234" s="80" t="str">
        <f>IF(controle!$N234="","",YEAR(controle!$N234))</f>
        <v/>
      </c>
      <c r="X234" s="80" t="str">
        <f>IF(controle!$I234="","",VLOOKUP(MONTH(controle!$I234),editar!$F$2:$G$13,2,0))</f>
        <v/>
      </c>
      <c r="Y234" s="80" t="str">
        <f>IF(controle!$I234="","",YEAR(controle!$I234))</f>
        <v/>
      </c>
      <c r="Z234" s="80" t="str">
        <f>IF(controle!$L234="","",VLOOKUP(MONTH(controle!$L234),editar!$F$2:$G$13,2,0))</f>
        <v/>
      </c>
      <c r="AA234" s="80" t="str">
        <f>IF(controle!$L234="","",YEAR(controle!$L234))</f>
        <v/>
      </c>
      <c r="AB234" s="61"/>
      <c r="AC234" s="62">
        <f>IFERROR(K234-editar!$C$1,"")</f>
        <v>-44648</v>
      </c>
      <c r="AD234" s="62">
        <f t="shared" si="1"/>
        <v>9999955352</v>
      </c>
      <c r="AE234" s="63"/>
      <c r="AF234" s="63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ht="19.5" customHeight="1">
      <c r="A235" s="82" t="str">
        <f>IF(controle!$D235="","",controle!$P235)</f>
        <v/>
      </c>
      <c r="B235" s="83"/>
      <c r="C235" s="83"/>
      <c r="D235" s="83"/>
      <c r="E235" s="83"/>
      <c r="F235" s="91"/>
      <c r="G235" s="99"/>
      <c r="H235" s="91"/>
      <c r="I235" s="100"/>
      <c r="J235" s="92" t="str">
        <f>IFERROR(IF((controle!$I235&gt;0),IF((DAYS360(TODAY(),(controle!$I235+editar!$C$9))&lt;1),"Vencido",IF((DAYS360(TODAY(),(controle!$I235+editar!$C$9))&lt;31),(DAYS360(TODAY(),(controle!$I235+editar!$C$9))&amp;" Dias para vencer"),"Válido")),""),"Inválido")</f>
        <v/>
      </c>
      <c r="K235" s="93" t="str">
        <f>controle!$R235</f>
        <v/>
      </c>
      <c r="L235" s="94"/>
      <c r="M235" s="95" t="str">
        <f>IFERROR(IF((controle!$L235&gt;0),IF((DAYS360(TODAY(),(controle!$L235+editar!$C$15))&lt;1),"Vencido",IF((DAYS360(TODAY(),(controle!$L235+editar!$C$15))&lt;31),(DAYS360(TODAY(),(controle!$L235+editar!$C$15))&amp;" Dias para vencer"),"Válido")),""),"Inválido")</f>
        <v/>
      </c>
      <c r="N235" s="94" t="str">
        <f>IF(controle!$L235="","",controle!$L235+editar!$C$15)</f>
        <v/>
      </c>
      <c r="O235" s="97"/>
      <c r="P235" s="80">
        <v>228.0</v>
      </c>
      <c r="Q235" s="80" t="str">
        <f>IF(controle!$J235="","",IF(controle!$J235="Vencido","Vencido",IF(controle!$J235="Válido","Válido","Próximo ao vencimento")))</f>
        <v/>
      </c>
      <c r="R235" s="81" t="str">
        <f>IF(controle!$I235="","",controle!$I235+editar!$C$9)</f>
        <v/>
      </c>
      <c r="S235" s="80" t="str">
        <f>IF(controle!$R235="","",VLOOKUP(MONTH(controle!$R235),editar!$F$2:$G$13,2,0))</f>
        <v/>
      </c>
      <c r="T235" s="80" t="str">
        <f>IF(controle!$R235="","",YEAR(controle!$R235))</f>
        <v/>
      </c>
      <c r="U235" s="80" t="str">
        <f>IF(controle!$M235="","",IF(controle!$M235="Vencido","Vencido",IF(controle!$M235="Válido","Válido","Próximo ao vencimento")))</f>
        <v/>
      </c>
      <c r="V235" s="80" t="str">
        <f>IF(controle!$N235="","",VLOOKUP(MONTH(controle!$N235),editar!$F$2:$G$13,2,0))</f>
        <v/>
      </c>
      <c r="W235" s="80" t="str">
        <f>IF(controle!$N235="","",YEAR(controle!$N235))</f>
        <v/>
      </c>
      <c r="X235" s="80" t="str">
        <f>IF(controle!$I235="","",VLOOKUP(MONTH(controle!$I235),editar!$F$2:$G$13,2,0))</f>
        <v/>
      </c>
      <c r="Y235" s="80" t="str">
        <f>IF(controle!$I235="","",YEAR(controle!$I235))</f>
        <v/>
      </c>
      <c r="Z235" s="80" t="str">
        <f>IF(controle!$L235="","",VLOOKUP(MONTH(controle!$L235),editar!$F$2:$G$13,2,0))</f>
        <v/>
      </c>
      <c r="AA235" s="80" t="str">
        <f>IF(controle!$L235="","",YEAR(controle!$L235))</f>
        <v/>
      </c>
      <c r="AB235" s="61"/>
      <c r="AC235" s="62">
        <f>IFERROR(K235-editar!$C$1,"")</f>
        <v>-44648</v>
      </c>
      <c r="AD235" s="62">
        <f t="shared" si="1"/>
        <v>9999955352</v>
      </c>
      <c r="AE235" s="63"/>
      <c r="AF235" s="63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ht="19.5" customHeight="1">
      <c r="A236" s="82" t="str">
        <f>IF(controle!$D236="","",controle!$P236)</f>
        <v/>
      </c>
      <c r="B236" s="83"/>
      <c r="C236" s="83"/>
      <c r="D236" s="83"/>
      <c r="E236" s="83"/>
      <c r="F236" s="91"/>
      <c r="G236" s="99"/>
      <c r="H236" s="91"/>
      <c r="I236" s="100"/>
      <c r="J236" s="92" t="str">
        <f>IFERROR(IF((controle!$I236&gt;0),IF((DAYS360(TODAY(),(controle!$I236+editar!$C$9))&lt;1),"Vencido",IF((DAYS360(TODAY(),(controle!$I236+editar!$C$9))&lt;31),(DAYS360(TODAY(),(controle!$I236+editar!$C$9))&amp;" Dias para vencer"),"Válido")),""),"Inválido")</f>
        <v/>
      </c>
      <c r="K236" s="93" t="str">
        <f>controle!$R236</f>
        <v/>
      </c>
      <c r="L236" s="94"/>
      <c r="M236" s="95" t="str">
        <f>IFERROR(IF((controle!$L236&gt;0),IF((DAYS360(TODAY(),(controle!$L236+editar!$C$15))&lt;1),"Vencido",IF((DAYS360(TODAY(),(controle!$L236+editar!$C$15))&lt;31),(DAYS360(TODAY(),(controle!$L236+editar!$C$15))&amp;" Dias para vencer"),"Válido")),""),"Inválido")</f>
        <v/>
      </c>
      <c r="N236" s="94" t="str">
        <f>IF(controle!$L236="","",controle!$L236+editar!$C$15)</f>
        <v/>
      </c>
      <c r="O236" s="97"/>
      <c r="P236" s="80">
        <v>229.0</v>
      </c>
      <c r="Q236" s="80" t="str">
        <f>IF(controle!$J236="","",IF(controle!$J236="Vencido","Vencido",IF(controle!$J236="Válido","Válido","Próximo ao vencimento")))</f>
        <v/>
      </c>
      <c r="R236" s="81" t="str">
        <f>IF(controle!$I236="","",controle!$I236+editar!$C$9)</f>
        <v/>
      </c>
      <c r="S236" s="80" t="str">
        <f>IF(controle!$R236="","",VLOOKUP(MONTH(controle!$R236),editar!$F$2:$G$13,2,0))</f>
        <v/>
      </c>
      <c r="T236" s="80" t="str">
        <f>IF(controle!$R236="","",YEAR(controle!$R236))</f>
        <v/>
      </c>
      <c r="U236" s="80" t="str">
        <f>IF(controle!$M236="","",IF(controle!$M236="Vencido","Vencido",IF(controle!$M236="Válido","Válido","Próximo ao vencimento")))</f>
        <v/>
      </c>
      <c r="V236" s="80" t="str">
        <f>IF(controle!$N236="","",VLOOKUP(MONTH(controle!$N236),editar!$F$2:$G$13,2,0))</f>
        <v/>
      </c>
      <c r="W236" s="80" t="str">
        <f>IF(controle!$N236="","",YEAR(controle!$N236))</f>
        <v/>
      </c>
      <c r="X236" s="80" t="str">
        <f>IF(controle!$I236="","",VLOOKUP(MONTH(controle!$I236),editar!$F$2:$G$13,2,0))</f>
        <v/>
      </c>
      <c r="Y236" s="80" t="str">
        <f>IF(controle!$I236="","",YEAR(controle!$I236))</f>
        <v/>
      </c>
      <c r="Z236" s="80" t="str">
        <f>IF(controle!$L236="","",VLOOKUP(MONTH(controle!$L236),editar!$F$2:$G$13,2,0))</f>
        <v/>
      </c>
      <c r="AA236" s="80" t="str">
        <f>IF(controle!$L236="","",YEAR(controle!$L236))</f>
        <v/>
      </c>
      <c r="AB236" s="61"/>
      <c r="AC236" s="62">
        <f>IFERROR(K236-editar!$C$1,"")</f>
        <v>-44648</v>
      </c>
      <c r="AD236" s="62">
        <f t="shared" si="1"/>
        <v>9999955352</v>
      </c>
      <c r="AE236" s="63"/>
      <c r="AF236" s="63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ht="19.5" customHeight="1">
      <c r="A237" s="82" t="str">
        <f>IF(controle!$D237="","",controle!$P237)</f>
        <v/>
      </c>
      <c r="B237" s="83"/>
      <c r="C237" s="83"/>
      <c r="D237" s="83"/>
      <c r="E237" s="83"/>
      <c r="F237" s="91"/>
      <c r="G237" s="99"/>
      <c r="H237" s="91"/>
      <c r="I237" s="100"/>
      <c r="J237" s="92" t="str">
        <f>IFERROR(IF((controle!$I237&gt;0),IF((DAYS360(TODAY(),(controle!$I237+editar!$C$9))&lt;1),"Vencido",IF((DAYS360(TODAY(),(controle!$I237+editar!$C$9))&lt;31),(DAYS360(TODAY(),(controle!$I237+editar!$C$9))&amp;" Dias para vencer"),"Válido")),""),"Inválido")</f>
        <v/>
      </c>
      <c r="K237" s="93" t="str">
        <f>controle!$R237</f>
        <v/>
      </c>
      <c r="L237" s="94"/>
      <c r="M237" s="95" t="str">
        <f>IFERROR(IF((controle!$L237&gt;0),IF((DAYS360(TODAY(),(controle!$L237+editar!$C$15))&lt;1),"Vencido",IF((DAYS360(TODAY(),(controle!$L237+editar!$C$15))&lt;31),(DAYS360(TODAY(),(controle!$L237+editar!$C$15))&amp;" Dias para vencer"),"Válido")),""),"Inválido")</f>
        <v/>
      </c>
      <c r="N237" s="94" t="str">
        <f>IF(controle!$L237="","",controle!$L237+editar!$C$15)</f>
        <v/>
      </c>
      <c r="O237" s="97"/>
      <c r="P237" s="80">
        <v>230.0</v>
      </c>
      <c r="Q237" s="80" t="str">
        <f>IF(controle!$J237="","",IF(controle!$J237="Vencido","Vencido",IF(controle!$J237="Válido","Válido","Próximo ao vencimento")))</f>
        <v/>
      </c>
      <c r="R237" s="81" t="str">
        <f>IF(controle!$I237="","",controle!$I237+editar!$C$9)</f>
        <v/>
      </c>
      <c r="S237" s="80" t="str">
        <f>IF(controle!$R237="","",VLOOKUP(MONTH(controle!$R237),editar!$F$2:$G$13,2,0))</f>
        <v/>
      </c>
      <c r="T237" s="80" t="str">
        <f>IF(controle!$R237="","",YEAR(controle!$R237))</f>
        <v/>
      </c>
      <c r="U237" s="80" t="str">
        <f>IF(controle!$M237="","",IF(controle!$M237="Vencido","Vencido",IF(controle!$M237="Válido","Válido","Próximo ao vencimento")))</f>
        <v/>
      </c>
      <c r="V237" s="80" t="str">
        <f>IF(controle!$N237="","",VLOOKUP(MONTH(controle!$N237),editar!$F$2:$G$13,2,0))</f>
        <v/>
      </c>
      <c r="W237" s="80" t="str">
        <f>IF(controle!$N237="","",YEAR(controle!$N237))</f>
        <v/>
      </c>
      <c r="X237" s="80" t="str">
        <f>IF(controle!$I237="","",VLOOKUP(MONTH(controle!$I237),editar!$F$2:$G$13,2,0))</f>
        <v/>
      </c>
      <c r="Y237" s="80" t="str">
        <f>IF(controle!$I237="","",YEAR(controle!$I237))</f>
        <v/>
      </c>
      <c r="Z237" s="80" t="str">
        <f>IF(controle!$L237="","",VLOOKUP(MONTH(controle!$L237),editar!$F$2:$G$13,2,0))</f>
        <v/>
      </c>
      <c r="AA237" s="80" t="str">
        <f>IF(controle!$L237="","",YEAR(controle!$L237))</f>
        <v/>
      </c>
      <c r="AB237" s="61"/>
      <c r="AC237" s="62">
        <f>IFERROR(K237-editar!$C$1,"")</f>
        <v>-44648</v>
      </c>
      <c r="AD237" s="62">
        <f t="shared" si="1"/>
        <v>9999955352</v>
      </c>
      <c r="AE237" s="63"/>
      <c r="AF237" s="63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ht="19.5" customHeight="1">
      <c r="A238" s="82" t="str">
        <f>IF(controle!$D238="","",controle!$P238)</f>
        <v/>
      </c>
      <c r="B238" s="83"/>
      <c r="C238" s="83"/>
      <c r="D238" s="83"/>
      <c r="E238" s="83"/>
      <c r="F238" s="91"/>
      <c r="G238" s="99"/>
      <c r="H238" s="91"/>
      <c r="I238" s="100"/>
      <c r="J238" s="92" t="str">
        <f>IFERROR(IF((controle!$I238&gt;0),IF((DAYS360(TODAY(),(controle!$I238+editar!$C$9))&lt;1),"Vencido",IF((DAYS360(TODAY(),(controle!$I238+editar!$C$9))&lt;31),(DAYS360(TODAY(),(controle!$I238+editar!$C$9))&amp;" Dias para vencer"),"Válido")),""),"Inválido")</f>
        <v/>
      </c>
      <c r="K238" s="93" t="str">
        <f>controle!$R238</f>
        <v/>
      </c>
      <c r="L238" s="94"/>
      <c r="M238" s="95" t="str">
        <f>IFERROR(IF((controle!$L238&gt;0),IF((DAYS360(TODAY(),(controle!$L238+editar!$C$15))&lt;1),"Vencido",IF((DAYS360(TODAY(),(controle!$L238+editar!$C$15))&lt;31),(DAYS360(TODAY(),(controle!$L238+editar!$C$15))&amp;" Dias para vencer"),"Válido")),""),"Inválido")</f>
        <v/>
      </c>
      <c r="N238" s="94" t="str">
        <f>IF(controle!$L238="","",controle!$L238+editar!$C$15)</f>
        <v/>
      </c>
      <c r="O238" s="97"/>
      <c r="P238" s="80">
        <v>231.0</v>
      </c>
      <c r="Q238" s="80" t="str">
        <f>IF(controle!$J238="","",IF(controle!$J238="Vencido","Vencido",IF(controle!$J238="Válido","Válido","Próximo ao vencimento")))</f>
        <v/>
      </c>
      <c r="R238" s="81" t="str">
        <f>IF(controle!$I238="","",controle!$I238+editar!$C$9)</f>
        <v/>
      </c>
      <c r="S238" s="80" t="str">
        <f>IF(controle!$R238="","",VLOOKUP(MONTH(controle!$R238),editar!$F$2:$G$13,2,0))</f>
        <v/>
      </c>
      <c r="T238" s="80" t="str">
        <f>IF(controle!$R238="","",YEAR(controle!$R238))</f>
        <v/>
      </c>
      <c r="U238" s="80" t="str">
        <f>IF(controle!$M238="","",IF(controle!$M238="Vencido","Vencido",IF(controle!$M238="Válido","Válido","Próximo ao vencimento")))</f>
        <v/>
      </c>
      <c r="V238" s="80" t="str">
        <f>IF(controle!$N238="","",VLOOKUP(MONTH(controle!$N238),editar!$F$2:$G$13,2,0))</f>
        <v/>
      </c>
      <c r="W238" s="80" t="str">
        <f>IF(controle!$N238="","",YEAR(controle!$N238))</f>
        <v/>
      </c>
      <c r="X238" s="80" t="str">
        <f>IF(controle!$I238="","",VLOOKUP(MONTH(controle!$I238),editar!$F$2:$G$13,2,0))</f>
        <v/>
      </c>
      <c r="Y238" s="80" t="str">
        <f>IF(controle!$I238="","",YEAR(controle!$I238))</f>
        <v/>
      </c>
      <c r="Z238" s="80" t="str">
        <f>IF(controle!$L238="","",VLOOKUP(MONTH(controle!$L238),editar!$F$2:$G$13,2,0))</f>
        <v/>
      </c>
      <c r="AA238" s="80" t="str">
        <f>IF(controle!$L238="","",YEAR(controle!$L238))</f>
        <v/>
      </c>
      <c r="AB238" s="61"/>
      <c r="AC238" s="62">
        <f>IFERROR(K238-editar!$C$1,"")</f>
        <v>-44648</v>
      </c>
      <c r="AD238" s="62">
        <f t="shared" si="1"/>
        <v>9999955352</v>
      </c>
      <c r="AE238" s="63"/>
      <c r="AF238" s="63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ht="19.5" customHeight="1">
      <c r="A239" s="82" t="str">
        <f>IF(controle!$D239="","",controle!$P239)</f>
        <v/>
      </c>
      <c r="B239" s="83"/>
      <c r="C239" s="83"/>
      <c r="D239" s="83"/>
      <c r="E239" s="83"/>
      <c r="F239" s="91"/>
      <c r="G239" s="99"/>
      <c r="H239" s="91"/>
      <c r="I239" s="100"/>
      <c r="J239" s="92" t="str">
        <f>IFERROR(IF((controle!$I239&gt;0),IF((DAYS360(TODAY(),(controle!$I239+editar!$C$9))&lt;1),"Vencido",IF((DAYS360(TODAY(),(controle!$I239+editar!$C$9))&lt;31),(DAYS360(TODAY(),(controle!$I239+editar!$C$9))&amp;" Dias para vencer"),"Válido")),""),"Inválido")</f>
        <v/>
      </c>
      <c r="K239" s="93" t="str">
        <f>controle!$R239</f>
        <v/>
      </c>
      <c r="L239" s="94"/>
      <c r="M239" s="95" t="str">
        <f>IFERROR(IF((controle!$L239&gt;0),IF((DAYS360(TODAY(),(controle!$L239+editar!$C$15))&lt;1),"Vencido",IF((DAYS360(TODAY(),(controle!$L239+editar!$C$15))&lt;31),(DAYS360(TODAY(),(controle!$L239+editar!$C$15))&amp;" Dias para vencer"),"Válido")),""),"Inválido")</f>
        <v/>
      </c>
      <c r="N239" s="94" t="str">
        <f>IF(controle!$L239="","",controle!$L239+editar!$C$15)</f>
        <v/>
      </c>
      <c r="O239" s="97"/>
      <c r="P239" s="80">
        <v>232.0</v>
      </c>
      <c r="Q239" s="80" t="str">
        <f>IF(controle!$J239="","",IF(controle!$J239="Vencido","Vencido",IF(controle!$J239="Válido","Válido","Próximo ao vencimento")))</f>
        <v/>
      </c>
      <c r="R239" s="81" t="str">
        <f>IF(controle!$I239="","",controle!$I239+editar!$C$9)</f>
        <v/>
      </c>
      <c r="S239" s="80" t="str">
        <f>IF(controle!$R239="","",VLOOKUP(MONTH(controle!$R239),editar!$F$2:$G$13,2,0))</f>
        <v/>
      </c>
      <c r="T239" s="80" t="str">
        <f>IF(controle!$R239="","",YEAR(controle!$R239))</f>
        <v/>
      </c>
      <c r="U239" s="80" t="str">
        <f>IF(controle!$M239="","",IF(controle!$M239="Vencido","Vencido",IF(controle!$M239="Válido","Válido","Próximo ao vencimento")))</f>
        <v/>
      </c>
      <c r="V239" s="80" t="str">
        <f>IF(controle!$N239="","",VLOOKUP(MONTH(controle!$N239),editar!$F$2:$G$13,2,0))</f>
        <v/>
      </c>
      <c r="W239" s="80" t="str">
        <f>IF(controle!$N239="","",YEAR(controle!$N239))</f>
        <v/>
      </c>
      <c r="X239" s="80" t="str">
        <f>IF(controle!$I239="","",VLOOKUP(MONTH(controle!$I239),editar!$F$2:$G$13,2,0))</f>
        <v/>
      </c>
      <c r="Y239" s="80" t="str">
        <f>IF(controle!$I239="","",YEAR(controle!$I239))</f>
        <v/>
      </c>
      <c r="Z239" s="80" t="str">
        <f>IF(controle!$L239="","",VLOOKUP(MONTH(controle!$L239),editar!$F$2:$G$13,2,0))</f>
        <v/>
      </c>
      <c r="AA239" s="80" t="str">
        <f>IF(controle!$L239="","",YEAR(controle!$L239))</f>
        <v/>
      </c>
      <c r="AB239" s="61"/>
      <c r="AC239" s="62">
        <f>IFERROR(K239-editar!$C$1,"")</f>
        <v>-44648</v>
      </c>
      <c r="AD239" s="62">
        <f t="shared" si="1"/>
        <v>9999955352</v>
      </c>
      <c r="AE239" s="63"/>
      <c r="AF239" s="63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ht="19.5" customHeight="1">
      <c r="A240" s="82" t="str">
        <f>IF(controle!$D240="","",controle!$P240)</f>
        <v/>
      </c>
      <c r="B240" s="83"/>
      <c r="C240" s="83"/>
      <c r="D240" s="83"/>
      <c r="E240" s="83"/>
      <c r="F240" s="91"/>
      <c r="G240" s="99"/>
      <c r="H240" s="91"/>
      <c r="I240" s="100"/>
      <c r="J240" s="92" t="str">
        <f>IFERROR(IF((controle!$I240&gt;0),IF((DAYS360(TODAY(),(controle!$I240+editar!$C$9))&lt;1),"Vencido",IF((DAYS360(TODAY(),(controle!$I240+editar!$C$9))&lt;31),(DAYS360(TODAY(),(controle!$I240+editar!$C$9))&amp;" Dias para vencer"),"Válido")),""),"Inválido")</f>
        <v/>
      </c>
      <c r="K240" s="93" t="str">
        <f>controle!$R240</f>
        <v/>
      </c>
      <c r="L240" s="94"/>
      <c r="M240" s="95" t="str">
        <f>IFERROR(IF((controle!$L240&gt;0),IF((DAYS360(TODAY(),(controle!$L240+editar!$C$15))&lt;1),"Vencido",IF((DAYS360(TODAY(),(controle!$L240+editar!$C$15))&lt;31),(DAYS360(TODAY(),(controle!$L240+editar!$C$15))&amp;" Dias para vencer"),"Válido")),""),"Inválido")</f>
        <v/>
      </c>
      <c r="N240" s="94" t="str">
        <f>IF(controle!$L240="","",controle!$L240+editar!$C$15)</f>
        <v/>
      </c>
      <c r="O240" s="97"/>
      <c r="P240" s="80">
        <v>233.0</v>
      </c>
      <c r="Q240" s="80" t="str">
        <f>IF(controle!$J240="","",IF(controle!$J240="Vencido","Vencido",IF(controle!$J240="Válido","Válido","Próximo ao vencimento")))</f>
        <v/>
      </c>
      <c r="R240" s="81" t="str">
        <f>IF(controle!$I240="","",controle!$I240+editar!$C$9)</f>
        <v/>
      </c>
      <c r="S240" s="80" t="str">
        <f>IF(controle!$R240="","",VLOOKUP(MONTH(controle!$R240),editar!$F$2:$G$13,2,0))</f>
        <v/>
      </c>
      <c r="T240" s="80" t="str">
        <f>IF(controle!$R240="","",YEAR(controle!$R240))</f>
        <v/>
      </c>
      <c r="U240" s="80" t="str">
        <f>IF(controle!$M240="","",IF(controle!$M240="Vencido","Vencido",IF(controle!$M240="Válido","Válido","Próximo ao vencimento")))</f>
        <v/>
      </c>
      <c r="V240" s="80" t="str">
        <f>IF(controle!$N240="","",VLOOKUP(MONTH(controle!$N240),editar!$F$2:$G$13,2,0))</f>
        <v/>
      </c>
      <c r="W240" s="80" t="str">
        <f>IF(controle!$N240="","",YEAR(controle!$N240))</f>
        <v/>
      </c>
      <c r="X240" s="80" t="str">
        <f>IF(controle!$I240="","",VLOOKUP(MONTH(controle!$I240),editar!$F$2:$G$13,2,0))</f>
        <v/>
      </c>
      <c r="Y240" s="80" t="str">
        <f>IF(controle!$I240="","",YEAR(controle!$I240))</f>
        <v/>
      </c>
      <c r="Z240" s="80" t="str">
        <f>IF(controle!$L240="","",VLOOKUP(MONTH(controle!$L240),editar!$F$2:$G$13,2,0))</f>
        <v/>
      </c>
      <c r="AA240" s="80" t="str">
        <f>IF(controle!$L240="","",YEAR(controle!$L240))</f>
        <v/>
      </c>
      <c r="AB240" s="61"/>
      <c r="AC240" s="62">
        <f>IFERROR(K240-editar!$C$1,"")</f>
        <v>-44648</v>
      </c>
      <c r="AD240" s="62">
        <f t="shared" si="1"/>
        <v>9999955352</v>
      </c>
      <c r="AE240" s="63"/>
      <c r="AF240" s="63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ht="19.5" customHeight="1">
      <c r="A241" s="82" t="str">
        <f>IF(controle!$D241="","",controle!$P241)</f>
        <v/>
      </c>
      <c r="B241" s="83"/>
      <c r="C241" s="83"/>
      <c r="D241" s="83"/>
      <c r="E241" s="83"/>
      <c r="F241" s="91"/>
      <c r="G241" s="99"/>
      <c r="H241" s="91"/>
      <c r="I241" s="100"/>
      <c r="J241" s="92" t="str">
        <f>IFERROR(IF((controle!$I241&gt;0),IF((DAYS360(TODAY(),(controle!$I241+editar!$C$9))&lt;1),"Vencido",IF((DAYS360(TODAY(),(controle!$I241+editar!$C$9))&lt;31),(DAYS360(TODAY(),(controle!$I241+editar!$C$9))&amp;" Dias para vencer"),"Válido")),""),"Inválido")</f>
        <v/>
      </c>
      <c r="K241" s="93" t="str">
        <f>controle!$R241</f>
        <v/>
      </c>
      <c r="L241" s="94"/>
      <c r="M241" s="95" t="str">
        <f>IFERROR(IF((controle!$L241&gt;0),IF((DAYS360(TODAY(),(controle!$L241+editar!$C$15))&lt;1),"Vencido",IF((DAYS360(TODAY(),(controle!$L241+editar!$C$15))&lt;31),(DAYS360(TODAY(),(controle!$L241+editar!$C$15))&amp;" Dias para vencer"),"Válido")),""),"Inválido")</f>
        <v/>
      </c>
      <c r="N241" s="94" t="str">
        <f>IF(controle!$L241="","",controle!$L241+editar!$C$15)</f>
        <v/>
      </c>
      <c r="O241" s="97"/>
      <c r="P241" s="80">
        <v>234.0</v>
      </c>
      <c r="Q241" s="80" t="str">
        <f>IF(controle!$J241="","",IF(controle!$J241="Vencido","Vencido",IF(controle!$J241="Válido","Válido","Próximo ao vencimento")))</f>
        <v/>
      </c>
      <c r="R241" s="81" t="str">
        <f>IF(controle!$I241="","",controle!$I241+editar!$C$9)</f>
        <v/>
      </c>
      <c r="S241" s="80" t="str">
        <f>IF(controle!$R241="","",VLOOKUP(MONTH(controle!$R241),editar!$F$2:$G$13,2,0))</f>
        <v/>
      </c>
      <c r="T241" s="80" t="str">
        <f>IF(controle!$R241="","",YEAR(controle!$R241))</f>
        <v/>
      </c>
      <c r="U241" s="80" t="str">
        <f>IF(controle!$M241="","",IF(controle!$M241="Vencido","Vencido",IF(controle!$M241="Válido","Válido","Próximo ao vencimento")))</f>
        <v/>
      </c>
      <c r="V241" s="80" t="str">
        <f>IF(controle!$N241="","",VLOOKUP(MONTH(controle!$N241),editar!$F$2:$G$13,2,0))</f>
        <v/>
      </c>
      <c r="W241" s="80" t="str">
        <f>IF(controle!$N241="","",YEAR(controle!$N241))</f>
        <v/>
      </c>
      <c r="X241" s="80" t="str">
        <f>IF(controle!$I241="","",VLOOKUP(MONTH(controle!$I241),editar!$F$2:$G$13,2,0))</f>
        <v/>
      </c>
      <c r="Y241" s="80" t="str">
        <f>IF(controle!$I241="","",YEAR(controle!$I241))</f>
        <v/>
      </c>
      <c r="Z241" s="80" t="str">
        <f>IF(controle!$L241="","",VLOOKUP(MONTH(controle!$L241),editar!$F$2:$G$13,2,0))</f>
        <v/>
      </c>
      <c r="AA241" s="80" t="str">
        <f>IF(controle!$L241="","",YEAR(controle!$L241))</f>
        <v/>
      </c>
      <c r="AB241" s="61"/>
      <c r="AC241" s="62">
        <f>IFERROR(K241-editar!$C$1,"")</f>
        <v>-44648</v>
      </c>
      <c r="AD241" s="62">
        <f t="shared" si="1"/>
        <v>9999955352</v>
      </c>
      <c r="AE241" s="63"/>
      <c r="AF241" s="63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ht="19.5" customHeight="1">
      <c r="A242" s="82" t="str">
        <f>IF(controle!$D242="","",controle!$P242)</f>
        <v/>
      </c>
      <c r="B242" s="83"/>
      <c r="C242" s="83"/>
      <c r="D242" s="83"/>
      <c r="E242" s="83"/>
      <c r="F242" s="91"/>
      <c r="G242" s="99"/>
      <c r="H242" s="91"/>
      <c r="I242" s="100"/>
      <c r="J242" s="92" t="str">
        <f>IFERROR(IF((controle!$I242&gt;0),IF((DAYS360(TODAY(),(controle!$I242+editar!$C$9))&lt;1),"Vencido",IF((DAYS360(TODAY(),(controle!$I242+editar!$C$9))&lt;31),(DAYS360(TODAY(),(controle!$I242+editar!$C$9))&amp;" Dias para vencer"),"Válido")),""),"Inválido")</f>
        <v/>
      </c>
      <c r="K242" s="93" t="str">
        <f>controle!$R242</f>
        <v/>
      </c>
      <c r="L242" s="94"/>
      <c r="M242" s="95" t="str">
        <f>IFERROR(IF((controle!$L242&gt;0),IF((DAYS360(TODAY(),(controle!$L242+editar!$C$15))&lt;1),"Vencido",IF((DAYS360(TODAY(),(controle!$L242+editar!$C$15))&lt;31),(DAYS360(TODAY(),(controle!$L242+editar!$C$15))&amp;" Dias para vencer"),"Válido")),""),"Inválido")</f>
        <v/>
      </c>
      <c r="N242" s="94" t="str">
        <f>IF(controle!$L242="","",controle!$L242+editar!$C$15)</f>
        <v/>
      </c>
      <c r="O242" s="97"/>
      <c r="P242" s="80">
        <v>235.0</v>
      </c>
      <c r="Q242" s="80" t="str">
        <f>IF(controle!$J242="","",IF(controle!$J242="Vencido","Vencido",IF(controle!$J242="Válido","Válido","Próximo ao vencimento")))</f>
        <v/>
      </c>
      <c r="R242" s="81" t="str">
        <f>IF(controle!$I242="","",controle!$I242+editar!$C$9)</f>
        <v/>
      </c>
      <c r="S242" s="80" t="str">
        <f>IF(controle!$R242="","",VLOOKUP(MONTH(controle!$R242),editar!$F$2:$G$13,2,0))</f>
        <v/>
      </c>
      <c r="T242" s="80" t="str">
        <f>IF(controle!$R242="","",YEAR(controle!$R242))</f>
        <v/>
      </c>
      <c r="U242" s="80" t="str">
        <f>IF(controle!$M242="","",IF(controle!$M242="Vencido","Vencido",IF(controle!$M242="Válido","Válido","Próximo ao vencimento")))</f>
        <v/>
      </c>
      <c r="V242" s="80" t="str">
        <f>IF(controle!$N242="","",VLOOKUP(MONTH(controle!$N242),editar!$F$2:$G$13,2,0))</f>
        <v/>
      </c>
      <c r="W242" s="80" t="str">
        <f>IF(controle!$N242="","",YEAR(controle!$N242))</f>
        <v/>
      </c>
      <c r="X242" s="80" t="str">
        <f>IF(controle!$I242="","",VLOOKUP(MONTH(controle!$I242),editar!$F$2:$G$13,2,0))</f>
        <v/>
      </c>
      <c r="Y242" s="80" t="str">
        <f>IF(controle!$I242="","",YEAR(controle!$I242))</f>
        <v/>
      </c>
      <c r="Z242" s="80" t="str">
        <f>IF(controle!$L242="","",VLOOKUP(MONTH(controle!$L242),editar!$F$2:$G$13,2,0))</f>
        <v/>
      </c>
      <c r="AA242" s="80" t="str">
        <f>IF(controle!$L242="","",YEAR(controle!$L242))</f>
        <v/>
      </c>
      <c r="AB242" s="61"/>
      <c r="AC242" s="62">
        <f>IFERROR(K242-editar!$C$1,"")</f>
        <v>-44648</v>
      </c>
      <c r="AD242" s="62">
        <f t="shared" si="1"/>
        <v>9999955352</v>
      </c>
      <c r="AE242" s="63"/>
      <c r="AF242" s="63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ht="19.5" customHeight="1">
      <c r="A243" s="82" t="str">
        <f>IF(controle!$D243="","",controle!$P243)</f>
        <v/>
      </c>
      <c r="B243" s="83"/>
      <c r="C243" s="83"/>
      <c r="D243" s="83"/>
      <c r="E243" s="83"/>
      <c r="F243" s="91"/>
      <c r="G243" s="99"/>
      <c r="H243" s="91"/>
      <c r="I243" s="100"/>
      <c r="J243" s="92" t="str">
        <f>IFERROR(IF((controle!$I243&gt;0),IF((DAYS360(TODAY(),(controle!$I243+editar!$C$9))&lt;1),"Vencido",IF((DAYS360(TODAY(),(controle!$I243+editar!$C$9))&lt;31),(DAYS360(TODAY(),(controle!$I243+editar!$C$9))&amp;" Dias para vencer"),"Válido")),""),"Inválido")</f>
        <v/>
      </c>
      <c r="K243" s="93" t="str">
        <f>controle!$R243</f>
        <v/>
      </c>
      <c r="L243" s="94"/>
      <c r="M243" s="95" t="str">
        <f>IFERROR(IF((controle!$L243&gt;0),IF((DAYS360(TODAY(),(controle!$L243+editar!$C$15))&lt;1),"Vencido",IF((DAYS360(TODAY(),(controle!$L243+editar!$C$15))&lt;31),(DAYS360(TODAY(),(controle!$L243+editar!$C$15))&amp;" Dias para vencer"),"Válido")),""),"Inválido")</f>
        <v/>
      </c>
      <c r="N243" s="94" t="str">
        <f>IF(controle!$L243="","",controle!$L243+editar!$C$15)</f>
        <v/>
      </c>
      <c r="O243" s="97"/>
      <c r="P243" s="80">
        <v>236.0</v>
      </c>
      <c r="Q243" s="80" t="str">
        <f>IF(controle!$J243="","",IF(controle!$J243="Vencido","Vencido",IF(controle!$J243="Válido","Válido","Próximo ao vencimento")))</f>
        <v/>
      </c>
      <c r="R243" s="81" t="str">
        <f>IF(controle!$I243="","",controle!$I243+editar!$C$9)</f>
        <v/>
      </c>
      <c r="S243" s="80" t="str">
        <f>IF(controle!$R243="","",VLOOKUP(MONTH(controle!$R243),editar!$F$2:$G$13,2,0))</f>
        <v/>
      </c>
      <c r="T243" s="80" t="str">
        <f>IF(controle!$R243="","",YEAR(controle!$R243))</f>
        <v/>
      </c>
      <c r="U243" s="80" t="str">
        <f>IF(controle!$M243="","",IF(controle!$M243="Vencido","Vencido",IF(controle!$M243="Válido","Válido","Próximo ao vencimento")))</f>
        <v/>
      </c>
      <c r="V243" s="80" t="str">
        <f>IF(controle!$N243="","",VLOOKUP(MONTH(controle!$N243),editar!$F$2:$G$13,2,0))</f>
        <v/>
      </c>
      <c r="W243" s="80" t="str">
        <f>IF(controle!$N243="","",YEAR(controle!$N243))</f>
        <v/>
      </c>
      <c r="X243" s="80" t="str">
        <f>IF(controle!$I243="","",VLOOKUP(MONTH(controle!$I243),editar!$F$2:$G$13,2,0))</f>
        <v/>
      </c>
      <c r="Y243" s="80" t="str">
        <f>IF(controle!$I243="","",YEAR(controle!$I243))</f>
        <v/>
      </c>
      <c r="Z243" s="80" t="str">
        <f>IF(controle!$L243="","",VLOOKUP(MONTH(controle!$L243),editar!$F$2:$G$13,2,0))</f>
        <v/>
      </c>
      <c r="AA243" s="80" t="str">
        <f>IF(controle!$L243="","",YEAR(controle!$L243))</f>
        <v/>
      </c>
      <c r="AB243" s="61"/>
      <c r="AC243" s="62">
        <f>IFERROR(K243-editar!$C$1,"")</f>
        <v>-44648</v>
      </c>
      <c r="AD243" s="62">
        <f t="shared" si="1"/>
        <v>9999955352</v>
      </c>
      <c r="AE243" s="63"/>
      <c r="AF243" s="63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ht="19.5" customHeight="1">
      <c r="A244" s="82" t="str">
        <f>IF(controle!$D244="","",controle!$P244)</f>
        <v/>
      </c>
      <c r="B244" s="83"/>
      <c r="C244" s="83"/>
      <c r="D244" s="83"/>
      <c r="E244" s="83"/>
      <c r="F244" s="91"/>
      <c r="G244" s="99"/>
      <c r="H244" s="91"/>
      <c r="I244" s="100"/>
      <c r="J244" s="92" t="str">
        <f>IFERROR(IF((controle!$I244&gt;0),IF((DAYS360(TODAY(),(controle!$I244+editar!$C$9))&lt;1),"Vencido",IF((DAYS360(TODAY(),(controle!$I244+editar!$C$9))&lt;31),(DAYS360(TODAY(),(controle!$I244+editar!$C$9))&amp;" Dias para vencer"),"Válido")),""),"Inválido")</f>
        <v/>
      </c>
      <c r="K244" s="93" t="str">
        <f>controle!$R244</f>
        <v/>
      </c>
      <c r="L244" s="94"/>
      <c r="M244" s="95" t="str">
        <f>IFERROR(IF((controle!$L244&gt;0),IF((DAYS360(TODAY(),(controle!$L244+editar!$C$15))&lt;1),"Vencido",IF((DAYS360(TODAY(),(controle!$L244+editar!$C$15))&lt;31),(DAYS360(TODAY(),(controle!$L244+editar!$C$15))&amp;" Dias para vencer"),"Válido")),""),"Inválido")</f>
        <v/>
      </c>
      <c r="N244" s="94" t="str">
        <f>IF(controle!$L244="","",controle!$L244+editar!$C$15)</f>
        <v/>
      </c>
      <c r="O244" s="97"/>
      <c r="P244" s="80">
        <v>237.0</v>
      </c>
      <c r="Q244" s="80" t="str">
        <f>IF(controle!$J244="","",IF(controle!$J244="Vencido","Vencido",IF(controle!$J244="Válido","Válido","Próximo ao vencimento")))</f>
        <v/>
      </c>
      <c r="R244" s="81" t="str">
        <f>IF(controle!$I244="","",controle!$I244+editar!$C$9)</f>
        <v/>
      </c>
      <c r="S244" s="80" t="str">
        <f>IF(controle!$R244="","",VLOOKUP(MONTH(controle!$R244),editar!$F$2:$G$13,2,0))</f>
        <v/>
      </c>
      <c r="T244" s="80" t="str">
        <f>IF(controle!$R244="","",YEAR(controle!$R244))</f>
        <v/>
      </c>
      <c r="U244" s="80" t="str">
        <f>IF(controle!$M244="","",IF(controle!$M244="Vencido","Vencido",IF(controle!$M244="Válido","Válido","Próximo ao vencimento")))</f>
        <v/>
      </c>
      <c r="V244" s="80" t="str">
        <f>IF(controle!$N244="","",VLOOKUP(MONTH(controle!$N244),editar!$F$2:$G$13,2,0))</f>
        <v/>
      </c>
      <c r="W244" s="80" t="str">
        <f>IF(controle!$N244="","",YEAR(controle!$N244))</f>
        <v/>
      </c>
      <c r="X244" s="80" t="str">
        <f>IF(controle!$I244="","",VLOOKUP(MONTH(controle!$I244),editar!$F$2:$G$13,2,0))</f>
        <v/>
      </c>
      <c r="Y244" s="80" t="str">
        <f>IF(controle!$I244="","",YEAR(controle!$I244))</f>
        <v/>
      </c>
      <c r="Z244" s="80" t="str">
        <f>IF(controle!$L244="","",VLOOKUP(MONTH(controle!$L244),editar!$F$2:$G$13,2,0))</f>
        <v/>
      </c>
      <c r="AA244" s="80" t="str">
        <f>IF(controle!$L244="","",YEAR(controle!$L244))</f>
        <v/>
      </c>
      <c r="AB244" s="61"/>
      <c r="AC244" s="62">
        <f>IFERROR(K244-editar!$C$1,"")</f>
        <v>-44648</v>
      </c>
      <c r="AD244" s="62">
        <f t="shared" si="1"/>
        <v>9999955352</v>
      </c>
      <c r="AE244" s="63"/>
      <c r="AF244" s="63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ht="19.5" customHeight="1">
      <c r="A245" s="82" t="str">
        <f>IF(controle!$D245="","",controle!$P245)</f>
        <v/>
      </c>
      <c r="B245" s="83"/>
      <c r="C245" s="83"/>
      <c r="D245" s="83"/>
      <c r="E245" s="83"/>
      <c r="F245" s="91"/>
      <c r="G245" s="99"/>
      <c r="H245" s="91"/>
      <c r="I245" s="100"/>
      <c r="J245" s="92" t="str">
        <f>IFERROR(IF((controle!$I245&gt;0),IF((DAYS360(TODAY(),(controle!$I245+editar!$C$9))&lt;1),"Vencido",IF((DAYS360(TODAY(),(controle!$I245+editar!$C$9))&lt;31),(DAYS360(TODAY(),(controle!$I245+editar!$C$9))&amp;" Dias para vencer"),"Válido")),""),"Inválido")</f>
        <v/>
      </c>
      <c r="K245" s="93" t="str">
        <f>controle!$R245</f>
        <v/>
      </c>
      <c r="L245" s="94"/>
      <c r="M245" s="95" t="str">
        <f>IFERROR(IF((controle!$L245&gt;0),IF((DAYS360(TODAY(),(controle!$L245+editar!$C$15))&lt;1),"Vencido",IF((DAYS360(TODAY(),(controle!$L245+editar!$C$15))&lt;31),(DAYS360(TODAY(),(controle!$L245+editar!$C$15))&amp;" Dias para vencer"),"Válido")),""),"Inválido")</f>
        <v/>
      </c>
      <c r="N245" s="94" t="str">
        <f>IF(controle!$L245="","",controle!$L245+editar!$C$15)</f>
        <v/>
      </c>
      <c r="O245" s="97"/>
      <c r="P245" s="80">
        <v>238.0</v>
      </c>
      <c r="Q245" s="80" t="str">
        <f>IF(controle!$J245="","",IF(controle!$J245="Vencido","Vencido",IF(controle!$J245="Válido","Válido","Próximo ao vencimento")))</f>
        <v/>
      </c>
      <c r="R245" s="81" t="str">
        <f>IF(controle!$I245="","",controle!$I245+editar!$C$9)</f>
        <v/>
      </c>
      <c r="S245" s="80" t="str">
        <f>IF(controle!$R245="","",VLOOKUP(MONTH(controle!$R245),editar!$F$2:$G$13,2,0))</f>
        <v/>
      </c>
      <c r="T245" s="80" t="str">
        <f>IF(controle!$R245="","",YEAR(controle!$R245))</f>
        <v/>
      </c>
      <c r="U245" s="80" t="str">
        <f>IF(controle!$M245="","",IF(controle!$M245="Vencido","Vencido",IF(controle!$M245="Válido","Válido","Próximo ao vencimento")))</f>
        <v/>
      </c>
      <c r="V245" s="80" t="str">
        <f>IF(controle!$N245="","",VLOOKUP(MONTH(controle!$N245),editar!$F$2:$G$13,2,0))</f>
        <v/>
      </c>
      <c r="W245" s="80" t="str">
        <f>IF(controle!$N245="","",YEAR(controle!$N245))</f>
        <v/>
      </c>
      <c r="X245" s="80" t="str">
        <f>IF(controle!$I245="","",VLOOKUP(MONTH(controle!$I245),editar!$F$2:$G$13,2,0))</f>
        <v/>
      </c>
      <c r="Y245" s="80" t="str">
        <f>IF(controle!$I245="","",YEAR(controle!$I245))</f>
        <v/>
      </c>
      <c r="Z245" s="80" t="str">
        <f>IF(controle!$L245="","",VLOOKUP(MONTH(controle!$L245),editar!$F$2:$G$13,2,0))</f>
        <v/>
      </c>
      <c r="AA245" s="80" t="str">
        <f>IF(controle!$L245="","",YEAR(controle!$L245))</f>
        <v/>
      </c>
      <c r="AB245" s="61"/>
      <c r="AC245" s="62">
        <f>IFERROR(K245-editar!$C$1,"")</f>
        <v>-44648</v>
      </c>
      <c r="AD245" s="62">
        <f t="shared" si="1"/>
        <v>9999955352</v>
      </c>
      <c r="AE245" s="63"/>
      <c r="AF245" s="63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ht="19.5" customHeight="1">
      <c r="A246" s="82" t="str">
        <f>IF(controle!$D246="","",controle!$P246)</f>
        <v/>
      </c>
      <c r="B246" s="83"/>
      <c r="C246" s="83"/>
      <c r="D246" s="83"/>
      <c r="E246" s="83"/>
      <c r="F246" s="91"/>
      <c r="G246" s="99"/>
      <c r="H246" s="91"/>
      <c r="I246" s="100"/>
      <c r="J246" s="92" t="str">
        <f>IFERROR(IF((controle!$I246&gt;0),IF((DAYS360(TODAY(),(controle!$I246+editar!$C$9))&lt;1),"Vencido",IF((DAYS360(TODAY(),(controle!$I246+editar!$C$9))&lt;31),(DAYS360(TODAY(),(controle!$I246+editar!$C$9))&amp;" Dias para vencer"),"Válido")),""),"Inválido")</f>
        <v/>
      </c>
      <c r="K246" s="93" t="str">
        <f>controle!$R246</f>
        <v/>
      </c>
      <c r="L246" s="94"/>
      <c r="M246" s="95" t="str">
        <f>IFERROR(IF((controle!$L246&gt;0),IF((DAYS360(TODAY(),(controle!$L246+editar!$C$15))&lt;1),"Vencido",IF((DAYS360(TODAY(),(controle!$L246+editar!$C$15))&lt;31),(DAYS360(TODAY(),(controle!$L246+editar!$C$15))&amp;" Dias para vencer"),"Válido")),""),"Inválido")</f>
        <v/>
      </c>
      <c r="N246" s="94" t="str">
        <f>IF(controle!$L246="","",controle!$L246+editar!$C$15)</f>
        <v/>
      </c>
      <c r="O246" s="97"/>
      <c r="P246" s="80">
        <v>239.0</v>
      </c>
      <c r="Q246" s="80" t="str">
        <f>IF(controle!$J246="","",IF(controle!$J246="Vencido","Vencido",IF(controle!$J246="Válido","Válido","Próximo ao vencimento")))</f>
        <v/>
      </c>
      <c r="R246" s="81" t="str">
        <f>IF(controle!$I246="","",controle!$I246+editar!$C$9)</f>
        <v/>
      </c>
      <c r="S246" s="80" t="str">
        <f>IF(controle!$R246="","",VLOOKUP(MONTH(controle!$R246),editar!$F$2:$G$13,2,0))</f>
        <v/>
      </c>
      <c r="T246" s="80" t="str">
        <f>IF(controle!$R246="","",YEAR(controle!$R246))</f>
        <v/>
      </c>
      <c r="U246" s="80" t="str">
        <f>IF(controle!$M246="","",IF(controle!$M246="Vencido","Vencido",IF(controle!$M246="Válido","Válido","Próximo ao vencimento")))</f>
        <v/>
      </c>
      <c r="V246" s="80" t="str">
        <f>IF(controle!$N246="","",VLOOKUP(MONTH(controle!$N246),editar!$F$2:$G$13,2,0))</f>
        <v/>
      </c>
      <c r="W246" s="80" t="str">
        <f>IF(controle!$N246="","",YEAR(controle!$N246))</f>
        <v/>
      </c>
      <c r="X246" s="80" t="str">
        <f>IF(controle!$I246="","",VLOOKUP(MONTH(controle!$I246),editar!$F$2:$G$13,2,0))</f>
        <v/>
      </c>
      <c r="Y246" s="80" t="str">
        <f>IF(controle!$I246="","",YEAR(controle!$I246))</f>
        <v/>
      </c>
      <c r="Z246" s="80" t="str">
        <f>IF(controle!$L246="","",VLOOKUP(MONTH(controle!$L246),editar!$F$2:$G$13,2,0))</f>
        <v/>
      </c>
      <c r="AA246" s="80" t="str">
        <f>IF(controle!$L246="","",YEAR(controle!$L246))</f>
        <v/>
      </c>
      <c r="AB246" s="61"/>
      <c r="AC246" s="62">
        <f>IFERROR(K246-editar!$C$1,"")</f>
        <v>-44648</v>
      </c>
      <c r="AD246" s="62">
        <f t="shared" si="1"/>
        <v>9999955352</v>
      </c>
      <c r="AE246" s="63"/>
      <c r="AF246" s="63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ht="19.5" customHeight="1">
      <c r="A247" s="82" t="str">
        <f>IF(controle!$D247="","",controle!$P247)</f>
        <v/>
      </c>
      <c r="B247" s="83"/>
      <c r="C247" s="83"/>
      <c r="D247" s="83"/>
      <c r="E247" s="83"/>
      <c r="F247" s="91"/>
      <c r="G247" s="99"/>
      <c r="H247" s="91"/>
      <c r="I247" s="100"/>
      <c r="J247" s="92" t="str">
        <f>IFERROR(IF((controle!$I247&gt;0),IF((DAYS360(TODAY(),(controle!$I247+editar!$C$9))&lt;1),"Vencido",IF((DAYS360(TODAY(),(controle!$I247+editar!$C$9))&lt;31),(DAYS360(TODAY(),(controle!$I247+editar!$C$9))&amp;" Dias para vencer"),"Válido")),""),"Inválido")</f>
        <v/>
      </c>
      <c r="K247" s="93" t="str">
        <f>controle!$R247</f>
        <v/>
      </c>
      <c r="L247" s="94"/>
      <c r="M247" s="95" t="str">
        <f>IFERROR(IF((controle!$L247&gt;0),IF((DAYS360(TODAY(),(controle!$L247+editar!$C$15))&lt;1),"Vencido",IF((DAYS360(TODAY(),(controle!$L247+editar!$C$15))&lt;31),(DAYS360(TODAY(),(controle!$L247+editar!$C$15))&amp;" Dias para vencer"),"Válido")),""),"Inválido")</f>
        <v/>
      </c>
      <c r="N247" s="94" t="str">
        <f>IF(controle!$L247="","",controle!$L247+editar!$C$15)</f>
        <v/>
      </c>
      <c r="O247" s="97"/>
      <c r="P247" s="80">
        <v>240.0</v>
      </c>
      <c r="Q247" s="80" t="str">
        <f>IF(controle!$J247="","",IF(controle!$J247="Vencido","Vencido",IF(controle!$J247="Válido","Válido","Próximo ao vencimento")))</f>
        <v/>
      </c>
      <c r="R247" s="81" t="str">
        <f>IF(controle!$I247="","",controle!$I247+editar!$C$9)</f>
        <v/>
      </c>
      <c r="S247" s="80" t="str">
        <f>IF(controle!$R247="","",VLOOKUP(MONTH(controle!$R247),editar!$F$2:$G$13,2,0))</f>
        <v/>
      </c>
      <c r="T247" s="80" t="str">
        <f>IF(controle!$R247="","",YEAR(controle!$R247))</f>
        <v/>
      </c>
      <c r="U247" s="80" t="str">
        <f>IF(controle!$M247="","",IF(controle!$M247="Vencido","Vencido",IF(controle!$M247="Válido","Válido","Próximo ao vencimento")))</f>
        <v/>
      </c>
      <c r="V247" s="80" t="str">
        <f>IF(controle!$N247="","",VLOOKUP(MONTH(controle!$N247),editar!$F$2:$G$13,2,0))</f>
        <v/>
      </c>
      <c r="W247" s="80" t="str">
        <f>IF(controle!$N247="","",YEAR(controle!$N247))</f>
        <v/>
      </c>
      <c r="X247" s="80" t="str">
        <f>IF(controle!$I247="","",VLOOKUP(MONTH(controle!$I247),editar!$F$2:$G$13,2,0))</f>
        <v/>
      </c>
      <c r="Y247" s="80" t="str">
        <f>IF(controle!$I247="","",YEAR(controle!$I247))</f>
        <v/>
      </c>
      <c r="Z247" s="80" t="str">
        <f>IF(controle!$L247="","",VLOOKUP(MONTH(controle!$L247),editar!$F$2:$G$13,2,0))</f>
        <v/>
      </c>
      <c r="AA247" s="80" t="str">
        <f>IF(controle!$L247="","",YEAR(controle!$L247))</f>
        <v/>
      </c>
      <c r="AB247" s="61"/>
      <c r="AC247" s="62">
        <f>IFERROR(K247-editar!$C$1,"")</f>
        <v>-44648</v>
      </c>
      <c r="AD247" s="62">
        <f t="shared" si="1"/>
        <v>9999955352</v>
      </c>
      <c r="AE247" s="63"/>
      <c r="AF247" s="63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ht="19.5" customHeight="1">
      <c r="A248" s="82" t="str">
        <f>IF(controle!$D248="","",controle!$P248)</f>
        <v/>
      </c>
      <c r="B248" s="83"/>
      <c r="C248" s="83"/>
      <c r="D248" s="83"/>
      <c r="E248" s="83"/>
      <c r="F248" s="91"/>
      <c r="G248" s="99"/>
      <c r="H248" s="91"/>
      <c r="I248" s="100"/>
      <c r="J248" s="92" t="str">
        <f>IFERROR(IF((controle!$I248&gt;0),IF((DAYS360(TODAY(),(controle!$I248+editar!$C$9))&lt;1),"Vencido",IF((DAYS360(TODAY(),(controle!$I248+editar!$C$9))&lt;31),(DAYS360(TODAY(),(controle!$I248+editar!$C$9))&amp;" Dias para vencer"),"Válido")),""),"Inválido")</f>
        <v/>
      </c>
      <c r="K248" s="93" t="str">
        <f>controle!$R248</f>
        <v/>
      </c>
      <c r="L248" s="94"/>
      <c r="M248" s="95" t="str">
        <f>IFERROR(IF((controle!$L248&gt;0),IF((DAYS360(TODAY(),(controle!$L248+editar!$C$15))&lt;1),"Vencido",IF((DAYS360(TODAY(),(controle!$L248+editar!$C$15))&lt;31),(DAYS360(TODAY(),(controle!$L248+editar!$C$15))&amp;" Dias para vencer"),"Válido")),""),"Inválido")</f>
        <v/>
      </c>
      <c r="N248" s="94" t="str">
        <f>IF(controle!$L248="","",controle!$L248+editar!$C$15)</f>
        <v/>
      </c>
      <c r="O248" s="97"/>
      <c r="P248" s="80">
        <v>241.0</v>
      </c>
      <c r="Q248" s="80" t="str">
        <f>IF(controle!$J248="","",IF(controle!$J248="Vencido","Vencido",IF(controle!$J248="Válido","Válido","Próximo ao vencimento")))</f>
        <v/>
      </c>
      <c r="R248" s="81" t="str">
        <f>IF(controle!$I248="","",controle!$I248+editar!$C$9)</f>
        <v/>
      </c>
      <c r="S248" s="80" t="str">
        <f>IF(controle!$R248="","",VLOOKUP(MONTH(controle!$R248),editar!$F$2:$G$13,2,0))</f>
        <v/>
      </c>
      <c r="T248" s="80" t="str">
        <f>IF(controle!$R248="","",YEAR(controle!$R248))</f>
        <v/>
      </c>
      <c r="U248" s="80" t="str">
        <f>IF(controle!$M248="","",IF(controle!$M248="Vencido","Vencido",IF(controle!$M248="Válido","Válido","Próximo ao vencimento")))</f>
        <v/>
      </c>
      <c r="V248" s="80" t="str">
        <f>IF(controle!$N248="","",VLOOKUP(MONTH(controle!$N248),editar!$F$2:$G$13,2,0))</f>
        <v/>
      </c>
      <c r="W248" s="80" t="str">
        <f>IF(controle!$N248="","",YEAR(controle!$N248))</f>
        <v/>
      </c>
      <c r="X248" s="80" t="str">
        <f>IF(controle!$I248="","",VLOOKUP(MONTH(controle!$I248),editar!$F$2:$G$13,2,0))</f>
        <v/>
      </c>
      <c r="Y248" s="80" t="str">
        <f>IF(controle!$I248="","",YEAR(controle!$I248))</f>
        <v/>
      </c>
      <c r="Z248" s="80" t="str">
        <f>IF(controle!$L248="","",VLOOKUP(MONTH(controle!$L248),editar!$F$2:$G$13,2,0))</f>
        <v/>
      </c>
      <c r="AA248" s="80" t="str">
        <f>IF(controle!$L248="","",YEAR(controle!$L248))</f>
        <v/>
      </c>
      <c r="AB248" s="61"/>
      <c r="AC248" s="62">
        <f>IFERROR(K248-editar!$C$1,"")</f>
        <v>-44648</v>
      </c>
      <c r="AD248" s="62">
        <f t="shared" si="1"/>
        <v>9999955352</v>
      </c>
      <c r="AE248" s="63"/>
      <c r="AF248" s="63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ht="19.5" customHeight="1">
      <c r="A249" s="82" t="str">
        <f>IF(controle!$D249="","",controle!$P249)</f>
        <v/>
      </c>
      <c r="B249" s="83"/>
      <c r="C249" s="83"/>
      <c r="D249" s="83"/>
      <c r="E249" s="83"/>
      <c r="F249" s="91"/>
      <c r="G249" s="99"/>
      <c r="H249" s="91"/>
      <c r="I249" s="100"/>
      <c r="J249" s="92" t="str">
        <f>IFERROR(IF((controle!$I249&gt;0),IF((DAYS360(TODAY(),(controle!$I249+editar!$C$9))&lt;1),"Vencido",IF((DAYS360(TODAY(),(controle!$I249+editar!$C$9))&lt;31),(DAYS360(TODAY(),(controle!$I249+editar!$C$9))&amp;" Dias para vencer"),"Válido")),""),"Inválido")</f>
        <v/>
      </c>
      <c r="K249" s="93" t="str">
        <f>controle!$R249</f>
        <v/>
      </c>
      <c r="L249" s="94"/>
      <c r="M249" s="95" t="str">
        <f>IFERROR(IF((controle!$L249&gt;0),IF((DAYS360(TODAY(),(controle!$L249+editar!$C$15))&lt;1),"Vencido",IF((DAYS360(TODAY(),(controle!$L249+editar!$C$15))&lt;31),(DAYS360(TODAY(),(controle!$L249+editar!$C$15))&amp;" Dias para vencer"),"Válido")),""),"Inválido")</f>
        <v/>
      </c>
      <c r="N249" s="94" t="str">
        <f>IF(controle!$L249="","",controle!$L249+editar!$C$15)</f>
        <v/>
      </c>
      <c r="O249" s="97"/>
      <c r="P249" s="80">
        <v>242.0</v>
      </c>
      <c r="Q249" s="80" t="str">
        <f>IF(controle!$J249="","",IF(controle!$J249="Vencido","Vencido",IF(controle!$J249="Válido","Válido","Próximo ao vencimento")))</f>
        <v/>
      </c>
      <c r="R249" s="81" t="str">
        <f>IF(controle!$I249="","",controle!$I249+editar!$C$9)</f>
        <v/>
      </c>
      <c r="S249" s="80" t="str">
        <f>IF(controle!$R249="","",VLOOKUP(MONTH(controle!$R249),editar!$F$2:$G$13,2,0))</f>
        <v/>
      </c>
      <c r="T249" s="80" t="str">
        <f>IF(controle!$R249="","",YEAR(controle!$R249))</f>
        <v/>
      </c>
      <c r="U249" s="80" t="str">
        <f>IF(controle!$M249="","",IF(controle!$M249="Vencido","Vencido",IF(controle!$M249="Válido","Válido","Próximo ao vencimento")))</f>
        <v/>
      </c>
      <c r="V249" s="80" t="str">
        <f>IF(controle!$N249="","",VLOOKUP(MONTH(controle!$N249),editar!$F$2:$G$13,2,0))</f>
        <v/>
      </c>
      <c r="W249" s="80" t="str">
        <f>IF(controle!$N249="","",YEAR(controle!$N249))</f>
        <v/>
      </c>
      <c r="X249" s="80" t="str">
        <f>IF(controle!$I249="","",VLOOKUP(MONTH(controle!$I249),editar!$F$2:$G$13,2,0))</f>
        <v/>
      </c>
      <c r="Y249" s="80" t="str">
        <f>IF(controle!$I249="","",YEAR(controle!$I249))</f>
        <v/>
      </c>
      <c r="Z249" s="80" t="str">
        <f>IF(controle!$L249="","",VLOOKUP(MONTH(controle!$L249),editar!$F$2:$G$13,2,0))</f>
        <v/>
      </c>
      <c r="AA249" s="80" t="str">
        <f>IF(controle!$L249="","",YEAR(controle!$L249))</f>
        <v/>
      </c>
      <c r="AB249" s="61"/>
      <c r="AC249" s="62">
        <f>IFERROR(K249-editar!$C$1,"")</f>
        <v>-44648</v>
      </c>
      <c r="AD249" s="62">
        <f t="shared" si="1"/>
        <v>9999955352</v>
      </c>
      <c r="AE249" s="63"/>
      <c r="AF249" s="63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ht="19.5" customHeight="1">
      <c r="A250" s="82" t="str">
        <f>IF(controle!$D250="","",controle!$P250)</f>
        <v/>
      </c>
      <c r="B250" s="83"/>
      <c r="C250" s="83"/>
      <c r="D250" s="83"/>
      <c r="E250" s="83"/>
      <c r="F250" s="91"/>
      <c r="G250" s="99"/>
      <c r="H250" s="91"/>
      <c r="I250" s="100"/>
      <c r="J250" s="92" t="str">
        <f>IFERROR(IF((controle!$I250&gt;0),IF((DAYS360(TODAY(),(controle!$I250+editar!$C$9))&lt;1),"Vencido",IF((DAYS360(TODAY(),(controle!$I250+editar!$C$9))&lt;31),(DAYS360(TODAY(),(controle!$I250+editar!$C$9))&amp;" Dias para vencer"),"Válido")),""),"Inválido")</f>
        <v/>
      </c>
      <c r="K250" s="93" t="str">
        <f>controle!$R250</f>
        <v/>
      </c>
      <c r="L250" s="94"/>
      <c r="M250" s="95" t="str">
        <f>IFERROR(IF((controle!$L250&gt;0),IF((DAYS360(TODAY(),(controle!$L250+editar!$C$15))&lt;1),"Vencido",IF((DAYS360(TODAY(),(controle!$L250+editar!$C$15))&lt;31),(DAYS360(TODAY(),(controle!$L250+editar!$C$15))&amp;" Dias para vencer"),"Válido")),""),"Inválido")</f>
        <v/>
      </c>
      <c r="N250" s="94" t="str">
        <f>IF(controle!$L250="","",controle!$L250+editar!$C$15)</f>
        <v/>
      </c>
      <c r="O250" s="97"/>
      <c r="P250" s="80">
        <v>243.0</v>
      </c>
      <c r="Q250" s="80" t="str">
        <f>IF(controle!$J250="","",IF(controle!$J250="Vencido","Vencido",IF(controle!$J250="Válido","Válido","Próximo ao vencimento")))</f>
        <v/>
      </c>
      <c r="R250" s="81" t="str">
        <f>IF(controle!$I250="","",controle!$I250+editar!$C$9)</f>
        <v/>
      </c>
      <c r="S250" s="80" t="str">
        <f>IF(controle!$R250="","",VLOOKUP(MONTH(controle!$R250),editar!$F$2:$G$13,2,0))</f>
        <v/>
      </c>
      <c r="T250" s="80" t="str">
        <f>IF(controle!$R250="","",YEAR(controle!$R250))</f>
        <v/>
      </c>
      <c r="U250" s="80" t="str">
        <f>IF(controle!$M250="","",IF(controle!$M250="Vencido","Vencido",IF(controle!$M250="Válido","Válido","Próximo ao vencimento")))</f>
        <v/>
      </c>
      <c r="V250" s="80" t="str">
        <f>IF(controle!$N250="","",VLOOKUP(MONTH(controle!$N250),editar!$F$2:$G$13,2,0))</f>
        <v/>
      </c>
      <c r="W250" s="80" t="str">
        <f>IF(controle!$N250="","",YEAR(controle!$N250))</f>
        <v/>
      </c>
      <c r="X250" s="80" t="str">
        <f>IF(controle!$I250="","",VLOOKUP(MONTH(controle!$I250),editar!$F$2:$G$13,2,0))</f>
        <v/>
      </c>
      <c r="Y250" s="80" t="str">
        <f>IF(controle!$I250="","",YEAR(controle!$I250))</f>
        <v/>
      </c>
      <c r="Z250" s="80" t="str">
        <f>IF(controle!$L250="","",VLOOKUP(MONTH(controle!$L250),editar!$F$2:$G$13,2,0))</f>
        <v/>
      </c>
      <c r="AA250" s="80" t="str">
        <f>IF(controle!$L250="","",YEAR(controle!$L250))</f>
        <v/>
      </c>
      <c r="AB250" s="61"/>
      <c r="AC250" s="62">
        <f>IFERROR(K250-editar!$C$1,"")</f>
        <v>-44648</v>
      </c>
      <c r="AD250" s="62">
        <f t="shared" si="1"/>
        <v>9999955352</v>
      </c>
      <c r="AE250" s="63"/>
      <c r="AF250" s="63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ht="19.5" customHeight="1">
      <c r="A251" s="82" t="str">
        <f>IF(controle!$D251="","",controle!$P251)</f>
        <v/>
      </c>
      <c r="B251" s="83"/>
      <c r="C251" s="83"/>
      <c r="D251" s="83"/>
      <c r="E251" s="83"/>
      <c r="F251" s="91"/>
      <c r="G251" s="99"/>
      <c r="H251" s="91"/>
      <c r="I251" s="100"/>
      <c r="J251" s="92" t="str">
        <f>IFERROR(IF((controle!$I251&gt;0),IF((DAYS360(TODAY(),(controle!$I251+editar!$C$9))&lt;1),"Vencido",IF((DAYS360(TODAY(),(controle!$I251+editar!$C$9))&lt;31),(DAYS360(TODAY(),(controle!$I251+editar!$C$9))&amp;" Dias para vencer"),"Válido")),""),"Inválido")</f>
        <v/>
      </c>
      <c r="K251" s="93" t="str">
        <f>controle!$R251</f>
        <v/>
      </c>
      <c r="L251" s="94"/>
      <c r="M251" s="95" t="str">
        <f>IFERROR(IF((controle!$L251&gt;0),IF((DAYS360(TODAY(),(controle!$L251+editar!$C$15))&lt;1),"Vencido",IF((DAYS360(TODAY(),(controle!$L251+editar!$C$15))&lt;31),(DAYS360(TODAY(),(controle!$L251+editar!$C$15))&amp;" Dias para vencer"),"Válido")),""),"Inválido")</f>
        <v/>
      </c>
      <c r="N251" s="94" t="str">
        <f>IF(controle!$L251="","",controle!$L251+editar!$C$15)</f>
        <v/>
      </c>
      <c r="O251" s="97"/>
      <c r="P251" s="80">
        <v>244.0</v>
      </c>
      <c r="Q251" s="80" t="str">
        <f>IF(controle!$J251="","",IF(controle!$J251="Vencido","Vencido",IF(controle!$J251="Válido","Válido","Próximo ao vencimento")))</f>
        <v/>
      </c>
      <c r="R251" s="81" t="str">
        <f>IF(controle!$I251="","",controle!$I251+editar!$C$9)</f>
        <v/>
      </c>
      <c r="S251" s="80" t="str">
        <f>IF(controle!$R251="","",VLOOKUP(MONTH(controle!$R251),editar!$F$2:$G$13,2,0))</f>
        <v/>
      </c>
      <c r="T251" s="80" t="str">
        <f>IF(controle!$R251="","",YEAR(controle!$R251))</f>
        <v/>
      </c>
      <c r="U251" s="80" t="str">
        <f>IF(controle!$M251="","",IF(controle!$M251="Vencido","Vencido",IF(controle!$M251="Válido","Válido","Próximo ao vencimento")))</f>
        <v/>
      </c>
      <c r="V251" s="80" t="str">
        <f>IF(controle!$N251="","",VLOOKUP(MONTH(controle!$N251),editar!$F$2:$G$13,2,0))</f>
        <v/>
      </c>
      <c r="W251" s="80" t="str">
        <f>IF(controle!$N251="","",YEAR(controle!$N251))</f>
        <v/>
      </c>
      <c r="X251" s="80" t="str">
        <f>IF(controle!$I251="","",VLOOKUP(MONTH(controle!$I251),editar!$F$2:$G$13,2,0))</f>
        <v/>
      </c>
      <c r="Y251" s="80" t="str">
        <f>IF(controle!$I251="","",YEAR(controle!$I251))</f>
        <v/>
      </c>
      <c r="Z251" s="80" t="str">
        <f>IF(controle!$L251="","",VLOOKUP(MONTH(controle!$L251),editar!$F$2:$G$13,2,0))</f>
        <v/>
      </c>
      <c r="AA251" s="80" t="str">
        <f>IF(controle!$L251="","",YEAR(controle!$L251))</f>
        <v/>
      </c>
      <c r="AB251" s="61"/>
      <c r="AC251" s="62">
        <f>IFERROR(K251-editar!$C$1,"")</f>
        <v>-44648</v>
      </c>
      <c r="AD251" s="62">
        <f t="shared" si="1"/>
        <v>9999955352</v>
      </c>
      <c r="AE251" s="63"/>
      <c r="AF251" s="63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ht="19.5" customHeight="1">
      <c r="A252" s="82" t="str">
        <f>IF(controle!$D252="","",controle!$P252)</f>
        <v/>
      </c>
      <c r="B252" s="83"/>
      <c r="C252" s="83"/>
      <c r="D252" s="83"/>
      <c r="E252" s="83"/>
      <c r="F252" s="91"/>
      <c r="G252" s="99"/>
      <c r="H252" s="91"/>
      <c r="I252" s="100"/>
      <c r="J252" s="92" t="str">
        <f>IFERROR(IF((controle!$I252&gt;0),IF((DAYS360(TODAY(),(controle!$I252+editar!$C$9))&lt;1),"Vencido",IF((DAYS360(TODAY(),(controle!$I252+editar!$C$9))&lt;31),(DAYS360(TODAY(),(controle!$I252+editar!$C$9))&amp;" Dias para vencer"),"Válido")),""),"Inválido")</f>
        <v/>
      </c>
      <c r="K252" s="93" t="str">
        <f>controle!$R252</f>
        <v/>
      </c>
      <c r="L252" s="94"/>
      <c r="M252" s="95" t="str">
        <f>IFERROR(IF((controle!$L252&gt;0),IF((DAYS360(TODAY(),(controle!$L252+editar!$C$15))&lt;1),"Vencido",IF((DAYS360(TODAY(),(controle!$L252+editar!$C$15))&lt;31),(DAYS360(TODAY(),(controle!$L252+editar!$C$15))&amp;" Dias para vencer"),"Válido")),""),"Inválido")</f>
        <v/>
      </c>
      <c r="N252" s="94" t="str">
        <f>IF(controle!$L252="","",controle!$L252+editar!$C$15)</f>
        <v/>
      </c>
      <c r="O252" s="97"/>
      <c r="P252" s="80">
        <v>245.0</v>
      </c>
      <c r="Q252" s="80" t="str">
        <f>IF(controle!$J252="","",IF(controle!$J252="Vencido","Vencido",IF(controle!$J252="Válido","Válido","Próximo ao vencimento")))</f>
        <v/>
      </c>
      <c r="R252" s="81" t="str">
        <f>IF(controle!$I252="","",controle!$I252+editar!$C$9)</f>
        <v/>
      </c>
      <c r="S252" s="80" t="str">
        <f>IF(controle!$R252="","",VLOOKUP(MONTH(controle!$R252),editar!$F$2:$G$13,2,0))</f>
        <v/>
      </c>
      <c r="T252" s="80" t="str">
        <f>IF(controle!$R252="","",YEAR(controle!$R252))</f>
        <v/>
      </c>
      <c r="U252" s="80" t="str">
        <f>IF(controle!$M252="","",IF(controle!$M252="Vencido","Vencido",IF(controle!$M252="Válido","Válido","Próximo ao vencimento")))</f>
        <v/>
      </c>
      <c r="V252" s="80" t="str">
        <f>IF(controle!$N252="","",VLOOKUP(MONTH(controle!$N252),editar!$F$2:$G$13,2,0))</f>
        <v/>
      </c>
      <c r="W252" s="80" t="str">
        <f>IF(controle!$N252="","",YEAR(controle!$N252))</f>
        <v/>
      </c>
      <c r="X252" s="80" t="str">
        <f>IF(controle!$I252="","",VLOOKUP(MONTH(controle!$I252),editar!$F$2:$G$13,2,0))</f>
        <v/>
      </c>
      <c r="Y252" s="80" t="str">
        <f>IF(controle!$I252="","",YEAR(controle!$I252))</f>
        <v/>
      </c>
      <c r="Z252" s="80" t="str">
        <f>IF(controle!$L252="","",VLOOKUP(MONTH(controle!$L252),editar!$F$2:$G$13,2,0))</f>
        <v/>
      </c>
      <c r="AA252" s="80" t="str">
        <f>IF(controle!$L252="","",YEAR(controle!$L252))</f>
        <v/>
      </c>
      <c r="AB252" s="61"/>
      <c r="AC252" s="62">
        <f>IFERROR(K252-editar!$C$1,"")</f>
        <v>-44648</v>
      </c>
      <c r="AD252" s="62">
        <f t="shared" si="1"/>
        <v>9999955352</v>
      </c>
      <c r="AE252" s="63"/>
      <c r="AF252" s="63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ht="19.5" customHeight="1">
      <c r="A253" s="82" t="str">
        <f>IF(controle!$D253="","",controle!$P253)</f>
        <v/>
      </c>
      <c r="B253" s="83"/>
      <c r="C253" s="83"/>
      <c r="D253" s="83"/>
      <c r="E253" s="83"/>
      <c r="F253" s="91"/>
      <c r="G253" s="99"/>
      <c r="H253" s="91"/>
      <c r="I253" s="100"/>
      <c r="J253" s="92" t="str">
        <f>IFERROR(IF((controle!$I253&gt;0),IF((DAYS360(TODAY(),(controle!$I253+editar!$C$9))&lt;1),"Vencido",IF((DAYS360(TODAY(),(controle!$I253+editar!$C$9))&lt;31),(DAYS360(TODAY(),(controle!$I253+editar!$C$9))&amp;" Dias para vencer"),"Válido")),""),"Inválido")</f>
        <v/>
      </c>
      <c r="K253" s="93" t="str">
        <f>controle!$R253</f>
        <v/>
      </c>
      <c r="L253" s="94"/>
      <c r="M253" s="95" t="str">
        <f>IFERROR(IF((controle!$L253&gt;0),IF((DAYS360(TODAY(),(controle!$L253+editar!$C$15))&lt;1),"Vencido",IF((DAYS360(TODAY(),(controle!$L253+editar!$C$15))&lt;31),(DAYS360(TODAY(),(controle!$L253+editar!$C$15))&amp;" Dias para vencer"),"Válido")),""),"Inválido")</f>
        <v/>
      </c>
      <c r="N253" s="94" t="str">
        <f>IF(controle!$L253="","",controle!$L253+editar!$C$15)</f>
        <v/>
      </c>
      <c r="O253" s="97"/>
      <c r="P253" s="80">
        <v>246.0</v>
      </c>
      <c r="Q253" s="80" t="str">
        <f>IF(controle!$J253="","",IF(controle!$J253="Vencido","Vencido",IF(controle!$J253="Válido","Válido","Próximo ao vencimento")))</f>
        <v/>
      </c>
      <c r="R253" s="81" t="str">
        <f>IF(controle!$I253="","",controle!$I253+editar!$C$9)</f>
        <v/>
      </c>
      <c r="S253" s="80" t="str">
        <f>IF(controle!$R253="","",VLOOKUP(MONTH(controle!$R253),editar!$F$2:$G$13,2,0))</f>
        <v/>
      </c>
      <c r="T253" s="80" t="str">
        <f>IF(controle!$R253="","",YEAR(controle!$R253))</f>
        <v/>
      </c>
      <c r="U253" s="80" t="str">
        <f>IF(controle!$M253="","",IF(controle!$M253="Vencido","Vencido",IF(controle!$M253="Válido","Válido","Próximo ao vencimento")))</f>
        <v/>
      </c>
      <c r="V253" s="80" t="str">
        <f>IF(controle!$N253="","",VLOOKUP(MONTH(controle!$N253),editar!$F$2:$G$13,2,0))</f>
        <v/>
      </c>
      <c r="W253" s="80" t="str">
        <f>IF(controle!$N253="","",YEAR(controle!$N253))</f>
        <v/>
      </c>
      <c r="X253" s="80" t="str">
        <f>IF(controle!$I253="","",VLOOKUP(MONTH(controle!$I253),editar!$F$2:$G$13,2,0))</f>
        <v/>
      </c>
      <c r="Y253" s="80" t="str">
        <f>IF(controle!$I253="","",YEAR(controle!$I253))</f>
        <v/>
      </c>
      <c r="Z253" s="80" t="str">
        <f>IF(controle!$L253="","",VLOOKUP(MONTH(controle!$L253),editar!$F$2:$G$13,2,0))</f>
        <v/>
      </c>
      <c r="AA253" s="80" t="str">
        <f>IF(controle!$L253="","",YEAR(controle!$L253))</f>
        <v/>
      </c>
      <c r="AB253" s="61"/>
      <c r="AC253" s="62">
        <f>IFERROR(K253-editar!$C$1,"")</f>
        <v>-44648</v>
      </c>
      <c r="AD253" s="62">
        <f t="shared" si="1"/>
        <v>9999955352</v>
      </c>
      <c r="AE253" s="63"/>
      <c r="AF253" s="63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ht="19.5" customHeight="1">
      <c r="A254" s="82" t="str">
        <f>IF(controle!$D254="","",controle!$P254)</f>
        <v/>
      </c>
      <c r="B254" s="83"/>
      <c r="C254" s="83"/>
      <c r="D254" s="83"/>
      <c r="E254" s="83"/>
      <c r="F254" s="91"/>
      <c r="G254" s="99"/>
      <c r="H254" s="91"/>
      <c r="I254" s="100"/>
      <c r="J254" s="92" t="str">
        <f>IFERROR(IF((controle!$I254&gt;0),IF((DAYS360(TODAY(),(controle!$I254+editar!$C$9))&lt;1),"Vencido",IF((DAYS360(TODAY(),(controle!$I254+editar!$C$9))&lt;31),(DAYS360(TODAY(),(controle!$I254+editar!$C$9))&amp;" Dias para vencer"),"Válido")),""),"Inválido")</f>
        <v/>
      </c>
      <c r="K254" s="93" t="str">
        <f>controle!$R254</f>
        <v/>
      </c>
      <c r="L254" s="94"/>
      <c r="M254" s="95" t="str">
        <f>IFERROR(IF((controle!$L254&gt;0),IF((DAYS360(TODAY(),(controle!$L254+editar!$C$15))&lt;1),"Vencido",IF((DAYS360(TODAY(),(controle!$L254+editar!$C$15))&lt;31),(DAYS360(TODAY(),(controle!$L254+editar!$C$15))&amp;" Dias para vencer"),"Válido")),""),"Inválido")</f>
        <v/>
      </c>
      <c r="N254" s="94" t="str">
        <f>IF(controle!$L254="","",controle!$L254+editar!$C$15)</f>
        <v/>
      </c>
      <c r="O254" s="97"/>
      <c r="P254" s="80">
        <v>247.0</v>
      </c>
      <c r="Q254" s="80" t="str">
        <f>IF(controle!$J254="","",IF(controle!$J254="Vencido","Vencido",IF(controle!$J254="Válido","Válido","Próximo ao vencimento")))</f>
        <v/>
      </c>
      <c r="R254" s="81" t="str">
        <f>IF(controle!$I254="","",controle!$I254+editar!$C$9)</f>
        <v/>
      </c>
      <c r="S254" s="80" t="str">
        <f>IF(controle!$R254="","",VLOOKUP(MONTH(controle!$R254),editar!$F$2:$G$13,2,0))</f>
        <v/>
      </c>
      <c r="T254" s="80" t="str">
        <f>IF(controle!$R254="","",YEAR(controle!$R254))</f>
        <v/>
      </c>
      <c r="U254" s="80" t="str">
        <f>IF(controle!$M254="","",IF(controle!$M254="Vencido","Vencido",IF(controle!$M254="Válido","Válido","Próximo ao vencimento")))</f>
        <v/>
      </c>
      <c r="V254" s="80" t="str">
        <f>IF(controle!$N254="","",VLOOKUP(MONTH(controle!$N254),editar!$F$2:$G$13,2,0))</f>
        <v/>
      </c>
      <c r="W254" s="80" t="str">
        <f>IF(controle!$N254="","",YEAR(controle!$N254))</f>
        <v/>
      </c>
      <c r="X254" s="80" t="str">
        <f>IF(controle!$I254="","",VLOOKUP(MONTH(controle!$I254),editar!$F$2:$G$13,2,0))</f>
        <v/>
      </c>
      <c r="Y254" s="80" t="str">
        <f>IF(controle!$I254="","",YEAR(controle!$I254))</f>
        <v/>
      </c>
      <c r="Z254" s="80" t="str">
        <f>IF(controle!$L254="","",VLOOKUP(MONTH(controle!$L254),editar!$F$2:$G$13,2,0))</f>
        <v/>
      </c>
      <c r="AA254" s="80" t="str">
        <f>IF(controle!$L254="","",YEAR(controle!$L254))</f>
        <v/>
      </c>
      <c r="AB254" s="61"/>
      <c r="AC254" s="62">
        <f>IFERROR(K254-editar!$C$1,"")</f>
        <v>-44648</v>
      </c>
      <c r="AD254" s="62">
        <f t="shared" si="1"/>
        <v>9999955352</v>
      </c>
      <c r="AE254" s="63"/>
      <c r="AF254" s="63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ht="19.5" customHeight="1">
      <c r="A255" s="82" t="str">
        <f>IF(controle!$D255="","",controle!$P255)</f>
        <v/>
      </c>
      <c r="B255" s="83"/>
      <c r="C255" s="83"/>
      <c r="D255" s="83"/>
      <c r="E255" s="83"/>
      <c r="F255" s="91"/>
      <c r="G255" s="99"/>
      <c r="H255" s="91"/>
      <c r="I255" s="100"/>
      <c r="J255" s="92" t="str">
        <f>IFERROR(IF((controle!$I255&gt;0),IF((DAYS360(TODAY(),(controle!$I255+editar!$C$9))&lt;1),"Vencido",IF((DAYS360(TODAY(),(controle!$I255+editar!$C$9))&lt;31),(DAYS360(TODAY(),(controle!$I255+editar!$C$9))&amp;" Dias para vencer"),"Válido")),""),"Inválido")</f>
        <v/>
      </c>
      <c r="K255" s="93" t="str">
        <f>controle!$R255</f>
        <v/>
      </c>
      <c r="L255" s="94"/>
      <c r="M255" s="95" t="str">
        <f>IFERROR(IF((controle!$L255&gt;0),IF((DAYS360(TODAY(),(controle!$L255+editar!$C$15))&lt;1),"Vencido",IF((DAYS360(TODAY(),(controle!$L255+editar!$C$15))&lt;31),(DAYS360(TODAY(),(controle!$L255+editar!$C$15))&amp;" Dias para vencer"),"Válido")),""),"Inválido")</f>
        <v/>
      </c>
      <c r="N255" s="94" t="str">
        <f>IF(controle!$L255="","",controle!$L255+editar!$C$15)</f>
        <v/>
      </c>
      <c r="O255" s="97"/>
      <c r="P255" s="80">
        <v>248.0</v>
      </c>
      <c r="Q255" s="80" t="str">
        <f>IF(controle!$J255="","",IF(controle!$J255="Vencido","Vencido",IF(controle!$J255="Válido","Válido","Próximo ao vencimento")))</f>
        <v/>
      </c>
      <c r="R255" s="81" t="str">
        <f>IF(controle!$I255="","",controle!$I255+editar!$C$9)</f>
        <v/>
      </c>
      <c r="S255" s="80" t="str">
        <f>IF(controle!$R255="","",VLOOKUP(MONTH(controle!$R255),editar!$F$2:$G$13,2,0))</f>
        <v/>
      </c>
      <c r="T255" s="80" t="str">
        <f>IF(controle!$R255="","",YEAR(controle!$R255))</f>
        <v/>
      </c>
      <c r="U255" s="80" t="str">
        <f>IF(controle!$M255="","",IF(controle!$M255="Vencido","Vencido",IF(controle!$M255="Válido","Válido","Próximo ao vencimento")))</f>
        <v/>
      </c>
      <c r="V255" s="80" t="str">
        <f>IF(controle!$N255="","",VLOOKUP(MONTH(controle!$N255),editar!$F$2:$G$13,2,0))</f>
        <v/>
      </c>
      <c r="W255" s="80" t="str">
        <f>IF(controle!$N255="","",YEAR(controle!$N255))</f>
        <v/>
      </c>
      <c r="X255" s="80" t="str">
        <f>IF(controle!$I255="","",VLOOKUP(MONTH(controle!$I255),editar!$F$2:$G$13,2,0))</f>
        <v/>
      </c>
      <c r="Y255" s="80" t="str">
        <f>IF(controle!$I255="","",YEAR(controle!$I255))</f>
        <v/>
      </c>
      <c r="Z255" s="80" t="str">
        <f>IF(controle!$L255="","",VLOOKUP(MONTH(controle!$L255),editar!$F$2:$G$13,2,0))</f>
        <v/>
      </c>
      <c r="AA255" s="80" t="str">
        <f>IF(controle!$L255="","",YEAR(controle!$L255))</f>
        <v/>
      </c>
      <c r="AB255" s="61"/>
      <c r="AC255" s="62">
        <f>IFERROR(K255-editar!$C$1,"")</f>
        <v>-44648</v>
      </c>
      <c r="AD255" s="62">
        <f t="shared" si="1"/>
        <v>9999955352</v>
      </c>
      <c r="AE255" s="63"/>
      <c r="AF255" s="63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ht="19.5" customHeight="1">
      <c r="A256" s="82" t="str">
        <f>IF(controle!$D256="","",controle!$P256)</f>
        <v/>
      </c>
      <c r="B256" s="83"/>
      <c r="C256" s="83"/>
      <c r="D256" s="83"/>
      <c r="E256" s="83"/>
      <c r="F256" s="91"/>
      <c r="G256" s="99"/>
      <c r="H256" s="91"/>
      <c r="I256" s="100"/>
      <c r="J256" s="92" t="str">
        <f>IFERROR(IF((controle!$I256&gt;0),IF((DAYS360(TODAY(),(controle!$I256+editar!$C$9))&lt;1),"Vencido",IF((DAYS360(TODAY(),(controle!$I256+editar!$C$9))&lt;31),(DAYS360(TODAY(),(controle!$I256+editar!$C$9))&amp;" Dias para vencer"),"Válido")),""),"Inválido")</f>
        <v/>
      </c>
      <c r="K256" s="93" t="str">
        <f>controle!$R256</f>
        <v/>
      </c>
      <c r="L256" s="94"/>
      <c r="M256" s="95" t="str">
        <f>IFERROR(IF((controle!$L256&gt;0),IF((DAYS360(TODAY(),(controle!$L256+editar!$C$15))&lt;1),"Vencido",IF((DAYS360(TODAY(),(controle!$L256+editar!$C$15))&lt;31),(DAYS360(TODAY(),(controle!$L256+editar!$C$15))&amp;" Dias para vencer"),"Válido")),""),"Inválido")</f>
        <v/>
      </c>
      <c r="N256" s="94" t="str">
        <f>IF(controle!$L256="","",controle!$L256+editar!$C$15)</f>
        <v/>
      </c>
      <c r="O256" s="97"/>
      <c r="P256" s="80">
        <v>249.0</v>
      </c>
      <c r="Q256" s="80" t="str">
        <f>IF(controle!$J256="","",IF(controle!$J256="Vencido","Vencido",IF(controle!$J256="Válido","Válido","Próximo ao vencimento")))</f>
        <v/>
      </c>
      <c r="R256" s="81" t="str">
        <f>IF(controle!$I256="","",controle!$I256+editar!$C$9)</f>
        <v/>
      </c>
      <c r="S256" s="80" t="str">
        <f>IF(controle!$R256="","",VLOOKUP(MONTH(controle!$R256),editar!$F$2:$G$13,2,0))</f>
        <v/>
      </c>
      <c r="T256" s="80" t="str">
        <f>IF(controle!$R256="","",YEAR(controle!$R256))</f>
        <v/>
      </c>
      <c r="U256" s="80" t="str">
        <f>IF(controle!$M256="","",IF(controle!$M256="Vencido","Vencido",IF(controle!$M256="Válido","Válido","Próximo ao vencimento")))</f>
        <v/>
      </c>
      <c r="V256" s="80" t="str">
        <f>IF(controle!$N256="","",VLOOKUP(MONTH(controle!$N256),editar!$F$2:$G$13,2,0))</f>
        <v/>
      </c>
      <c r="W256" s="80" t="str">
        <f>IF(controle!$N256="","",YEAR(controle!$N256))</f>
        <v/>
      </c>
      <c r="X256" s="80" t="str">
        <f>IF(controle!$I256="","",VLOOKUP(MONTH(controle!$I256),editar!$F$2:$G$13,2,0))</f>
        <v/>
      </c>
      <c r="Y256" s="80" t="str">
        <f>IF(controle!$I256="","",YEAR(controle!$I256))</f>
        <v/>
      </c>
      <c r="Z256" s="80" t="str">
        <f>IF(controle!$L256="","",VLOOKUP(MONTH(controle!$L256),editar!$F$2:$G$13,2,0))</f>
        <v/>
      </c>
      <c r="AA256" s="80" t="str">
        <f>IF(controle!$L256="","",YEAR(controle!$L256))</f>
        <v/>
      </c>
      <c r="AB256" s="61"/>
      <c r="AC256" s="62">
        <f>IFERROR(K256-editar!$C$1,"")</f>
        <v>-44648</v>
      </c>
      <c r="AD256" s="62">
        <f t="shared" si="1"/>
        <v>9999955352</v>
      </c>
      <c r="AE256" s="63"/>
      <c r="AF256" s="63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ht="19.5" customHeight="1">
      <c r="A257" s="82" t="str">
        <f>IF(controle!$D257="","",controle!$P257)</f>
        <v/>
      </c>
      <c r="B257" s="83"/>
      <c r="C257" s="83"/>
      <c r="D257" s="83"/>
      <c r="E257" s="83"/>
      <c r="F257" s="91"/>
      <c r="G257" s="99"/>
      <c r="H257" s="91"/>
      <c r="I257" s="100"/>
      <c r="J257" s="92" t="str">
        <f>IFERROR(IF((controle!$I257&gt;0),IF((DAYS360(TODAY(),(controle!$I257+editar!$C$9))&lt;1),"Vencido",IF((DAYS360(TODAY(),(controle!$I257+editar!$C$9))&lt;31),(DAYS360(TODAY(),(controle!$I257+editar!$C$9))&amp;" Dias para vencer"),"Válido")),""),"Inválido")</f>
        <v/>
      </c>
      <c r="K257" s="93" t="str">
        <f>controle!$R257</f>
        <v/>
      </c>
      <c r="L257" s="94"/>
      <c r="M257" s="95" t="str">
        <f>IFERROR(IF((controle!$L257&gt;0),IF((DAYS360(TODAY(),(controle!$L257+editar!$C$15))&lt;1),"Vencido",IF((DAYS360(TODAY(),(controle!$L257+editar!$C$15))&lt;31),(DAYS360(TODAY(),(controle!$L257+editar!$C$15))&amp;" Dias para vencer"),"Válido")),""),"Inválido")</f>
        <v/>
      </c>
      <c r="N257" s="94" t="str">
        <f>IF(controle!$L257="","",controle!$L257+editar!$C$15)</f>
        <v/>
      </c>
      <c r="O257" s="97"/>
      <c r="P257" s="80">
        <v>250.0</v>
      </c>
      <c r="Q257" s="80" t="str">
        <f>IF(controle!$J257="","",IF(controle!$J257="Vencido","Vencido",IF(controle!$J257="Válido","Válido","Próximo ao vencimento")))</f>
        <v/>
      </c>
      <c r="R257" s="81" t="str">
        <f>IF(controle!$I257="","",controle!$I257+editar!$C$9)</f>
        <v/>
      </c>
      <c r="S257" s="80" t="str">
        <f>IF(controle!$R257="","",VLOOKUP(MONTH(controle!$R257),editar!$F$2:$G$13,2,0))</f>
        <v/>
      </c>
      <c r="T257" s="80" t="str">
        <f>IF(controle!$R257="","",YEAR(controle!$R257))</f>
        <v/>
      </c>
      <c r="U257" s="80" t="str">
        <f>IF(controle!$M257="","",IF(controle!$M257="Vencido","Vencido",IF(controle!$M257="Válido","Válido","Próximo ao vencimento")))</f>
        <v/>
      </c>
      <c r="V257" s="80" t="str">
        <f>IF(controle!$N257="","",VLOOKUP(MONTH(controle!$N257),editar!$F$2:$G$13,2,0))</f>
        <v/>
      </c>
      <c r="W257" s="80" t="str">
        <f>IF(controle!$N257="","",YEAR(controle!$N257))</f>
        <v/>
      </c>
      <c r="X257" s="80" t="str">
        <f>IF(controle!$I257="","",VLOOKUP(MONTH(controle!$I257),editar!$F$2:$G$13,2,0))</f>
        <v/>
      </c>
      <c r="Y257" s="80" t="str">
        <f>IF(controle!$I257="","",YEAR(controle!$I257))</f>
        <v/>
      </c>
      <c r="Z257" s="80" t="str">
        <f>IF(controle!$L257="","",VLOOKUP(MONTH(controle!$L257),editar!$F$2:$G$13,2,0))</f>
        <v/>
      </c>
      <c r="AA257" s="80" t="str">
        <f>IF(controle!$L257="","",YEAR(controle!$L257))</f>
        <v/>
      </c>
      <c r="AB257" s="61"/>
      <c r="AC257" s="62">
        <f>IFERROR(K257-editar!$C$1,"")</f>
        <v>-44648</v>
      </c>
      <c r="AD257" s="62">
        <f t="shared" si="1"/>
        <v>9999955352</v>
      </c>
      <c r="AE257" s="63"/>
      <c r="AF257" s="63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ht="19.5" customHeight="1">
      <c r="A258" s="82" t="str">
        <f>IF(controle!$D258="","",controle!$P258)</f>
        <v/>
      </c>
      <c r="B258" s="83"/>
      <c r="C258" s="83"/>
      <c r="D258" s="83"/>
      <c r="E258" s="83"/>
      <c r="F258" s="91"/>
      <c r="G258" s="99"/>
      <c r="H258" s="91"/>
      <c r="I258" s="100"/>
      <c r="J258" s="92" t="str">
        <f>IFERROR(IF((controle!$I258&gt;0),IF((DAYS360(TODAY(),(controle!$I258+editar!$C$9))&lt;1),"Vencido",IF((DAYS360(TODAY(),(controle!$I258+editar!$C$9))&lt;31),(DAYS360(TODAY(),(controle!$I258+editar!$C$9))&amp;" Dias para vencer"),"Válido")),""),"Inválido")</f>
        <v/>
      </c>
      <c r="K258" s="93" t="str">
        <f>controle!$R258</f>
        <v/>
      </c>
      <c r="L258" s="94"/>
      <c r="M258" s="95" t="str">
        <f>IFERROR(IF((controle!$L258&gt;0),IF((DAYS360(TODAY(),(controle!$L258+editar!$C$15))&lt;1),"Vencido",IF((DAYS360(TODAY(),(controle!$L258+editar!$C$15))&lt;31),(DAYS360(TODAY(),(controle!$L258+editar!$C$15))&amp;" Dias para vencer"),"Válido")),""),"Inválido")</f>
        <v/>
      </c>
      <c r="N258" s="94" t="str">
        <f>IF(controle!$L258="","",controle!$L258+editar!$C$15)</f>
        <v/>
      </c>
      <c r="O258" s="97"/>
      <c r="P258" s="80">
        <v>251.0</v>
      </c>
      <c r="Q258" s="80" t="str">
        <f>IF(controle!$J258="","",IF(controle!$J258="Vencido","Vencido",IF(controle!$J258="Válido","Válido","Próximo ao vencimento")))</f>
        <v/>
      </c>
      <c r="R258" s="81" t="str">
        <f>IF(controle!$I258="","",controle!$I258+editar!$C$9)</f>
        <v/>
      </c>
      <c r="S258" s="80" t="str">
        <f>IF(controle!$R258="","",VLOOKUP(MONTH(controle!$R258),editar!$F$2:$G$13,2,0))</f>
        <v/>
      </c>
      <c r="T258" s="80" t="str">
        <f>IF(controle!$R258="","",YEAR(controle!$R258))</f>
        <v/>
      </c>
      <c r="U258" s="80" t="str">
        <f>IF(controle!$M258="","",IF(controle!$M258="Vencido","Vencido",IF(controle!$M258="Válido","Válido","Próximo ao vencimento")))</f>
        <v/>
      </c>
      <c r="V258" s="80" t="str">
        <f>IF(controle!$N258="","",VLOOKUP(MONTH(controle!$N258),editar!$F$2:$G$13,2,0))</f>
        <v/>
      </c>
      <c r="W258" s="80" t="str">
        <f>IF(controle!$N258="","",YEAR(controle!$N258))</f>
        <v/>
      </c>
      <c r="X258" s="80" t="str">
        <f>IF(controle!$I258="","",VLOOKUP(MONTH(controle!$I258),editar!$F$2:$G$13,2,0))</f>
        <v/>
      </c>
      <c r="Y258" s="80" t="str">
        <f>IF(controle!$I258="","",YEAR(controle!$I258))</f>
        <v/>
      </c>
      <c r="Z258" s="80" t="str">
        <f>IF(controle!$L258="","",VLOOKUP(MONTH(controle!$L258),editar!$F$2:$G$13,2,0))</f>
        <v/>
      </c>
      <c r="AA258" s="80" t="str">
        <f>IF(controle!$L258="","",YEAR(controle!$L258))</f>
        <v/>
      </c>
      <c r="AB258" s="61"/>
      <c r="AC258" s="62">
        <f>IFERROR(K258-editar!$C$1,"")</f>
        <v>-44648</v>
      </c>
      <c r="AD258" s="62">
        <f t="shared" si="1"/>
        <v>9999955352</v>
      </c>
      <c r="AE258" s="63"/>
      <c r="AF258" s="63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ht="19.5" customHeight="1">
      <c r="A259" s="82" t="str">
        <f>IF(controle!$D259="","",controle!$P259)</f>
        <v/>
      </c>
      <c r="B259" s="83"/>
      <c r="C259" s="83"/>
      <c r="D259" s="83"/>
      <c r="E259" s="83"/>
      <c r="F259" s="91"/>
      <c r="G259" s="99"/>
      <c r="H259" s="91"/>
      <c r="I259" s="100"/>
      <c r="J259" s="92" t="str">
        <f>IFERROR(IF((controle!$I259&gt;0),IF((DAYS360(TODAY(),(controle!$I259+editar!$C$9))&lt;1),"Vencido",IF((DAYS360(TODAY(),(controle!$I259+editar!$C$9))&lt;31),(DAYS360(TODAY(),(controle!$I259+editar!$C$9))&amp;" Dias para vencer"),"Válido")),""),"Inválido")</f>
        <v/>
      </c>
      <c r="K259" s="93" t="str">
        <f>controle!$R259</f>
        <v/>
      </c>
      <c r="L259" s="94"/>
      <c r="M259" s="95" t="str">
        <f>IFERROR(IF((controle!$L259&gt;0),IF((DAYS360(TODAY(),(controle!$L259+editar!$C$15))&lt;1),"Vencido",IF((DAYS360(TODAY(),(controle!$L259+editar!$C$15))&lt;31),(DAYS360(TODAY(),(controle!$L259+editar!$C$15))&amp;" Dias para vencer"),"Válido")),""),"Inválido")</f>
        <v/>
      </c>
      <c r="N259" s="94" t="str">
        <f>IF(controle!$L259="","",controle!$L259+editar!$C$15)</f>
        <v/>
      </c>
      <c r="O259" s="97"/>
      <c r="P259" s="80">
        <v>252.0</v>
      </c>
      <c r="Q259" s="80" t="str">
        <f>IF(controle!$J259="","",IF(controle!$J259="Vencido","Vencido",IF(controle!$J259="Válido","Válido","Próximo ao vencimento")))</f>
        <v/>
      </c>
      <c r="R259" s="81" t="str">
        <f>IF(controle!$I259="","",controle!$I259+editar!$C$9)</f>
        <v/>
      </c>
      <c r="S259" s="80" t="str">
        <f>IF(controle!$R259="","",VLOOKUP(MONTH(controle!$R259),editar!$F$2:$G$13,2,0))</f>
        <v/>
      </c>
      <c r="T259" s="80" t="str">
        <f>IF(controle!$R259="","",YEAR(controle!$R259))</f>
        <v/>
      </c>
      <c r="U259" s="80" t="str">
        <f>IF(controle!$M259="","",IF(controle!$M259="Vencido","Vencido",IF(controle!$M259="Válido","Válido","Próximo ao vencimento")))</f>
        <v/>
      </c>
      <c r="V259" s="80" t="str">
        <f>IF(controle!$N259="","",VLOOKUP(MONTH(controle!$N259),editar!$F$2:$G$13,2,0))</f>
        <v/>
      </c>
      <c r="W259" s="80" t="str">
        <f>IF(controle!$N259="","",YEAR(controle!$N259))</f>
        <v/>
      </c>
      <c r="X259" s="80" t="str">
        <f>IF(controle!$I259="","",VLOOKUP(MONTH(controle!$I259),editar!$F$2:$G$13,2,0))</f>
        <v/>
      </c>
      <c r="Y259" s="80" t="str">
        <f>IF(controle!$I259="","",YEAR(controle!$I259))</f>
        <v/>
      </c>
      <c r="Z259" s="80" t="str">
        <f>IF(controle!$L259="","",VLOOKUP(MONTH(controle!$L259),editar!$F$2:$G$13,2,0))</f>
        <v/>
      </c>
      <c r="AA259" s="80" t="str">
        <f>IF(controle!$L259="","",YEAR(controle!$L259))</f>
        <v/>
      </c>
      <c r="AB259" s="61"/>
      <c r="AC259" s="62">
        <f>IFERROR(K259-editar!$C$1,"")</f>
        <v>-44648</v>
      </c>
      <c r="AD259" s="62">
        <f t="shared" si="1"/>
        <v>9999955352</v>
      </c>
      <c r="AE259" s="63"/>
      <c r="AF259" s="63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ht="19.5" customHeight="1">
      <c r="A260" s="82" t="str">
        <f>IF(controle!$D260="","",controle!$P260)</f>
        <v/>
      </c>
      <c r="B260" s="83"/>
      <c r="C260" s="83"/>
      <c r="D260" s="83"/>
      <c r="E260" s="83"/>
      <c r="F260" s="91"/>
      <c r="G260" s="99"/>
      <c r="H260" s="91"/>
      <c r="I260" s="100"/>
      <c r="J260" s="92" t="str">
        <f>IFERROR(IF((controle!$I260&gt;0),IF((DAYS360(TODAY(),(controle!$I260+editar!$C$9))&lt;1),"Vencido",IF((DAYS360(TODAY(),(controle!$I260+editar!$C$9))&lt;31),(DAYS360(TODAY(),(controle!$I260+editar!$C$9))&amp;" Dias para vencer"),"Válido")),""),"Inválido")</f>
        <v/>
      </c>
      <c r="K260" s="93" t="str">
        <f>controle!$R260</f>
        <v/>
      </c>
      <c r="L260" s="94"/>
      <c r="M260" s="95" t="str">
        <f>IFERROR(IF((controle!$L260&gt;0),IF((DAYS360(TODAY(),(controle!$L260+editar!$C$15))&lt;1),"Vencido",IF((DAYS360(TODAY(),(controle!$L260+editar!$C$15))&lt;31),(DAYS360(TODAY(),(controle!$L260+editar!$C$15))&amp;" Dias para vencer"),"Válido")),""),"Inválido")</f>
        <v/>
      </c>
      <c r="N260" s="94" t="str">
        <f>IF(controle!$L260="","",controle!$L260+editar!$C$15)</f>
        <v/>
      </c>
      <c r="O260" s="97"/>
      <c r="P260" s="80">
        <v>253.0</v>
      </c>
      <c r="Q260" s="80" t="str">
        <f>IF(controle!$J260="","",IF(controle!$J260="Vencido","Vencido",IF(controle!$J260="Válido","Válido","Próximo ao vencimento")))</f>
        <v/>
      </c>
      <c r="R260" s="81" t="str">
        <f>IF(controle!$I260="","",controle!$I260+editar!$C$9)</f>
        <v/>
      </c>
      <c r="S260" s="80" t="str">
        <f>IF(controle!$R260="","",VLOOKUP(MONTH(controle!$R260),editar!$F$2:$G$13,2,0))</f>
        <v/>
      </c>
      <c r="T260" s="80" t="str">
        <f>IF(controle!$R260="","",YEAR(controle!$R260))</f>
        <v/>
      </c>
      <c r="U260" s="80" t="str">
        <f>IF(controle!$M260="","",IF(controle!$M260="Vencido","Vencido",IF(controle!$M260="Válido","Válido","Próximo ao vencimento")))</f>
        <v/>
      </c>
      <c r="V260" s="80" t="str">
        <f>IF(controle!$N260="","",VLOOKUP(MONTH(controle!$N260),editar!$F$2:$G$13,2,0))</f>
        <v/>
      </c>
      <c r="W260" s="80" t="str">
        <f>IF(controle!$N260="","",YEAR(controle!$N260))</f>
        <v/>
      </c>
      <c r="X260" s="80" t="str">
        <f>IF(controle!$I260="","",VLOOKUP(MONTH(controle!$I260),editar!$F$2:$G$13,2,0))</f>
        <v/>
      </c>
      <c r="Y260" s="80" t="str">
        <f>IF(controle!$I260="","",YEAR(controle!$I260))</f>
        <v/>
      </c>
      <c r="Z260" s="80" t="str">
        <f>IF(controle!$L260="","",VLOOKUP(MONTH(controle!$L260),editar!$F$2:$G$13,2,0))</f>
        <v/>
      </c>
      <c r="AA260" s="80" t="str">
        <f>IF(controle!$L260="","",YEAR(controle!$L260))</f>
        <v/>
      </c>
      <c r="AB260" s="61"/>
      <c r="AC260" s="62">
        <f>IFERROR(K260-editar!$C$1,"")</f>
        <v>-44648</v>
      </c>
      <c r="AD260" s="62">
        <f t="shared" si="1"/>
        <v>9999955352</v>
      </c>
      <c r="AE260" s="63"/>
      <c r="AF260" s="63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ht="19.5" customHeight="1">
      <c r="A261" s="82" t="str">
        <f>IF(controle!$D261="","",controle!$P261)</f>
        <v/>
      </c>
      <c r="B261" s="83"/>
      <c r="C261" s="83"/>
      <c r="D261" s="83"/>
      <c r="E261" s="83"/>
      <c r="F261" s="91"/>
      <c r="G261" s="99"/>
      <c r="H261" s="91"/>
      <c r="I261" s="100"/>
      <c r="J261" s="92" t="str">
        <f>IFERROR(IF((controle!$I261&gt;0),IF((DAYS360(TODAY(),(controle!$I261+editar!$C$9))&lt;1),"Vencido",IF((DAYS360(TODAY(),(controle!$I261+editar!$C$9))&lt;31),(DAYS360(TODAY(),(controle!$I261+editar!$C$9))&amp;" Dias para vencer"),"Válido")),""),"Inválido")</f>
        <v/>
      </c>
      <c r="K261" s="93" t="str">
        <f>controle!$R261</f>
        <v/>
      </c>
      <c r="L261" s="94"/>
      <c r="M261" s="95" t="str">
        <f>IFERROR(IF((controle!$L261&gt;0),IF((DAYS360(TODAY(),(controle!$L261+editar!$C$15))&lt;1),"Vencido",IF((DAYS360(TODAY(),(controle!$L261+editar!$C$15))&lt;31),(DAYS360(TODAY(),(controle!$L261+editar!$C$15))&amp;" Dias para vencer"),"Válido")),""),"Inválido")</f>
        <v/>
      </c>
      <c r="N261" s="94" t="str">
        <f>IF(controle!$L261="","",controle!$L261+editar!$C$15)</f>
        <v/>
      </c>
      <c r="O261" s="97"/>
      <c r="P261" s="80">
        <v>254.0</v>
      </c>
      <c r="Q261" s="80" t="str">
        <f>IF(controle!$J261="","",IF(controle!$J261="Vencido","Vencido",IF(controle!$J261="Válido","Válido","Próximo ao vencimento")))</f>
        <v/>
      </c>
      <c r="R261" s="81" t="str">
        <f>IF(controle!$I261="","",controle!$I261+editar!$C$9)</f>
        <v/>
      </c>
      <c r="S261" s="80" t="str">
        <f>IF(controle!$R261="","",VLOOKUP(MONTH(controle!$R261),editar!$F$2:$G$13,2,0))</f>
        <v/>
      </c>
      <c r="T261" s="80" t="str">
        <f>IF(controle!$R261="","",YEAR(controle!$R261))</f>
        <v/>
      </c>
      <c r="U261" s="80" t="str">
        <f>IF(controle!$M261="","",IF(controle!$M261="Vencido","Vencido",IF(controle!$M261="Válido","Válido","Próximo ao vencimento")))</f>
        <v/>
      </c>
      <c r="V261" s="80" t="str">
        <f>IF(controle!$N261="","",VLOOKUP(MONTH(controle!$N261),editar!$F$2:$G$13,2,0))</f>
        <v/>
      </c>
      <c r="W261" s="80" t="str">
        <f>IF(controle!$N261="","",YEAR(controle!$N261))</f>
        <v/>
      </c>
      <c r="X261" s="80" t="str">
        <f>IF(controle!$I261="","",VLOOKUP(MONTH(controle!$I261),editar!$F$2:$G$13,2,0))</f>
        <v/>
      </c>
      <c r="Y261" s="80" t="str">
        <f>IF(controle!$I261="","",YEAR(controle!$I261))</f>
        <v/>
      </c>
      <c r="Z261" s="80" t="str">
        <f>IF(controle!$L261="","",VLOOKUP(MONTH(controle!$L261),editar!$F$2:$G$13,2,0))</f>
        <v/>
      </c>
      <c r="AA261" s="80" t="str">
        <f>IF(controle!$L261="","",YEAR(controle!$L261))</f>
        <v/>
      </c>
      <c r="AB261" s="61"/>
      <c r="AC261" s="62">
        <f>IFERROR(K261-editar!$C$1,"")</f>
        <v>-44648</v>
      </c>
      <c r="AD261" s="62">
        <f t="shared" si="1"/>
        <v>9999955352</v>
      </c>
      <c r="AE261" s="63"/>
      <c r="AF261" s="63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ht="19.5" customHeight="1">
      <c r="A262" s="82" t="str">
        <f>IF(controle!$D262="","",controle!$P262)</f>
        <v/>
      </c>
      <c r="B262" s="83"/>
      <c r="C262" s="83"/>
      <c r="D262" s="83"/>
      <c r="E262" s="83"/>
      <c r="F262" s="91"/>
      <c r="G262" s="99"/>
      <c r="H262" s="91"/>
      <c r="I262" s="100"/>
      <c r="J262" s="92" t="str">
        <f>IFERROR(IF((controle!$I262&gt;0),IF((DAYS360(TODAY(),(controle!$I262+editar!$C$9))&lt;1),"Vencido",IF((DAYS360(TODAY(),(controle!$I262+editar!$C$9))&lt;31),(DAYS360(TODAY(),(controle!$I262+editar!$C$9))&amp;" Dias para vencer"),"Válido")),""),"Inválido")</f>
        <v/>
      </c>
      <c r="K262" s="93" t="str">
        <f>controle!$R262</f>
        <v/>
      </c>
      <c r="L262" s="94"/>
      <c r="M262" s="95" t="str">
        <f>IFERROR(IF((controle!$L262&gt;0),IF((DAYS360(TODAY(),(controle!$L262+editar!$C$15))&lt;1),"Vencido",IF((DAYS360(TODAY(),(controle!$L262+editar!$C$15))&lt;31),(DAYS360(TODAY(),(controle!$L262+editar!$C$15))&amp;" Dias para vencer"),"Válido")),""),"Inválido")</f>
        <v/>
      </c>
      <c r="N262" s="94" t="str">
        <f>IF(controle!$L262="","",controle!$L262+editar!$C$15)</f>
        <v/>
      </c>
      <c r="O262" s="97"/>
      <c r="P262" s="80">
        <v>255.0</v>
      </c>
      <c r="Q262" s="80" t="str">
        <f>IF(controle!$J262="","",IF(controle!$J262="Vencido","Vencido",IF(controle!$J262="Válido","Válido","Próximo ao vencimento")))</f>
        <v/>
      </c>
      <c r="R262" s="81" t="str">
        <f>IF(controle!$I262="","",controle!$I262+editar!$C$9)</f>
        <v/>
      </c>
      <c r="S262" s="80" t="str">
        <f>IF(controle!$R262="","",VLOOKUP(MONTH(controle!$R262),editar!$F$2:$G$13,2,0))</f>
        <v/>
      </c>
      <c r="T262" s="80" t="str">
        <f>IF(controle!$R262="","",YEAR(controle!$R262))</f>
        <v/>
      </c>
      <c r="U262" s="80" t="str">
        <f>IF(controle!$M262="","",IF(controle!$M262="Vencido","Vencido",IF(controle!$M262="Válido","Válido","Próximo ao vencimento")))</f>
        <v/>
      </c>
      <c r="V262" s="80" t="str">
        <f>IF(controle!$N262="","",VLOOKUP(MONTH(controle!$N262),editar!$F$2:$G$13,2,0))</f>
        <v/>
      </c>
      <c r="W262" s="80" t="str">
        <f>IF(controle!$N262="","",YEAR(controle!$N262))</f>
        <v/>
      </c>
      <c r="X262" s="80" t="str">
        <f>IF(controle!$I262="","",VLOOKUP(MONTH(controle!$I262),editar!$F$2:$G$13,2,0))</f>
        <v/>
      </c>
      <c r="Y262" s="80" t="str">
        <f>IF(controle!$I262="","",YEAR(controle!$I262))</f>
        <v/>
      </c>
      <c r="Z262" s="80" t="str">
        <f>IF(controle!$L262="","",VLOOKUP(MONTH(controle!$L262),editar!$F$2:$G$13,2,0))</f>
        <v/>
      </c>
      <c r="AA262" s="80" t="str">
        <f>IF(controle!$L262="","",YEAR(controle!$L262))</f>
        <v/>
      </c>
      <c r="AB262" s="61"/>
      <c r="AC262" s="62">
        <f>IFERROR(K262-editar!$C$1,"")</f>
        <v>-44648</v>
      </c>
      <c r="AD262" s="62">
        <f t="shared" si="1"/>
        <v>9999955352</v>
      </c>
      <c r="AE262" s="63"/>
      <c r="AF262" s="63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ht="19.5" customHeight="1">
      <c r="A263" s="82" t="str">
        <f>IF(controle!$D263="","",controle!$P263)</f>
        <v/>
      </c>
      <c r="B263" s="83"/>
      <c r="C263" s="83"/>
      <c r="D263" s="83"/>
      <c r="E263" s="83"/>
      <c r="F263" s="91"/>
      <c r="G263" s="99"/>
      <c r="H263" s="91"/>
      <c r="I263" s="100"/>
      <c r="J263" s="92" t="str">
        <f>IFERROR(IF((controle!$I263&gt;0),IF((DAYS360(TODAY(),(controle!$I263+editar!$C$9))&lt;1),"Vencido",IF((DAYS360(TODAY(),(controle!$I263+editar!$C$9))&lt;31),(DAYS360(TODAY(),(controle!$I263+editar!$C$9))&amp;" Dias para vencer"),"Válido")),""),"Inválido")</f>
        <v/>
      </c>
      <c r="K263" s="93" t="str">
        <f>controle!$R263</f>
        <v/>
      </c>
      <c r="L263" s="94"/>
      <c r="M263" s="95" t="str">
        <f>IFERROR(IF((controle!$L263&gt;0),IF((DAYS360(TODAY(),(controle!$L263+editar!$C$15))&lt;1),"Vencido",IF((DAYS360(TODAY(),(controle!$L263+editar!$C$15))&lt;31),(DAYS360(TODAY(),(controle!$L263+editar!$C$15))&amp;" Dias para vencer"),"Válido")),""),"Inválido")</f>
        <v/>
      </c>
      <c r="N263" s="94" t="str">
        <f>IF(controle!$L263="","",controle!$L263+editar!$C$15)</f>
        <v/>
      </c>
      <c r="O263" s="97"/>
      <c r="P263" s="80">
        <v>256.0</v>
      </c>
      <c r="Q263" s="80" t="str">
        <f>IF(controle!$J263="","",IF(controle!$J263="Vencido","Vencido",IF(controle!$J263="Válido","Válido","Próximo ao vencimento")))</f>
        <v/>
      </c>
      <c r="R263" s="81" t="str">
        <f>IF(controle!$I263="","",controle!$I263+editar!$C$9)</f>
        <v/>
      </c>
      <c r="S263" s="80" t="str">
        <f>IF(controle!$R263="","",VLOOKUP(MONTH(controle!$R263),editar!$F$2:$G$13,2,0))</f>
        <v/>
      </c>
      <c r="T263" s="80" t="str">
        <f>IF(controle!$R263="","",YEAR(controle!$R263))</f>
        <v/>
      </c>
      <c r="U263" s="80" t="str">
        <f>IF(controle!$M263="","",IF(controle!$M263="Vencido","Vencido",IF(controle!$M263="Válido","Válido","Próximo ao vencimento")))</f>
        <v/>
      </c>
      <c r="V263" s="80" t="str">
        <f>IF(controle!$N263="","",VLOOKUP(MONTH(controle!$N263),editar!$F$2:$G$13,2,0))</f>
        <v/>
      </c>
      <c r="W263" s="80" t="str">
        <f>IF(controle!$N263="","",YEAR(controle!$N263))</f>
        <v/>
      </c>
      <c r="X263" s="80" t="str">
        <f>IF(controle!$I263="","",VLOOKUP(MONTH(controle!$I263),editar!$F$2:$G$13,2,0))</f>
        <v/>
      </c>
      <c r="Y263" s="80" t="str">
        <f>IF(controle!$I263="","",YEAR(controle!$I263))</f>
        <v/>
      </c>
      <c r="Z263" s="80" t="str">
        <f>IF(controle!$L263="","",VLOOKUP(MONTH(controle!$L263),editar!$F$2:$G$13,2,0))</f>
        <v/>
      </c>
      <c r="AA263" s="80" t="str">
        <f>IF(controle!$L263="","",YEAR(controle!$L263))</f>
        <v/>
      </c>
      <c r="AB263" s="61"/>
      <c r="AC263" s="62">
        <f>IFERROR(K263-editar!$C$1,"")</f>
        <v>-44648</v>
      </c>
      <c r="AD263" s="62">
        <f t="shared" si="1"/>
        <v>9999955352</v>
      </c>
      <c r="AE263" s="63"/>
      <c r="AF263" s="63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ht="19.5" customHeight="1">
      <c r="A264" s="82" t="str">
        <f>IF(controle!$D264="","",controle!$P264)</f>
        <v/>
      </c>
      <c r="B264" s="83"/>
      <c r="C264" s="83"/>
      <c r="D264" s="83"/>
      <c r="E264" s="83"/>
      <c r="F264" s="91"/>
      <c r="G264" s="99"/>
      <c r="H264" s="91"/>
      <c r="I264" s="100"/>
      <c r="J264" s="92" t="str">
        <f>IFERROR(IF((controle!$I264&gt;0),IF((DAYS360(TODAY(),(controle!$I264+editar!$C$9))&lt;1),"Vencido",IF((DAYS360(TODAY(),(controle!$I264+editar!$C$9))&lt;31),(DAYS360(TODAY(),(controle!$I264+editar!$C$9))&amp;" Dias para vencer"),"Válido")),""),"Inválido")</f>
        <v/>
      </c>
      <c r="K264" s="93" t="str">
        <f>controle!$R264</f>
        <v/>
      </c>
      <c r="L264" s="94"/>
      <c r="M264" s="95" t="str">
        <f>IFERROR(IF((controle!$L264&gt;0),IF((DAYS360(TODAY(),(controle!$L264+editar!$C$15))&lt;1),"Vencido",IF((DAYS360(TODAY(),(controle!$L264+editar!$C$15))&lt;31),(DAYS360(TODAY(),(controle!$L264+editar!$C$15))&amp;" Dias para vencer"),"Válido")),""),"Inválido")</f>
        <v/>
      </c>
      <c r="N264" s="94" t="str">
        <f>IF(controle!$L264="","",controle!$L264+editar!$C$15)</f>
        <v/>
      </c>
      <c r="O264" s="97"/>
      <c r="P264" s="80">
        <v>257.0</v>
      </c>
      <c r="Q264" s="80" t="str">
        <f>IF(controle!$J264="","",IF(controle!$J264="Vencido","Vencido",IF(controle!$J264="Válido","Válido","Próximo ao vencimento")))</f>
        <v/>
      </c>
      <c r="R264" s="81" t="str">
        <f>IF(controle!$I264="","",controle!$I264+editar!$C$9)</f>
        <v/>
      </c>
      <c r="S264" s="80" t="str">
        <f>IF(controle!$R264="","",VLOOKUP(MONTH(controle!$R264),editar!$F$2:$G$13,2,0))</f>
        <v/>
      </c>
      <c r="T264" s="80" t="str">
        <f>IF(controle!$R264="","",YEAR(controle!$R264))</f>
        <v/>
      </c>
      <c r="U264" s="80" t="str">
        <f>IF(controle!$M264="","",IF(controle!$M264="Vencido","Vencido",IF(controle!$M264="Válido","Válido","Próximo ao vencimento")))</f>
        <v/>
      </c>
      <c r="V264" s="80" t="str">
        <f>IF(controle!$N264="","",VLOOKUP(MONTH(controle!$N264),editar!$F$2:$G$13,2,0))</f>
        <v/>
      </c>
      <c r="W264" s="80" t="str">
        <f>IF(controle!$N264="","",YEAR(controle!$N264))</f>
        <v/>
      </c>
      <c r="X264" s="80" t="str">
        <f>IF(controle!$I264="","",VLOOKUP(MONTH(controle!$I264),editar!$F$2:$G$13,2,0))</f>
        <v/>
      </c>
      <c r="Y264" s="80" t="str">
        <f>IF(controle!$I264="","",YEAR(controle!$I264))</f>
        <v/>
      </c>
      <c r="Z264" s="80" t="str">
        <f>IF(controle!$L264="","",VLOOKUP(MONTH(controle!$L264),editar!$F$2:$G$13,2,0))</f>
        <v/>
      </c>
      <c r="AA264" s="80" t="str">
        <f>IF(controle!$L264="","",YEAR(controle!$L264))</f>
        <v/>
      </c>
      <c r="AB264" s="61"/>
      <c r="AC264" s="62">
        <f>IFERROR(K264-editar!$C$1,"")</f>
        <v>-44648</v>
      </c>
      <c r="AD264" s="62">
        <f t="shared" si="1"/>
        <v>9999955352</v>
      </c>
      <c r="AE264" s="63"/>
      <c r="AF264" s="63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ht="19.5" customHeight="1">
      <c r="A265" s="82" t="str">
        <f>IF(controle!$D265="","",controle!$P265)</f>
        <v/>
      </c>
      <c r="B265" s="83"/>
      <c r="C265" s="83"/>
      <c r="D265" s="83"/>
      <c r="E265" s="83"/>
      <c r="F265" s="91"/>
      <c r="G265" s="99"/>
      <c r="H265" s="91"/>
      <c r="I265" s="100"/>
      <c r="J265" s="92" t="str">
        <f>IFERROR(IF((controle!$I265&gt;0),IF((DAYS360(TODAY(),(controle!$I265+editar!$C$9))&lt;1),"Vencido",IF((DAYS360(TODAY(),(controle!$I265+editar!$C$9))&lt;31),(DAYS360(TODAY(),(controle!$I265+editar!$C$9))&amp;" Dias para vencer"),"Válido")),""),"Inválido")</f>
        <v/>
      </c>
      <c r="K265" s="93" t="str">
        <f>controle!$R265</f>
        <v/>
      </c>
      <c r="L265" s="94"/>
      <c r="M265" s="95" t="str">
        <f>IFERROR(IF((controle!$L265&gt;0),IF((DAYS360(TODAY(),(controle!$L265+editar!$C$15))&lt;1),"Vencido",IF((DAYS360(TODAY(),(controle!$L265+editar!$C$15))&lt;31),(DAYS360(TODAY(),(controle!$L265+editar!$C$15))&amp;" Dias para vencer"),"Válido")),""),"Inválido")</f>
        <v/>
      </c>
      <c r="N265" s="94" t="str">
        <f>IF(controle!$L265="","",controle!$L265+editar!$C$15)</f>
        <v/>
      </c>
      <c r="O265" s="97"/>
      <c r="P265" s="80">
        <v>258.0</v>
      </c>
      <c r="Q265" s="80" t="str">
        <f>IF(controle!$J265="","",IF(controle!$J265="Vencido","Vencido",IF(controle!$J265="Válido","Válido","Próximo ao vencimento")))</f>
        <v/>
      </c>
      <c r="R265" s="81" t="str">
        <f>IF(controle!$I265="","",controle!$I265+editar!$C$9)</f>
        <v/>
      </c>
      <c r="S265" s="80" t="str">
        <f>IF(controle!$R265="","",VLOOKUP(MONTH(controle!$R265),editar!$F$2:$G$13,2,0))</f>
        <v/>
      </c>
      <c r="T265" s="80" t="str">
        <f>IF(controle!$R265="","",YEAR(controle!$R265))</f>
        <v/>
      </c>
      <c r="U265" s="80" t="str">
        <f>IF(controle!$M265="","",IF(controle!$M265="Vencido","Vencido",IF(controle!$M265="Válido","Válido","Próximo ao vencimento")))</f>
        <v/>
      </c>
      <c r="V265" s="80" t="str">
        <f>IF(controle!$N265="","",VLOOKUP(MONTH(controle!$N265),editar!$F$2:$G$13,2,0))</f>
        <v/>
      </c>
      <c r="W265" s="80" t="str">
        <f>IF(controle!$N265="","",YEAR(controle!$N265))</f>
        <v/>
      </c>
      <c r="X265" s="80" t="str">
        <f>IF(controle!$I265="","",VLOOKUP(MONTH(controle!$I265),editar!$F$2:$G$13,2,0))</f>
        <v/>
      </c>
      <c r="Y265" s="80" t="str">
        <f>IF(controle!$I265="","",YEAR(controle!$I265))</f>
        <v/>
      </c>
      <c r="Z265" s="80" t="str">
        <f>IF(controle!$L265="","",VLOOKUP(MONTH(controle!$L265),editar!$F$2:$G$13,2,0))</f>
        <v/>
      </c>
      <c r="AA265" s="80" t="str">
        <f>IF(controle!$L265="","",YEAR(controle!$L265))</f>
        <v/>
      </c>
      <c r="AB265" s="61"/>
      <c r="AC265" s="62">
        <f>IFERROR(K265-editar!$C$1,"")</f>
        <v>-44648</v>
      </c>
      <c r="AD265" s="62">
        <f t="shared" si="1"/>
        <v>9999955352</v>
      </c>
      <c r="AE265" s="63"/>
      <c r="AF265" s="63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ht="19.5" customHeight="1">
      <c r="A266" s="82" t="str">
        <f>IF(controle!$D266="","",controle!$P266)</f>
        <v/>
      </c>
      <c r="B266" s="83"/>
      <c r="C266" s="83"/>
      <c r="D266" s="83"/>
      <c r="E266" s="83"/>
      <c r="F266" s="91"/>
      <c r="G266" s="99"/>
      <c r="H266" s="91"/>
      <c r="I266" s="100"/>
      <c r="J266" s="92" t="str">
        <f>IFERROR(IF((controle!$I266&gt;0),IF((DAYS360(TODAY(),(controle!$I266+editar!$C$9))&lt;1),"Vencido",IF((DAYS360(TODAY(),(controle!$I266+editar!$C$9))&lt;31),(DAYS360(TODAY(),(controle!$I266+editar!$C$9))&amp;" Dias para vencer"),"Válido")),""),"Inválido")</f>
        <v/>
      </c>
      <c r="K266" s="93" t="str">
        <f>controle!$R266</f>
        <v/>
      </c>
      <c r="L266" s="94"/>
      <c r="M266" s="95" t="str">
        <f>IFERROR(IF((controle!$L266&gt;0),IF((DAYS360(TODAY(),(controle!$L266+editar!$C$15))&lt;1),"Vencido",IF((DAYS360(TODAY(),(controle!$L266+editar!$C$15))&lt;31),(DAYS360(TODAY(),(controle!$L266+editar!$C$15))&amp;" Dias para vencer"),"Válido")),""),"Inválido")</f>
        <v/>
      </c>
      <c r="N266" s="94" t="str">
        <f>IF(controle!$L266="","",controle!$L266+editar!$C$15)</f>
        <v/>
      </c>
      <c r="O266" s="97"/>
      <c r="P266" s="80">
        <v>259.0</v>
      </c>
      <c r="Q266" s="80" t="str">
        <f>IF(controle!$J266="","",IF(controle!$J266="Vencido","Vencido",IF(controle!$J266="Válido","Válido","Próximo ao vencimento")))</f>
        <v/>
      </c>
      <c r="R266" s="81" t="str">
        <f>IF(controle!$I266="","",controle!$I266+editar!$C$9)</f>
        <v/>
      </c>
      <c r="S266" s="80" t="str">
        <f>IF(controle!$R266="","",VLOOKUP(MONTH(controle!$R266),editar!$F$2:$G$13,2,0))</f>
        <v/>
      </c>
      <c r="T266" s="80" t="str">
        <f>IF(controle!$R266="","",YEAR(controle!$R266))</f>
        <v/>
      </c>
      <c r="U266" s="80" t="str">
        <f>IF(controle!$M266="","",IF(controle!$M266="Vencido","Vencido",IF(controle!$M266="Válido","Válido","Próximo ao vencimento")))</f>
        <v/>
      </c>
      <c r="V266" s="80" t="str">
        <f>IF(controle!$N266="","",VLOOKUP(MONTH(controle!$N266),editar!$F$2:$G$13,2,0))</f>
        <v/>
      </c>
      <c r="W266" s="80" t="str">
        <f>IF(controle!$N266="","",YEAR(controle!$N266))</f>
        <v/>
      </c>
      <c r="X266" s="80" t="str">
        <f>IF(controle!$I266="","",VLOOKUP(MONTH(controle!$I266),editar!$F$2:$G$13,2,0))</f>
        <v/>
      </c>
      <c r="Y266" s="80" t="str">
        <f>IF(controle!$I266="","",YEAR(controle!$I266))</f>
        <v/>
      </c>
      <c r="Z266" s="80" t="str">
        <f>IF(controle!$L266="","",VLOOKUP(MONTH(controle!$L266),editar!$F$2:$G$13,2,0))</f>
        <v/>
      </c>
      <c r="AA266" s="80" t="str">
        <f>IF(controle!$L266="","",YEAR(controle!$L266))</f>
        <v/>
      </c>
      <c r="AB266" s="61"/>
      <c r="AC266" s="62">
        <f>IFERROR(K266-editar!$C$1,"")</f>
        <v>-44648</v>
      </c>
      <c r="AD266" s="62">
        <f t="shared" si="1"/>
        <v>9999955352</v>
      </c>
      <c r="AE266" s="63"/>
      <c r="AF266" s="63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ht="19.5" customHeight="1">
      <c r="A267" s="82" t="str">
        <f>IF(controle!$D267="","",controle!$P267)</f>
        <v/>
      </c>
      <c r="B267" s="83"/>
      <c r="C267" s="83"/>
      <c r="D267" s="83"/>
      <c r="E267" s="83"/>
      <c r="F267" s="91"/>
      <c r="G267" s="99"/>
      <c r="H267" s="91"/>
      <c r="I267" s="100"/>
      <c r="J267" s="92" t="str">
        <f>IFERROR(IF((controle!$I267&gt;0),IF((DAYS360(TODAY(),(controle!$I267+editar!$C$9))&lt;1),"Vencido",IF((DAYS360(TODAY(),(controle!$I267+editar!$C$9))&lt;31),(DAYS360(TODAY(),(controle!$I267+editar!$C$9))&amp;" Dias para vencer"),"Válido")),""),"Inválido")</f>
        <v/>
      </c>
      <c r="K267" s="93" t="str">
        <f>controle!$R267</f>
        <v/>
      </c>
      <c r="L267" s="94"/>
      <c r="M267" s="95" t="str">
        <f>IFERROR(IF((controle!$L267&gt;0),IF((DAYS360(TODAY(),(controle!$L267+editar!$C$15))&lt;1),"Vencido",IF((DAYS360(TODAY(),(controle!$L267+editar!$C$15))&lt;31),(DAYS360(TODAY(),(controle!$L267+editar!$C$15))&amp;" Dias para vencer"),"Válido")),""),"Inválido")</f>
        <v/>
      </c>
      <c r="N267" s="94" t="str">
        <f>IF(controle!$L267="","",controle!$L267+editar!$C$15)</f>
        <v/>
      </c>
      <c r="O267" s="97"/>
      <c r="P267" s="80">
        <v>260.0</v>
      </c>
      <c r="Q267" s="80" t="str">
        <f>IF(controle!$J267="","",IF(controle!$J267="Vencido","Vencido",IF(controle!$J267="Válido","Válido","Próximo ao vencimento")))</f>
        <v/>
      </c>
      <c r="R267" s="81" t="str">
        <f>IF(controle!$I267="","",controle!$I267+editar!$C$9)</f>
        <v/>
      </c>
      <c r="S267" s="80" t="str">
        <f>IF(controle!$R267="","",VLOOKUP(MONTH(controle!$R267),editar!$F$2:$G$13,2,0))</f>
        <v/>
      </c>
      <c r="T267" s="80" t="str">
        <f>IF(controle!$R267="","",YEAR(controle!$R267))</f>
        <v/>
      </c>
      <c r="U267" s="80" t="str">
        <f>IF(controle!$M267="","",IF(controle!$M267="Vencido","Vencido",IF(controle!$M267="Válido","Válido","Próximo ao vencimento")))</f>
        <v/>
      </c>
      <c r="V267" s="80" t="str">
        <f>IF(controle!$N267="","",VLOOKUP(MONTH(controle!$N267),editar!$F$2:$G$13,2,0))</f>
        <v/>
      </c>
      <c r="W267" s="80" t="str">
        <f>IF(controle!$N267="","",YEAR(controle!$N267))</f>
        <v/>
      </c>
      <c r="X267" s="80" t="str">
        <f>IF(controle!$I267="","",VLOOKUP(MONTH(controle!$I267),editar!$F$2:$G$13,2,0))</f>
        <v/>
      </c>
      <c r="Y267" s="80" t="str">
        <f>IF(controle!$I267="","",YEAR(controle!$I267))</f>
        <v/>
      </c>
      <c r="Z267" s="80" t="str">
        <f>IF(controle!$L267="","",VLOOKUP(MONTH(controle!$L267),editar!$F$2:$G$13,2,0))</f>
        <v/>
      </c>
      <c r="AA267" s="80" t="str">
        <f>IF(controle!$L267="","",YEAR(controle!$L267))</f>
        <v/>
      </c>
      <c r="AB267" s="61"/>
      <c r="AC267" s="62">
        <f>IFERROR(K267-editar!$C$1,"")</f>
        <v>-44648</v>
      </c>
      <c r="AD267" s="62">
        <f t="shared" si="1"/>
        <v>9999955352</v>
      </c>
      <c r="AE267" s="63"/>
      <c r="AF267" s="63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ht="19.5" customHeight="1">
      <c r="A268" s="82" t="str">
        <f>IF(controle!$D268="","",controle!$P268)</f>
        <v/>
      </c>
      <c r="B268" s="83"/>
      <c r="C268" s="83"/>
      <c r="D268" s="83"/>
      <c r="E268" s="83"/>
      <c r="F268" s="91"/>
      <c r="G268" s="99"/>
      <c r="H268" s="91"/>
      <c r="I268" s="100"/>
      <c r="J268" s="92" t="str">
        <f>IFERROR(IF((controle!$I268&gt;0),IF((DAYS360(TODAY(),(controle!$I268+editar!$C$9))&lt;1),"Vencido",IF((DAYS360(TODAY(),(controle!$I268+editar!$C$9))&lt;31),(DAYS360(TODAY(),(controle!$I268+editar!$C$9))&amp;" Dias para vencer"),"Válido")),""),"Inválido")</f>
        <v/>
      </c>
      <c r="K268" s="93" t="str">
        <f>controle!$R268</f>
        <v/>
      </c>
      <c r="L268" s="94"/>
      <c r="M268" s="95" t="str">
        <f>IFERROR(IF((controle!$L268&gt;0),IF((DAYS360(TODAY(),(controle!$L268+editar!$C$15))&lt;1),"Vencido",IF((DAYS360(TODAY(),(controle!$L268+editar!$C$15))&lt;31),(DAYS360(TODAY(),(controle!$L268+editar!$C$15))&amp;" Dias para vencer"),"Válido")),""),"Inválido")</f>
        <v/>
      </c>
      <c r="N268" s="94" t="str">
        <f>IF(controle!$L268="","",controle!$L268+editar!$C$15)</f>
        <v/>
      </c>
      <c r="O268" s="97"/>
      <c r="P268" s="80">
        <v>261.0</v>
      </c>
      <c r="Q268" s="80" t="str">
        <f>IF(controle!$J268="","",IF(controle!$J268="Vencido","Vencido",IF(controle!$J268="Válido","Válido","Próximo ao vencimento")))</f>
        <v/>
      </c>
      <c r="R268" s="81" t="str">
        <f>IF(controle!$I268="","",controle!$I268+editar!$C$9)</f>
        <v/>
      </c>
      <c r="S268" s="80" t="str">
        <f>IF(controle!$R268="","",VLOOKUP(MONTH(controle!$R268),editar!$F$2:$G$13,2,0))</f>
        <v/>
      </c>
      <c r="T268" s="80" t="str">
        <f>IF(controle!$R268="","",YEAR(controle!$R268))</f>
        <v/>
      </c>
      <c r="U268" s="80" t="str">
        <f>IF(controle!$M268="","",IF(controle!$M268="Vencido","Vencido",IF(controle!$M268="Válido","Válido","Próximo ao vencimento")))</f>
        <v/>
      </c>
      <c r="V268" s="80" t="str">
        <f>IF(controle!$N268="","",VLOOKUP(MONTH(controle!$N268),editar!$F$2:$G$13,2,0))</f>
        <v/>
      </c>
      <c r="W268" s="80" t="str">
        <f>IF(controle!$N268="","",YEAR(controle!$N268))</f>
        <v/>
      </c>
      <c r="X268" s="80" t="str">
        <f>IF(controle!$I268="","",VLOOKUP(MONTH(controle!$I268),editar!$F$2:$G$13,2,0))</f>
        <v/>
      </c>
      <c r="Y268" s="80" t="str">
        <f>IF(controle!$I268="","",YEAR(controle!$I268))</f>
        <v/>
      </c>
      <c r="Z268" s="80" t="str">
        <f>IF(controle!$L268="","",VLOOKUP(MONTH(controle!$L268),editar!$F$2:$G$13,2,0))</f>
        <v/>
      </c>
      <c r="AA268" s="80" t="str">
        <f>IF(controle!$L268="","",YEAR(controle!$L268))</f>
        <v/>
      </c>
      <c r="AB268" s="61"/>
      <c r="AC268" s="62">
        <f>IFERROR(K268-editar!$C$1,"")</f>
        <v>-44648</v>
      </c>
      <c r="AD268" s="62">
        <f t="shared" si="1"/>
        <v>9999955352</v>
      </c>
      <c r="AE268" s="63"/>
      <c r="AF268" s="63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ht="19.5" customHeight="1">
      <c r="A269" s="82" t="str">
        <f>IF(controle!$D269="","",controle!$P269)</f>
        <v/>
      </c>
      <c r="B269" s="83"/>
      <c r="C269" s="83"/>
      <c r="D269" s="83"/>
      <c r="E269" s="83"/>
      <c r="F269" s="91"/>
      <c r="G269" s="99"/>
      <c r="H269" s="91"/>
      <c r="I269" s="100"/>
      <c r="J269" s="92" t="str">
        <f>IFERROR(IF((controle!$I269&gt;0),IF((DAYS360(TODAY(),(controle!$I269+editar!$C$9))&lt;1),"Vencido",IF((DAYS360(TODAY(),(controle!$I269+editar!$C$9))&lt;31),(DAYS360(TODAY(),(controle!$I269+editar!$C$9))&amp;" Dias para vencer"),"Válido")),""),"Inválido")</f>
        <v/>
      </c>
      <c r="K269" s="93" t="str">
        <f>controle!$R269</f>
        <v/>
      </c>
      <c r="L269" s="94"/>
      <c r="M269" s="95" t="str">
        <f>IFERROR(IF((controle!$L269&gt;0),IF((DAYS360(TODAY(),(controle!$L269+editar!$C$15))&lt;1),"Vencido",IF((DAYS360(TODAY(),(controle!$L269+editar!$C$15))&lt;31),(DAYS360(TODAY(),(controle!$L269+editar!$C$15))&amp;" Dias para vencer"),"Válido")),""),"Inválido")</f>
        <v/>
      </c>
      <c r="N269" s="94" t="str">
        <f>IF(controle!$L269="","",controle!$L269+editar!$C$15)</f>
        <v/>
      </c>
      <c r="O269" s="97"/>
      <c r="P269" s="80">
        <v>262.0</v>
      </c>
      <c r="Q269" s="80" t="str">
        <f>IF(controle!$J269="","",IF(controle!$J269="Vencido","Vencido",IF(controle!$J269="Válido","Válido","Próximo ao vencimento")))</f>
        <v/>
      </c>
      <c r="R269" s="81" t="str">
        <f>IF(controle!$I269="","",controle!$I269+editar!$C$9)</f>
        <v/>
      </c>
      <c r="S269" s="80" t="str">
        <f>IF(controle!$R269="","",VLOOKUP(MONTH(controle!$R269),editar!$F$2:$G$13,2,0))</f>
        <v/>
      </c>
      <c r="T269" s="80" t="str">
        <f>IF(controle!$R269="","",YEAR(controle!$R269))</f>
        <v/>
      </c>
      <c r="U269" s="80" t="str">
        <f>IF(controle!$M269="","",IF(controle!$M269="Vencido","Vencido",IF(controle!$M269="Válido","Válido","Próximo ao vencimento")))</f>
        <v/>
      </c>
      <c r="V269" s="80" t="str">
        <f>IF(controle!$N269="","",VLOOKUP(MONTH(controle!$N269),editar!$F$2:$G$13,2,0))</f>
        <v/>
      </c>
      <c r="W269" s="80" t="str">
        <f>IF(controle!$N269="","",YEAR(controle!$N269))</f>
        <v/>
      </c>
      <c r="X269" s="80" t="str">
        <f>IF(controle!$I269="","",VLOOKUP(MONTH(controle!$I269),editar!$F$2:$G$13,2,0))</f>
        <v/>
      </c>
      <c r="Y269" s="80" t="str">
        <f>IF(controle!$I269="","",YEAR(controle!$I269))</f>
        <v/>
      </c>
      <c r="Z269" s="80" t="str">
        <f>IF(controle!$L269="","",VLOOKUP(MONTH(controle!$L269),editar!$F$2:$G$13,2,0))</f>
        <v/>
      </c>
      <c r="AA269" s="80" t="str">
        <f>IF(controle!$L269="","",YEAR(controle!$L269))</f>
        <v/>
      </c>
      <c r="AB269" s="61"/>
      <c r="AC269" s="62">
        <f>IFERROR(K269-editar!$C$1,"")</f>
        <v>-44648</v>
      </c>
      <c r="AD269" s="62">
        <f t="shared" si="1"/>
        <v>9999955352</v>
      </c>
      <c r="AE269" s="63"/>
      <c r="AF269" s="63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ht="19.5" customHeight="1">
      <c r="A270" s="82" t="str">
        <f>IF(controle!$D270="","",controle!$P270)</f>
        <v/>
      </c>
      <c r="B270" s="83"/>
      <c r="C270" s="83"/>
      <c r="D270" s="83"/>
      <c r="E270" s="83"/>
      <c r="F270" s="91"/>
      <c r="G270" s="99"/>
      <c r="H270" s="91"/>
      <c r="I270" s="100"/>
      <c r="J270" s="92" t="str">
        <f>IFERROR(IF((controle!$I270&gt;0),IF((DAYS360(TODAY(),(controle!$I270+editar!$C$9))&lt;1),"Vencido",IF((DAYS360(TODAY(),(controle!$I270+editar!$C$9))&lt;31),(DAYS360(TODAY(),(controle!$I270+editar!$C$9))&amp;" Dias para vencer"),"Válido")),""),"Inválido")</f>
        <v/>
      </c>
      <c r="K270" s="93" t="str">
        <f>controle!$R270</f>
        <v/>
      </c>
      <c r="L270" s="94"/>
      <c r="M270" s="95" t="str">
        <f>IFERROR(IF((controle!$L270&gt;0),IF((DAYS360(TODAY(),(controle!$L270+editar!$C$15))&lt;1),"Vencido",IF((DAYS360(TODAY(),(controle!$L270+editar!$C$15))&lt;31),(DAYS360(TODAY(),(controle!$L270+editar!$C$15))&amp;" Dias para vencer"),"Válido")),""),"Inválido")</f>
        <v/>
      </c>
      <c r="N270" s="94" t="str">
        <f>IF(controle!$L270="","",controle!$L270+editar!$C$15)</f>
        <v/>
      </c>
      <c r="O270" s="97"/>
      <c r="P270" s="80">
        <v>263.0</v>
      </c>
      <c r="Q270" s="80" t="str">
        <f>IF(controle!$J270="","",IF(controle!$J270="Vencido","Vencido",IF(controle!$J270="Válido","Válido","Próximo ao vencimento")))</f>
        <v/>
      </c>
      <c r="R270" s="81" t="str">
        <f>IF(controle!$I270="","",controle!$I270+editar!$C$9)</f>
        <v/>
      </c>
      <c r="S270" s="80" t="str">
        <f>IF(controle!$R270="","",VLOOKUP(MONTH(controle!$R270),editar!$F$2:$G$13,2,0))</f>
        <v/>
      </c>
      <c r="T270" s="80" t="str">
        <f>IF(controle!$R270="","",YEAR(controle!$R270))</f>
        <v/>
      </c>
      <c r="U270" s="80" t="str">
        <f>IF(controle!$M270="","",IF(controle!$M270="Vencido","Vencido",IF(controle!$M270="Válido","Válido","Próximo ao vencimento")))</f>
        <v/>
      </c>
      <c r="V270" s="80" t="str">
        <f>IF(controle!$N270="","",VLOOKUP(MONTH(controle!$N270),editar!$F$2:$G$13,2,0))</f>
        <v/>
      </c>
      <c r="W270" s="80" t="str">
        <f>IF(controle!$N270="","",YEAR(controle!$N270))</f>
        <v/>
      </c>
      <c r="X270" s="80" t="str">
        <f>IF(controle!$I270="","",VLOOKUP(MONTH(controle!$I270),editar!$F$2:$G$13,2,0))</f>
        <v/>
      </c>
      <c r="Y270" s="80" t="str">
        <f>IF(controle!$I270="","",YEAR(controle!$I270))</f>
        <v/>
      </c>
      <c r="Z270" s="80" t="str">
        <f>IF(controle!$L270="","",VLOOKUP(MONTH(controle!$L270),editar!$F$2:$G$13,2,0))</f>
        <v/>
      </c>
      <c r="AA270" s="80" t="str">
        <f>IF(controle!$L270="","",YEAR(controle!$L270))</f>
        <v/>
      </c>
      <c r="AB270" s="61"/>
      <c r="AC270" s="62">
        <f>IFERROR(K270-editar!$C$1,"")</f>
        <v>-44648</v>
      </c>
      <c r="AD270" s="62">
        <f t="shared" si="1"/>
        <v>9999955352</v>
      </c>
      <c r="AE270" s="63"/>
      <c r="AF270" s="63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ht="19.5" customHeight="1">
      <c r="A271" s="82" t="str">
        <f>IF(controle!$D271="","",controle!$P271)</f>
        <v/>
      </c>
      <c r="B271" s="83"/>
      <c r="C271" s="83"/>
      <c r="D271" s="83"/>
      <c r="E271" s="83"/>
      <c r="F271" s="91"/>
      <c r="G271" s="99"/>
      <c r="H271" s="91"/>
      <c r="I271" s="100"/>
      <c r="J271" s="92" t="str">
        <f>IFERROR(IF((controle!$I271&gt;0),IF((DAYS360(TODAY(),(controle!$I271+editar!$C$9))&lt;1),"Vencido",IF((DAYS360(TODAY(),(controle!$I271+editar!$C$9))&lt;31),(DAYS360(TODAY(),(controle!$I271+editar!$C$9))&amp;" Dias para vencer"),"Válido")),""),"Inválido")</f>
        <v/>
      </c>
      <c r="K271" s="93" t="str">
        <f>controle!$R271</f>
        <v/>
      </c>
      <c r="L271" s="94"/>
      <c r="M271" s="95" t="str">
        <f>IFERROR(IF((controle!$L271&gt;0),IF((DAYS360(TODAY(),(controle!$L271+editar!$C$15))&lt;1),"Vencido",IF((DAYS360(TODAY(),(controle!$L271+editar!$C$15))&lt;31),(DAYS360(TODAY(),(controle!$L271+editar!$C$15))&amp;" Dias para vencer"),"Válido")),""),"Inválido")</f>
        <v/>
      </c>
      <c r="N271" s="94" t="str">
        <f>IF(controle!$L271="","",controle!$L271+editar!$C$15)</f>
        <v/>
      </c>
      <c r="O271" s="97"/>
      <c r="P271" s="80">
        <v>264.0</v>
      </c>
      <c r="Q271" s="80" t="str">
        <f>IF(controle!$J271="","",IF(controle!$J271="Vencido","Vencido",IF(controle!$J271="Válido","Válido","Próximo ao vencimento")))</f>
        <v/>
      </c>
      <c r="R271" s="81" t="str">
        <f>IF(controle!$I271="","",controle!$I271+editar!$C$9)</f>
        <v/>
      </c>
      <c r="S271" s="80" t="str">
        <f>IF(controle!$R271="","",VLOOKUP(MONTH(controle!$R271),editar!$F$2:$G$13,2,0))</f>
        <v/>
      </c>
      <c r="T271" s="80" t="str">
        <f>IF(controle!$R271="","",YEAR(controle!$R271))</f>
        <v/>
      </c>
      <c r="U271" s="80" t="str">
        <f>IF(controle!$M271="","",IF(controle!$M271="Vencido","Vencido",IF(controle!$M271="Válido","Válido","Próximo ao vencimento")))</f>
        <v/>
      </c>
      <c r="V271" s="80" t="str">
        <f>IF(controle!$N271="","",VLOOKUP(MONTH(controle!$N271),editar!$F$2:$G$13,2,0))</f>
        <v/>
      </c>
      <c r="W271" s="80" t="str">
        <f>IF(controle!$N271="","",YEAR(controle!$N271))</f>
        <v/>
      </c>
      <c r="X271" s="80" t="str">
        <f>IF(controle!$I271="","",VLOOKUP(MONTH(controle!$I271),editar!$F$2:$G$13,2,0))</f>
        <v/>
      </c>
      <c r="Y271" s="80" t="str">
        <f>IF(controle!$I271="","",YEAR(controle!$I271))</f>
        <v/>
      </c>
      <c r="Z271" s="80" t="str">
        <f>IF(controle!$L271="","",VLOOKUP(MONTH(controle!$L271),editar!$F$2:$G$13,2,0))</f>
        <v/>
      </c>
      <c r="AA271" s="80" t="str">
        <f>IF(controle!$L271="","",YEAR(controle!$L271))</f>
        <v/>
      </c>
      <c r="AB271" s="61"/>
      <c r="AC271" s="62">
        <f>IFERROR(K271-editar!$C$1,"")</f>
        <v>-44648</v>
      </c>
      <c r="AD271" s="62">
        <f t="shared" si="1"/>
        <v>9999955352</v>
      </c>
      <c r="AE271" s="63"/>
      <c r="AF271" s="63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ht="19.5" customHeight="1">
      <c r="A272" s="82" t="str">
        <f>IF(controle!$D272="","",controle!$P272)</f>
        <v/>
      </c>
      <c r="B272" s="83"/>
      <c r="C272" s="83"/>
      <c r="D272" s="83"/>
      <c r="E272" s="83"/>
      <c r="F272" s="91"/>
      <c r="G272" s="99"/>
      <c r="H272" s="91"/>
      <c r="I272" s="100"/>
      <c r="J272" s="92" t="str">
        <f>IFERROR(IF((controle!$I272&gt;0),IF((DAYS360(TODAY(),(controle!$I272+editar!$C$9))&lt;1),"Vencido",IF((DAYS360(TODAY(),(controle!$I272+editar!$C$9))&lt;31),(DAYS360(TODAY(),(controle!$I272+editar!$C$9))&amp;" Dias para vencer"),"Válido")),""),"Inválido")</f>
        <v/>
      </c>
      <c r="K272" s="93" t="str">
        <f>controle!$R272</f>
        <v/>
      </c>
      <c r="L272" s="94"/>
      <c r="M272" s="95" t="str">
        <f>IFERROR(IF((controle!$L272&gt;0),IF((DAYS360(TODAY(),(controle!$L272+editar!$C$15))&lt;1),"Vencido",IF((DAYS360(TODAY(),(controle!$L272+editar!$C$15))&lt;31),(DAYS360(TODAY(),(controle!$L272+editar!$C$15))&amp;" Dias para vencer"),"Válido")),""),"Inválido")</f>
        <v/>
      </c>
      <c r="N272" s="94" t="str">
        <f>IF(controle!$L272="","",controle!$L272+editar!$C$15)</f>
        <v/>
      </c>
      <c r="O272" s="97"/>
      <c r="P272" s="80">
        <v>265.0</v>
      </c>
      <c r="Q272" s="80" t="str">
        <f>IF(controle!$J272="","",IF(controle!$J272="Vencido","Vencido",IF(controle!$J272="Válido","Válido","Próximo ao vencimento")))</f>
        <v/>
      </c>
      <c r="R272" s="81" t="str">
        <f>IF(controle!$I272="","",controle!$I272+editar!$C$9)</f>
        <v/>
      </c>
      <c r="S272" s="80" t="str">
        <f>IF(controle!$R272="","",VLOOKUP(MONTH(controle!$R272),editar!$F$2:$G$13,2,0))</f>
        <v/>
      </c>
      <c r="T272" s="80" t="str">
        <f>IF(controle!$R272="","",YEAR(controle!$R272))</f>
        <v/>
      </c>
      <c r="U272" s="80" t="str">
        <f>IF(controle!$M272="","",IF(controle!$M272="Vencido","Vencido",IF(controle!$M272="Válido","Válido","Próximo ao vencimento")))</f>
        <v/>
      </c>
      <c r="V272" s="80" t="str">
        <f>IF(controle!$N272="","",VLOOKUP(MONTH(controle!$N272),editar!$F$2:$G$13,2,0))</f>
        <v/>
      </c>
      <c r="W272" s="80" t="str">
        <f>IF(controle!$N272="","",YEAR(controle!$N272))</f>
        <v/>
      </c>
      <c r="X272" s="80" t="str">
        <f>IF(controle!$I272="","",VLOOKUP(MONTH(controle!$I272),editar!$F$2:$G$13,2,0))</f>
        <v/>
      </c>
      <c r="Y272" s="80" t="str">
        <f>IF(controle!$I272="","",YEAR(controle!$I272))</f>
        <v/>
      </c>
      <c r="Z272" s="80" t="str">
        <f>IF(controle!$L272="","",VLOOKUP(MONTH(controle!$L272),editar!$F$2:$G$13,2,0))</f>
        <v/>
      </c>
      <c r="AA272" s="80" t="str">
        <f>IF(controle!$L272="","",YEAR(controle!$L272))</f>
        <v/>
      </c>
      <c r="AB272" s="61"/>
      <c r="AC272" s="62">
        <f>IFERROR(K272-editar!$C$1,"")</f>
        <v>-44648</v>
      </c>
      <c r="AD272" s="62">
        <f t="shared" si="1"/>
        <v>9999955352</v>
      </c>
      <c r="AE272" s="63"/>
      <c r="AF272" s="63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ht="19.5" customHeight="1">
      <c r="A273" s="82" t="str">
        <f>IF(controle!$D273="","",controle!$P273)</f>
        <v/>
      </c>
      <c r="B273" s="83"/>
      <c r="C273" s="83"/>
      <c r="D273" s="83"/>
      <c r="E273" s="83"/>
      <c r="F273" s="91"/>
      <c r="G273" s="99"/>
      <c r="H273" s="91"/>
      <c r="I273" s="100"/>
      <c r="J273" s="92" t="str">
        <f>IFERROR(IF((controle!$I273&gt;0),IF((DAYS360(TODAY(),(controle!$I273+editar!$C$9))&lt;1),"Vencido",IF((DAYS360(TODAY(),(controle!$I273+editar!$C$9))&lt;31),(DAYS360(TODAY(),(controle!$I273+editar!$C$9))&amp;" Dias para vencer"),"Válido")),""),"Inválido")</f>
        <v/>
      </c>
      <c r="K273" s="93" t="str">
        <f>controle!$R273</f>
        <v/>
      </c>
      <c r="L273" s="94"/>
      <c r="M273" s="95" t="str">
        <f>IFERROR(IF((controle!$L273&gt;0),IF((DAYS360(TODAY(),(controle!$L273+editar!$C$15))&lt;1),"Vencido",IF((DAYS360(TODAY(),(controle!$L273+editar!$C$15))&lt;31),(DAYS360(TODAY(),(controle!$L273+editar!$C$15))&amp;" Dias para vencer"),"Válido")),""),"Inválido")</f>
        <v/>
      </c>
      <c r="N273" s="94" t="str">
        <f>IF(controle!$L273="","",controle!$L273+editar!$C$15)</f>
        <v/>
      </c>
      <c r="O273" s="97"/>
      <c r="P273" s="80">
        <v>266.0</v>
      </c>
      <c r="Q273" s="80" t="str">
        <f>IF(controle!$J273="","",IF(controle!$J273="Vencido","Vencido",IF(controle!$J273="Válido","Válido","Próximo ao vencimento")))</f>
        <v/>
      </c>
      <c r="R273" s="81" t="str">
        <f>IF(controle!$I273="","",controle!$I273+editar!$C$9)</f>
        <v/>
      </c>
      <c r="S273" s="80" t="str">
        <f>IF(controle!$R273="","",VLOOKUP(MONTH(controle!$R273),editar!$F$2:$G$13,2,0))</f>
        <v/>
      </c>
      <c r="T273" s="80" t="str">
        <f>IF(controle!$R273="","",YEAR(controle!$R273))</f>
        <v/>
      </c>
      <c r="U273" s="80" t="str">
        <f>IF(controle!$M273="","",IF(controle!$M273="Vencido","Vencido",IF(controle!$M273="Válido","Válido","Próximo ao vencimento")))</f>
        <v/>
      </c>
      <c r="V273" s="80" t="str">
        <f>IF(controle!$N273="","",VLOOKUP(MONTH(controle!$N273),editar!$F$2:$G$13,2,0))</f>
        <v/>
      </c>
      <c r="W273" s="80" t="str">
        <f>IF(controle!$N273="","",YEAR(controle!$N273))</f>
        <v/>
      </c>
      <c r="X273" s="80" t="str">
        <f>IF(controle!$I273="","",VLOOKUP(MONTH(controle!$I273),editar!$F$2:$G$13,2,0))</f>
        <v/>
      </c>
      <c r="Y273" s="80" t="str">
        <f>IF(controle!$I273="","",YEAR(controle!$I273))</f>
        <v/>
      </c>
      <c r="Z273" s="80" t="str">
        <f>IF(controle!$L273="","",VLOOKUP(MONTH(controle!$L273),editar!$F$2:$G$13,2,0))</f>
        <v/>
      </c>
      <c r="AA273" s="80" t="str">
        <f>IF(controle!$L273="","",YEAR(controle!$L273))</f>
        <v/>
      </c>
      <c r="AB273" s="61"/>
      <c r="AC273" s="62">
        <f>IFERROR(K273-editar!$C$1,"")</f>
        <v>-44648</v>
      </c>
      <c r="AD273" s="62">
        <f t="shared" si="1"/>
        <v>9999955352</v>
      </c>
      <c r="AE273" s="63"/>
      <c r="AF273" s="63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ht="19.5" customHeight="1">
      <c r="A274" s="82" t="str">
        <f>IF(controle!$D274="","",controle!$P274)</f>
        <v/>
      </c>
      <c r="B274" s="83"/>
      <c r="C274" s="83"/>
      <c r="D274" s="83"/>
      <c r="E274" s="83"/>
      <c r="F274" s="91"/>
      <c r="G274" s="99"/>
      <c r="H274" s="91"/>
      <c r="I274" s="100"/>
      <c r="J274" s="92" t="str">
        <f>IFERROR(IF((controle!$I274&gt;0),IF((DAYS360(TODAY(),(controle!$I274+editar!$C$9))&lt;1),"Vencido",IF((DAYS360(TODAY(),(controle!$I274+editar!$C$9))&lt;31),(DAYS360(TODAY(),(controle!$I274+editar!$C$9))&amp;" Dias para vencer"),"Válido")),""),"Inválido")</f>
        <v/>
      </c>
      <c r="K274" s="93" t="str">
        <f>controle!$R274</f>
        <v/>
      </c>
      <c r="L274" s="94"/>
      <c r="M274" s="95" t="str">
        <f>IFERROR(IF((controle!$L274&gt;0),IF((DAYS360(TODAY(),(controle!$L274+editar!$C$15))&lt;1),"Vencido",IF((DAYS360(TODAY(),(controle!$L274+editar!$C$15))&lt;31),(DAYS360(TODAY(),(controle!$L274+editar!$C$15))&amp;" Dias para vencer"),"Válido")),""),"Inválido")</f>
        <v/>
      </c>
      <c r="N274" s="94" t="str">
        <f>IF(controle!$L274="","",controle!$L274+editar!$C$15)</f>
        <v/>
      </c>
      <c r="O274" s="97"/>
      <c r="P274" s="80">
        <v>267.0</v>
      </c>
      <c r="Q274" s="80" t="str">
        <f>IF(controle!$J274="","",IF(controle!$J274="Vencido","Vencido",IF(controle!$J274="Válido","Válido","Próximo ao vencimento")))</f>
        <v/>
      </c>
      <c r="R274" s="81" t="str">
        <f>IF(controle!$I274="","",controle!$I274+editar!$C$9)</f>
        <v/>
      </c>
      <c r="S274" s="80" t="str">
        <f>IF(controle!$R274="","",VLOOKUP(MONTH(controle!$R274),editar!$F$2:$G$13,2,0))</f>
        <v/>
      </c>
      <c r="T274" s="80" t="str">
        <f>IF(controle!$R274="","",YEAR(controle!$R274))</f>
        <v/>
      </c>
      <c r="U274" s="80" t="str">
        <f>IF(controle!$M274="","",IF(controle!$M274="Vencido","Vencido",IF(controle!$M274="Válido","Válido","Próximo ao vencimento")))</f>
        <v/>
      </c>
      <c r="V274" s="80" t="str">
        <f>IF(controle!$N274="","",VLOOKUP(MONTH(controle!$N274),editar!$F$2:$G$13,2,0))</f>
        <v/>
      </c>
      <c r="W274" s="80" t="str">
        <f>IF(controle!$N274="","",YEAR(controle!$N274))</f>
        <v/>
      </c>
      <c r="X274" s="80" t="str">
        <f>IF(controle!$I274="","",VLOOKUP(MONTH(controle!$I274),editar!$F$2:$G$13,2,0))</f>
        <v/>
      </c>
      <c r="Y274" s="80" t="str">
        <f>IF(controle!$I274="","",YEAR(controle!$I274))</f>
        <v/>
      </c>
      <c r="Z274" s="80" t="str">
        <f>IF(controle!$L274="","",VLOOKUP(MONTH(controle!$L274),editar!$F$2:$G$13,2,0))</f>
        <v/>
      </c>
      <c r="AA274" s="80" t="str">
        <f>IF(controle!$L274="","",YEAR(controle!$L274))</f>
        <v/>
      </c>
      <c r="AB274" s="61"/>
      <c r="AC274" s="62">
        <f>IFERROR(K274-editar!$C$1,"")</f>
        <v>-44648</v>
      </c>
      <c r="AD274" s="62">
        <f t="shared" si="1"/>
        <v>9999955352</v>
      </c>
      <c r="AE274" s="63"/>
      <c r="AF274" s="63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ht="19.5" customHeight="1">
      <c r="A275" s="82" t="str">
        <f>IF(controle!$D275="","",controle!$P275)</f>
        <v/>
      </c>
      <c r="B275" s="83"/>
      <c r="C275" s="83"/>
      <c r="D275" s="83"/>
      <c r="E275" s="83"/>
      <c r="F275" s="91"/>
      <c r="G275" s="99"/>
      <c r="H275" s="91"/>
      <c r="I275" s="100"/>
      <c r="J275" s="92" t="str">
        <f>IFERROR(IF((controle!$I275&gt;0),IF((DAYS360(TODAY(),(controle!$I275+editar!$C$9))&lt;1),"Vencido",IF((DAYS360(TODAY(),(controle!$I275+editar!$C$9))&lt;31),(DAYS360(TODAY(),(controle!$I275+editar!$C$9))&amp;" Dias para vencer"),"Válido")),""),"Inválido")</f>
        <v/>
      </c>
      <c r="K275" s="93" t="str">
        <f>controle!$R275</f>
        <v/>
      </c>
      <c r="L275" s="94"/>
      <c r="M275" s="95" t="str">
        <f>IFERROR(IF((controle!$L275&gt;0),IF((DAYS360(TODAY(),(controle!$L275+editar!$C$15))&lt;1),"Vencido",IF((DAYS360(TODAY(),(controle!$L275+editar!$C$15))&lt;31),(DAYS360(TODAY(),(controle!$L275+editar!$C$15))&amp;" Dias para vencer"),"Válido")),""),"Inválido")</f>
        <v/>
      </c>
      <c r="N275" s="94" t="str">
        <f>IF(controle!$L275="","",controle!$L275+editar!$C$15)</f>
        <v/>
      </c>
      <c r="O275" s="97"/>
      <c r="P275" s="80">
        <v>268.0</v>
      </c>
      <c r="Q275" s="80" t="str">
        <f>IF(controle!$J275="","",IF(controle!$J275="Vencido","Vencido",IF(controle!$J275="Válido","Válido","Próximo ao vencimento")))</f>
        <v/>
      </c>
      <c r="R275" s="81" t="str">
        <f>IF(controle!$I275="","",controle!$I275+editar!$C$9)</f>
        <v/>
      </c>
      <c r="S275" s="80" t="str">
        <f>IF(controle!$R275="","",VLOOKUP(MONTH(controle!$R275),editar!$F$2:$G$13,2,0))</f>
        <v/>
      </c>
      <c r="T275" s="80" t="str">
        <f>IF(controle!$R275="","",YEAR(controle!$R275))</f>
        <v/>
      </c>
      <c r="U275" s="80" t="str">
        <f>IF(controle!$M275="","",IF(controle!$M275="Vencido","Vencido",IF(controle!$M275="Válido","Válido","Próximo ao vencimento")))</f>
        <v/>
      </c>
      <c r="V275" s="80" t="str">
        <f>IF(controle!$N275="","",VLOOKUP(MONTH(controle!$N275),editar!$F$2:$G$13,2,0))</f>
        <v/>
      </c>
      <c r="W275" s="80" t="str">
        <f>IF(controle!$N275="","",YEAR(controle!$N275))</f>
        <v/>
      </c>
      <c r="X275" s="80" t="str">
        <f>IF(controle!$I275="","",VLOOKUP(MONTH(controle!$I275),editar!$F$2:$G$13,2,0))</f>
        <v/>
      </c>
      <c r="Y275" s="80" t="str">
        <f>IF(controle!$I275="","",YEAR(controle!$I275))</f>
        <v/>
      </c>
      <c r="Z275" s="80" t="str">
        <f>IF(controle!$L275="","",VLOOKUP(MONTH(controle!$L275),editar!$F$2:$G$13,2,0))</f>
        <v/>
      </c>
      <c r="AA275" s="80" t="str">
        <f>IF(controle!$L275="","",YEAR(controle!$L275))</f>
        <v/>
      </c>
      <c r="AB275" s="61"/>
      <c r="AC275" s="62">
        <f>IFERROR(K275-editar!$C$1,"")</f>
        <v>-44648</v>
      </c>
      <c r="AD275" s="62">
        <f t="shared" si="1"/>
        <v>9999955352</v>
      </c>
      <c r="AE275" s="63"/>
      <c r="AF275" s="63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ht="19.5" customHeight="1">
      <c r="A276" s="82" t="str">
        <f>IF(controle!$D276="","",controle!$P276)</f>
        <v/>
      </c>
      <c r="B276" s="83"/>
      <c r="C276" s="83"/>
      <c r="D276" s="83"/>
      <c r="E276" s="83"/>
      <c r="F276" s="91"/>
      <c r="G276" s="99"/>
      <c r="H276" s="91"/>
      <c r="I276" s="100"/>
      <c r="J276" s="92" t="str">
        <f>IFERROR(IF((controle!$I276&gt;0),IF((DAYS360(TODAY(),(controle!$I276+editar!$C$9))&lt;1),"Vencido",IF((DAYS360(TODAY(),(controle!$I276+editar!$C$9))&lt;31),(DAYS360(TODAY(),(controle!$I276+editar!$C$9))&amp;" Dias para vencer"),"Válido")),""),"Inválido")</f>
        <v/>
      </c>
      <c r="K276" s="93" t="str">
        <f>controle!$R276</f>
        <v/>
      </c>
      <c r="L276" s="94"/>
      <c r="M276" s="95" t="str">
        <f>IFERROR(IF((controle!$L276&gt;0),IF((DAYS360(TODAY(),(controle!$L276+editar!$C$15))&lt;1),"Vencido",IF((DAYS360(TODAY(),(controle!$L276+editar!$C$15))&lt;31),(DAYS360(TODAY(),(controle!$L276+editar!$C$15))&amp;" Dias para vencer"),"Válido")),""),"Inválido")</f>
        <v/>
      </c>
      <c r="N276" s="94" t="str">
        <f>IF(controle!$L276="","",controle!$L276+editar!$C$15)</f>
        <v/>
      </c>
      <c r="O276" s="97"/>
      <c r="P276" s="80">
        <v>269.0</v>
      </c>
      <c r="Q276" s="80" t="str">
        <f>IF(controle!$J276="","",IF(controle!$J276="Vencido","Vencido",IF(controle!$J276="Válido","Válido","Próximo ao vencimento")))</f>
        <v/>
      </c>
      <c r="R276" s="81" t="str">
        <f>IF(controle!$I276="","",controle!$I276+editar!$C$9)</f>
        <v/>
      </c>
      <c r="S276" s="80" t="str">
        <f>IF(controle!$R276="","",VLOOKUP(MONTH(controle!$R276),editar!$F$2:$G$13,2,0))</f>
        <v/>
      </c>
      <c r="T276" s="80" t="str">
        <f>IF(controle!$R276="","",YEAR(controle!$R276))</f>
        <v/>
      </c>
      <c r="U276" s="80" t="str">
        <f>IF(controle!$M276="","",IF(controle!$M276="Vencido","Vencido",IF(controle!$M276="Válido","Válido","Próximo ao vencimento")))</f>
        <v/>
      </c>
      <c r="V276" s="80" t="str">
        <f>IF(controle!$N276="","",VLOOKUP(MONTH(controle!$N276),editar!$F$2:$G$13,2,0))</f>
        <v/>
      </c>
      <c r="W276" s="80" t="str">
        <f>IF(controle!$N276="","",YEAR(controle!$N276))</f>
        <v/>
      </c>
      <c r="X276" s="80" t="str">
        <f>IF(controle!$I276="","",VLOOKUP(MONTH(controle!$I276),editar!$F$2:$G$13,2,0))</f>
        <v/>
      </c>
      <c r="Y276" s="80" t="str">
        <f>IF(controle!$I276="","",YEAR(controle!$I276))</f>
        <v/>
      </c>
      <c r="Z276" s="80" t="str">
        <f>IF(controle!$L276="","",VLOOKUP(MONTH(controle!$L276),editar!$F$2:$G$13,2,0))</f>
        <v/>
      </c>
      <c r="AA276" s="80" t="str">
        <f>IF(controle!$L276="","",YEAR(controle!$L276))</f>
        <v/>
      </c>
      <c r="AB276" s="61"/>
      <c r="AC276" s="62">
        <f>IFERROR(K276-editar!$C$1,"")</f>
        <v>-44648</v>
      </c>
      <c r="AD276" s="62">
        <f t="shared" si="1"/>
        <v>9999955352</v>
      </c>
      <c r="AE276" s="63"/>
      <c r="AF276" s="63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ht="19.5" customHeight="1">
      <c r="A277" s="82" t="str">
        <f>IF(controle!$D277="","",controle!$P277)</f>
        <v/>
      </c>
      <c r="B277" s="83"/>
      <c r="C277" s="83"/>
      <c r="D277" s="83"/>
      <c r="E277" s="83"/>
      <c r="F277" s="91"/>
      <c r="G277" s="99"/>
      <c r="H277" s="91"/>
      <c r="I277" s="100"/>
      <c r="J277" s="92" t="str">
        <f>IFERROR(IF((controle!$I277&gt;0),IF((DAYS360(TODAY(),(controle!$I277+editar!$C$9))&lt;1),"Vencido",IF((DAYS360(TODAY(),(controle!$I277+editar!$C$9))&lt;31),(DAYS360(TODAY(),(controle!$I277+editar!$C$9))&amp;" Dias para vencer"),"Válido")),""),"Inválido")</f>
        <v/>
      </c>
      <c r="K277" s="93" t="str">
        <f>controle!$R277</f>
        <v/>
      </c>
      <c r="L277" s="94"/>
      <c r="M277" s="95" t="str">
        <f>IFERROR(IF((controle!$L277&gt;0),IF((DAYS360(TODAY(),(controle!$L277+editar!$C$15))&lt;1),"Vencido",IF((DAYS360(TODAY(),(controle!$L277+editar!$C$15))&lt;31),(DAYS360(TODAY(),(controle!$L277+editar!$C$15))&amp;" Dias para vencer"),"Válido")),""),"Inválido")</f>
        <v/>
      </c>
      <c r="N277" s="94" t="str">
        <f>IF(controle!$L277="","",controle!$L277+editar!$C$15)</f>
        <v/>
      </c>
      <c r="O277" s="97"/>
      <c r="P277" s="80">
        <v>270.0</v>
      </c>
      <c r="Q277" s="80" t="str">
        <f>IF(controle!$J277="","",IF(controle!$J277="Vencido","Vencido",IF(controle!$J277="Válido","Válido","Próximo ao vencimento")))</f>
        <v/>
      </c>
      <c r="R277" s="81" t="str">
        <f>IF(controle!$I277="","",controle!$I277+editar!$C$9)</f>
        <v/>
      </c>
      <c r="S277" s="80" t="str">
        <f>IF(controle!$R277="","",VLOOKUP(MONTH(controle!$R277),editar!$F$2:$G$13,2,0))</f>
        <v/>
      </c>
      <c r="T277" s="80" t="str">
        <f>IF(controle!$R277="","",YEAR(controle!$R277))</f>
        <v/>
      </c>
      <c r="U277" s="80" t="str">
        <f>IF(controle!$M277="","",IF(controle!$M277="Vencido","Vencido",IF(controle!$M277="Válido","Válido","Próximo ao vencimento")))</f>
        <v/>
      </c>
      <c r="V277" s="80" t="str">
        <f>IF(controle!$N277="","",VLOOKUP(MONTH(controle!$N277),editar!$F$2:$G$13,2,0))</f>
        <v/>
      </c>
      <c r="W277" s="80" t="str">
        <f>IF(controle!$N277="","",YEAR(controle!$N277))</f>
        <v/>
      </c>
      <c r="X277" s="80" t="str">
        <f>IF(controle!$I277="","",VLOOKUP(MONTH(controle!$I277),editar!$F$2:$G$13,2,0))</f>
        <v/>
      </c>
      <c r="Y277" s="80" t="str">
        <f>IF(controle!$I277="","",YEAR(controle!$I277))</f>
        <v/>
      </c>
      <c r="Z277" s="80" t="str">
        <f>IF(controle!$L277="","",VLOOKUP(MONTH(controle!$L277),editar!$F$2:$G$13,2,0))</f>
        <v/>
      </c>
      <c r="AA277" s="80" t="str">
        <f>IF(controle!$L277="","",YEAR(controle!$L277))</f>
        <v/>
      </c>
      <c r="AB277" s="61"/>
      <c r="AC277" s="62">
        <f>IFERROR(K277-editar!$C$1,"")</f>
        <v>-44648</v>
      </c>
      <c r="AD277" s="62">
        <f t="shared" si="1"/>
        <v>9999955352</v>
      </c>
      <c r="AE277" s="63"/>
      <c r="AF277" s="63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ht="19.5" customHeight="1">
      <c r="A278" s="82" t="str">
        <f>IF(controle!$D278="","",controle!$P278)</f>
        <v/>
      </c>
      <c r="B278" s="83"/>
      <c r="C278" s="83"/>
      <c r="D278" s="83"/>
      <c r="E278" s="83"/>
      <c r="F278" s="91"/>
      <c r="G278" s="99"/>
      <c r="H278" s="91"/>
      <c r="I278" s="100"/>
      <c r="J278" s="92" t="str">
        <f>IFERROR(IF((controle!$I278&gt;0),IF((DAYS360(TODAY(),(controle!$I278+editar!$C$9))&lt;1),"Vencido",IF((DAYS360(TODAY(),(controle!$I278+editar!$C$9))&lt;31),(DAYS360(TODAY(),(controle!$I278+editar!$C$9))&amp;" Dias para vencer"),"Válido")),""),"Inválido")</f>
        <v/>
      </c>
      <c r="K278" s="93" t="str">
        <f>controle!$R278</f>
        <v/>
      </c>
      <c r="L278" s="94"/>
      <c r="M278" s="95" t="str">
        <f>IFERROR(IF((controle!$L278&gt;0),IF((DAYS360(TODAY(),(controle!$L278+editar!$C$15))&lt;1),"Vencido",IF((DAYS360(TODAY(),(controle!$L278+editar!$C$15))&lt;31),(DAYS360(TODAY(),(controle!$L278+editar!$C$15))&amp;" Dias para vencer"),"Válido")),""),"Inválido")</f>
        <v/>
      </c>
      <c r="N278" s="94" t="str">
        <f>IF(controle!$L278="","",controle!$L278+editar!$C$15)</f>
        <v/>
      </c>
      <c r="O278" s="97"/>
      <c r="P278" s="80">
        <v>271.0</v>
      </c>
      <c r="Q278" s="80" t="str">
        <f>IF(controle!$J278="","",IF(controle!$J278="Vencido","Vencido",IF(controle!$J278="Válido","Válido","Próximo ao vencimento")))</f>
        <v/>
      </c>
      <c r="R278" s="81" t="str">
        <f>IF(controle!$I278="","",controle!$I278+editar!$C$9)</f>
        <v/>
      </c>
      <c r="S278" s="80" t="str">
        <f>IF(controle!$R278="","",VLOOKUP(MONTH(controle!$R278),editar!$F$2:$G$13,2,0))</f>
        <v/>
      </c>
      <c r="T278" s="80" t="str">
        <f>IF(controle!$R278="","",YEAR(controle!$R278))</f>
        <v/>
      </c>
      <c r="U278" s="80" t="str">
        <f>IF(controle!$M278="","",IF(controle!$M278="Vencido","Vencido",IF(controle!$M278="Válido","Válido","Próximo ao vencimento")))</f>
        <v/>
      </c>
      <c r="V278" s="80" t="str">
        <f>IF(controle!$N278="","",VLOOKUP(MONTH(controle!$N278),editar!$F$2:$G$13,2,0))</f>
        <v/>
      </c>
      <c r="W278" s="80" t="str">
        <f>IF(controle!$N278="","",YEAR(controle!$N278))</f>
        <v/>
      </c>
      <c r="X278" s="80" t="str">
        <f>IF(controle!$I278="","",VLOOKUP(MONTH(controle!$I278),editar!$F$2:$G$13,2,0))</f>
        <v/>
      </c>
      <c r="Y278" s="80" t="str">
        <f>IF(controle!$I278="","",YEAR(controle!$I278))</f>
        <v/>
      </c>
      <c r="Z278" s="80" t="str">
        <f>IF(controle!$L278="","",VLOOKUP(MONTH(controle!$L278),editar!$F$2:$G$13,2,0))</f>
        <v/>
      </c>
      <c r="AA278" s="80" t="str">
        <f>IF(controle!$L278="","",YEAR(controle!$L278))</f>
        <v/>
      </c>
      <c r="AB278" s="61"/>
      <c r="AC278" s="62">
        <f>IFERROR(K278-editar!$C$1,"")</f>
        <v>-44648</v>
      </c>
      <c r="AD278" s="62">
        <f t="shared" si="1"/>
        <v>9999955352</v>
      </c>
      <c r="AE278" s="63"/>
      <c r="AF278" s="63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ht="19.5" customHeight="1">
      <c r="A279" s="82" t="str">
        <f>IF(controle!$D279="","",controle!$P279)</f>
        <v/>
      </c>
      <c r="B279" s="83"/>
      <c r="C279" s="83"/>
      <c r="D279" s="83"/>
      <c r="E279" s="83"/>
      <c r="F279" s="91"/>
      <c r="G279" s="99"/>
      <c r="H279" s="91"/>
      <c r="I279" s="100"/>
      <c r="J279" s="92" t="str">
        <f>IFERROR(IF((controle!$I279&gt;0),IF((DAYS360(TODAY(),(controle!$I279+editar!$C$9))&lt;1),"Vencido",IF((DAYS360(TODAY(),(controle!$I279+editar!$C$9))&lt;31),(DAYS360(TODAY(),(controle!$I279+editar!$C$9))&amp;" Dias para vencer"),"Válido")),""),"Inválido")</f>
        <v/>
      </c>
      <c r="K279" s="93" t="str">
        <f>controle!$R279</f>
        <v/>
      </c>
      <c r="L279" s="94"/>
      <c r="M279" s="95" t="str">
        <f>IFERROR(IF((controle!$L279&gt;0),IF((DAYS360(TODAY(),(controle!$L279+editar!$C$15))&lt;1),"Vencido",IF((DAYS360(TODAY(),(controle!$L279+editar!$C$15))&lt;31),(DAYS360(TODAY(),(controle!$L279+editar!$C$15))&amp;" Dias para vencer"),"Válido")),""),"Inválido")</f>
        <v/>
      </c>
      <c r="N279" s="94" t="str">
        <f>IF(controle!$L279="","",controle!$L279+editar!$C$15)</f>
        <v/>
      </c>
      <c r="O279" s="97"/>
      <c r="P279" s="80">
        <v>272.0</v>
      </c>
      <c r="Q279" s="80" t="str">
        <f>IF(controle!$J279="","",IF(controle!$J279="Vencido","Vencido",IF(controle!$J279="Válido","Válido","Próximo ao vencimento")))</f>
        <v/>
      </c>
      <c r="R279" s="81" t="str">
        <f>IF(controle!$I279="","",controle!$I279+editar!$C$9)</f>
        <v/>
      </c>
      <c r="S279" s="80" t="str">
        <f>IF(controle!$R279="","",VLOOKUP(MONTH(controle!$R279),editar!$F$2:$G$13,2,0))</f>
        <v/>
      </c>
      <c r="T279" s="80" t="str">
        <f>IF(controle!$R279="","",YEAR(controle!$R279))</f>
        <v/>
      </c>
      <c r="U279" s="80" t="str">
        <f>IF(controle!$M279="","",IF(controle!$M279="Vencido","Vencido",IF(controle!$M279="Válido","Válido","Próximo ao vencimento")))</f>
        <v/>
      </c>
      <c r="V279" s="80" t="str">
        <f>IF(controle!$N279="","",VLOOKUP(MONTH(controle!$N279),editar!$F$2:$G$13,2,0))</f>
        <v/>
      </c>
      <c r="W279" s="80" t="str">
        <f>IF(controle!$N279="","",YEAR(controle!$N279))</f>
        <v/>
      </c>
      <c r="X279" s="80" t="str">
        <f>IF(controle!$I279="","",VLOOKUP(MONTH(controle!$I279),editar!$F$2:$G$13,2,0))</f>
        <v/>
      </c>
      <c r="Y279" s="80" t="str">
        <f>IF(controle!$I279="","",YEAR(controle!$I279))</f>
        <v/>
      </c>
      <c r="Z279" s="80" t="str">
        <f>IF(controle!$L279="","",VLOOKUP(MONTH(controle!$L279),editar!$F$2:$G$13,2,0))</f>
        <v/>
      </c>
      <c r="AA279" s="80" t="str">
        <f>IF(controle!$L279="","",YEAR(controle!$L279))</f>
        <v/>
      </c>
      <c r="AB279" s="61"/>
      <c r="AC279" s="62">
        <f>IFERROR(K279-editar!$C$1,"")</f>
        <v>-44648</v>
      </c>
      <c r="AD279" s="62">
        <f t="shared" si="1"/>
        <v>9999955352</v>
      </c>
      <c r="AE279" s="63"/>
      <c r="AF279" s="63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ht="19.5" customHeight="1">
      <c r="A280" s="82" t="str">
        <f>IF(controle!$D280="","",controle!$P280)</f>
        <v/>
      </c>
      <c r="B280" s="83"/>
      <c r="C280" s="83"/>
      <c r="D280" s="83"/>
      <c r="E280" s="83"/>
      <c r="F280" s="91"/>
      <c r="G280" s="99"/>
      <c r="H280" s="91"/>
      <c r="I280" s="100"/>
      <c r="J280" s="92" t="str">
        <f>IFERROR(IF((controle!$I280&gt;0),IF((DAYS360(TODAY(),(controle!$I280+editar!$C$9))&lt;1),"Vencido",IF((DAYS360(TODAY(),(controle!$I280+editar!$C$9))&lt;31),(DAYS360(TODAY(),(controle!$I280+editar!$C$9))&amp;" Dias para vencer"),"Válido")),""),"Inválido")</f>
        <v/>
      </c>
      <c r="K280" s="93" t="str">
        <f>controle!$R280</f>
        <v/>
      </c>
      <c r="L280" s="94"/>
      <c r="M280" s="95" t="str">
        <f>IFERROR(IF((controle!$L280&gt;0),IF((DAYS360(TODAY(),(controle!$L280+editar!$C$15))&lt;1),"Vencido",IF((DAYS360(TODAY(),(controle!$L280+editar!$C$15))&lt;31),(DAYS360(TODAY(),(controle!$L280+editar!$C$15))&amp;" Dias para vencer"),"Válido")),""),"Inválido")</f>
        <v/>
      </c>
      <c r="N280" s="94" t="str">
        <f>IF(controle!$L280="","",controle!$L280+editar!$C$15)</f>
        <v/>
      </c>
      <c r="O280" s="97"/>
      <c r="P280" s="80">
        <v>273.0</v>
      </c>
      <c r="Q280" s="80" t="str">
        <f>IF(controle!$J280="","",IF(controle!$J280="Vencido","Vencido",IF(controle!$J280="Válido","Válido","Próximo ao vencimento")))</f>
        <v/>
      </c>
      <c r="R280" s="81" t="str">
        <f>IF(controle!$I280="","",controle!$I280+editar!$C$9)</f>
        <v/>
      </c>
      <c r="S280" s="80" t="str">
        <f>IF(controle!$R280="","",VLOOKUP(MONTH(controle!$R280),editar!$F$2:$G$13,2,0))</f>
        <v/>
      </c>
      <c r="T280" s="80" t="str">
        <f>IF(controle!$R280="","",YEAR(controle!$R280))</f>
        <v/>
      </c>
      <c r="U280" s="80" t="str">
        <f>IF(controle!$M280="","",IF(controle!$M280="Vencido","Vencido",IF(controle!$M280="Válido","Válido","Próximo ao vencimento")))</f>
        <v/>
      </c>
      <c r="V280" s="80" t="str">
        <f>IF(controle!$N280="","",VLOOKUP(MONTH(controle!$N280),editar!$F$2:$G$13,2,0))</f>
        <v/>
      </c>
      <c r="W280" s="80" t="str">
        <f>IF(controle!$N280="","",YEAR(controle!$N280))</f>
        <v/>
      </c>
      <c r="X280" s="80" t="str">
        <f>IF(controle!$I280="","",VLOOKUP(MONTH(controle!$I280),editar!$F$2:$G$13,2,0))</f>
        <v/>
      </c>
      <c r="Y280" s="80" t="str">
        <f>IF(controle!$I280="","",YEAR(controle!$I280))</f>
        <v/>
      </c>
      <c r="Z280" s="80" t="str">
        <f>IF(controle!$L280="","",VLOOKUP(MONTH(controle!$L280),editar!$F$2:$G$13,2,0))</f>
        <v/>
      </c>
      <c r="AA280" s="80" t="str">
        <f>IF(controle!$L280="","",YEAR(controle!$L280))</f>
        <v/>
      </c>
      <c r="AB280" s="61"/>
      <c r="AC280" s="62">
        <f>IFERROR(K280-editar!$C$1,"")</f>
        <v>-44648</v>
      </c>
      <c r="AD280" s="62">
        <f t="shared" si="1"/>
        <v>9999955352</v>
      </c>
      <c r="AE280" s="63"/>
      <c r="AF280" s="63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ht="19.5" customHeight="1">
      <c r="A281" s="82" t="str">
        <f>IF(controle!$D281="","",controle!$P281)</f>
        <v/>
      </c>
      <c r="B281" s="83"/>
      <c r="C281" s="83"/>
      <c r="D281" s="83"/>
      <c r="E281" s="83"/>
      <c r="F281" s="91"/>
      <c r="G281" s="99"/>
      <c r="H281" s="91"/>
      <c r="I281" s="100"/>
      <c r="J281" s="92" t="str">
        <f>IFERROR(IF((controle!$I281&gt;0),IF((DAYS360(TODAY(),(controle!$I281+editar!$C$9))&lt;1),"Vencido",IF((DAYS360(TODAY(),(controle!$I281+editar!$C$9))&lt;31),(DAYS360(TODAY(),(controle!$I281+editar!$C$9))&amp;" Dias para vencer"),"Válido")),""),"Inválido")</f>
        <v/>
      </c>
      <c r="K281" s="93" t="str">
        <f>controle!$R281</f>
        <v/>
      </c>
      <c r="L281" s="94"/>
      <c r="M281" s="95" t="str">
        <f>IFERROR(IF((controle!$L281&gt;0),IF((DAYS360(TODAY(),(controle!$L281+editar!$C$15))&lt;1),"Vencido",IF((DAYS360(TODAY(),(controle!$L281+editar!$C$15))&lt;31),(DAYS360(TODAY(),(controle!$L281+editar!$C$15))&amp;" Dias para vencer"),"Válido")),""),"Inválido")</f>
        <v/>
      </c>
      <c r="N281" s="94" t="str">
        <f>IF(controle!$L281="","",controle!$L281+editar!$C$15)</f>
        <v/>
      </c>
      <c r="O281" s="97"/>
      <c r="P281" s="80">
        <v>274.0</v>
      </c>
      <c r="Q281" s="80" t="str">
        <f>IF(controle!$J281="","",IF(controle!$J281="Vencido","Vencido",IF(controle!$J281="Válido","Válido","Próximo ao vencimento")))</f>
        <v/>
      </c>
      <c r="R281" s="81" t="str">
        <f>IF(controle!$I281="","",controle!$I281+editar!$C$9)</f>
        <v/>
      </c>
      <c r="S281" s="80" t="str">
        <f>IF(controle!$R281="","",VLOOKUP(MONTH(controle!$R281),editar!$F$2:$G$13,2,0))</f>
        <v/>
      </c>
      <c r="T281" s="80" t="str">
        <f>IF(controle!$R281="","",YEAR(controle!$R281))</f>
        <v/>
      </c>
      <c r="U281" s="80" t="str">
        <f>IF(controle!$M281="","",IF(controle!$M281="Vencido","Vencido",IF(controle!$M281="Válido","Válido","Próximo ao vencimento")))</f>
        <v/>
      </c>
      <c r="V281" s="80" t="str">
        <f>IF(controle!$N281="","",VLOOKUP(MONTH(controle!$N281),editar!$F$2:$G$13,2,0))</f>
        <v/>
      </c>
      <c r="W281" s="80" t="str">
        <f>IF(controle!$N281="","",YEAR(controle!$N281))</f>
        <v/>
      </c>
      <c r="X281" s="80" t="str">
        <f>IF(controle!$I281="","",VLOOKUP(MONTH(controle!$I281),editar!$F$2:$G$13,2,0))</f>
        <v/>
      </c>
      <c r="Y281" s="80" t="str">
        <f>IF(controle!$I281="","",YEAR(controle!$I281))</f>
        <v/>
      </c>
      <c r="Z281" s="80" t="str">
        <f>IF(controle!$L281="","",VLOOKUP(MONTH(controle!$L281),editar!$F$2:$G$13,2,0))</f>
        <v/>
      </c>
      <c r="AA281" s="80" t="str">
        <f>IF(controle!$L281="","",YEAR(controle!$L281))</f>
        <v/>
      </c>
      <c r="AB281" s="61"/>
      <c r="AC281" s="62">
        <f>IFERROR(K281-editar!$C$1,"")</f>
        <v>-44648</v>
      </c>
      <c r="AD281" s="62">
        <f t="shared" si="1"/>
        <v>9999955352</v>
      </c>
      <c r="AE281" s="63"/>
      <c r="AF281" s="63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ht="19.5" customHeight="1">
      <c r="A282" s="82" t="str">
        <f>IF(controle!$D282="","",controle!$P282)</f>
        <v/>
      </c>
      <c r="B282" s="83"/>
      <c r="C282" s="83"/>
      <c r="D282" s="83"/>
      <c r="E282" s="83"/>
      <c r="F282" s="91"/>
      <c r="G282" s="99"/>
      <c r="H282" s="91"/>
      <c r="I282" s="100"/>
      <c r="J282" s="92" t="str">
        <f>IFERROR(IF((controle!$I282&gt;0),IF((DAYS360(TODAY(),(controle!$I282+editar!$C$9))&lt;1),"Vencido",IF((DAYS360(TODAY(),(controle!$I282+editar!$C$9))&lt;31),(DAYS360(TODAY(),(controle!$I282+editar!$C$9))&amp;" Dias para vencer"),"Válido")),""),"Inválido")</f>
        <v/>
      </c>
      <c r="K282" s="93" t="str">
        <f>controle!$R282</f>
        <v/>
      </c>
      <c r="L282" s="94"/>
      <c r="M282" s="95" t="str">
        <f>IFERROR(IF((controle!$L282&gt;0),IF((DAYS360(TODAY(),(controle!$L282+editar!$C$15))&lt;1),"Vencido",IF((DAYS360(TODAY(),(controle!$L282+editar!$C$15))&lt;31),(DAYS360(TODAY(),(controle!$L282+editar!$C$15))&amp;" Dias para vencer"),"Válido")),""),"Inválido")</f>
        <v/>
      </c>
      <c r="N282" s="94" t="str">
        <f>IF(controle!$L282="","",controle!$L282+editar!$C$15)</f>
        <v/>
      </c>
      <c r="O282" s="97"/>
      <c r="P282" s="80">
        <v>275.0</v>
      </c>
      <c r="Q282" s="80" t="str">
        <f>IF(controle!$J282="","",IF(controle!$J282="Vencido","Vencido",IF(controle!$J282="Válido","Válido","Próximo ao vencimento")))</f>
        <v/>
      </c>
      <c r="R282" s="81" t="str">
        <f>IF(controle!$I282="","",controle!$I282+editar!$C$9)</f>
        <v/>
      </c>
      <c r="S282" s="80" t="str">
        <f>IF(controle!$R282="","",VLOOKUP(MONTH(controle!$R282),editar!$F$2:$G$13,2,0))</f>
        <v/>
      </c>
      <c r="T282" s="80" t="str">
        <f>IF(controle!$R282="","",YEAR(controle!$R282))</f>
        <v/>
      </c>
      <c r="U282" s="80" t="str">
        <f>IF(controle!$M282="","",IF(controle!$M282="Vencido","Vencido",IF(controle!$M282="Válido","Válido","Próximo ao vencimento")))</f>
        <v/>
      </c>
      <c r="V282" s="80" t="str">
        <f>IF(controle!$N282="","",VLOOKUP(MONTH(controle!$N282),editar!$F$2:$G$13,2,0))</f>
        <v/>
      </c>
      <c r="W282" s="80" t="str">
        <f>IF(controle!$N282="","",YEAR(controle!$N282))</f>
        <v/>
      </c>
      <c r="X282" s="80" t="str">
        <f>IF(controle!$I282="","",VLOOKUP(MONTH(controle!$I282),editar!$F$2:$G$13,2,0))</f>
        <v/>
      </c>
      <c r="Y282" s="80" t="str">
        <f>IF(controle!$I282="","",YEAR(controle!$I282))</f>
        <v/>
      </c>
      <c r="Z282" s="80" t="str">
        <f>IF(controle!$L282="","",VLOOKUP(MONTH(controle!$L282),editar!$F$2:$G$13,2,0))</f>
        <v/>
      </c>
      <c r="AA282" s="80" t="str">
        <f>IF(controle!$L282="","",YEAR(controle!$L282))</f>
        <v/>
      </c>
      <c r="AB282" s="61"/>
      <c r="AC282" s="62">
        <f>IFERROR(K282-editar!$C$1,"")</f>
        <v>-44648</v>
      </c>
      <c r="AD282" s="62">
        <f t="shared" si="1"/>
        <v>9999955352</v>
      </c>
      <c r="AE282" s="63"/>
      <c r="AF282" s="63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ht="19.5" customHeight="1">
      <c r="A283" s="82" t="str">
        <f>IF(controle!$D283="","",controle!$P283)</f>
        <v/>
      </c>
      <c r="B283" s="83"/>
      <c r="C283" s="83"/>
      <c r="D283" s="83"/>
      <c r="E283" s="83"/>
      <c r="F283" s="91"/>
      <c r="G283" s="99"/>
      <c r="H283" s="91"/>
      <c r="I283" s="100"/>
      <c r="J283" s="92" t="str">
        <f>IFERROR(IF((controle!$I283&gt;0),IF((DAYS360(TODAY(),(controle!$I283+editar!$C$9))&lt;1),"Vencido",IF((DAYS360(TODAY(),(controle!$I283+editar!$C$9))&lt;31),(DAYS360(TODAY(),(controle!$I283+editar!$C$9))&amp;" Dias para vencer"),"Válido")),""),"Inválido")</f>
        <v/>
      </c>
      <c r="K283" s="93" t="str">
        <f>controle!$R283</f>
        <v/>
      </c>
      <c r="L283" s="94"/>
      <c r="M283" s="95" t="str">
        <f>IFERROR(IF((controle!$L283&gt;0),IF((DAYS360(TODAY(),(controle!$L283+editar!$C$15))&lt;1),"Vencido",IF((DAYS360(TODAY(),(controle!$L283+editar!$C$15))&lt;31),(DAYS360(TODAY(),(controle!$L283+editar!$C$15))&amp;" Dias para vencer"),"Válido")),""),"Inválido")</f>
        <v/>
      </c>
      <c r="N283" s="94" t="str">
        <f>IF(controle!$L283="","",controle!$L283+editar!$C$15)</f>
        <v/>
      </c>
      <c r="O283" s="97"/>
      <c r="P283" s="80">
        <v>276.0</v>
      </c>
      <c r="Q283" s="80" t="str">
        <f>IF(controle!$J283="","",IF(controle!$J283="Vencido","Vencido",IF(controle!$J283="Válido","Válido","Próximo ao vencimento")))</f>
        <v/>
      </c>
      <c r="R283" s="81" t="str">
        <f>IF(controle!$I283="","",controle!$I283+editar!$C$9)</f>
        <v/>
      </c>
      <c r="S283" s="80" t="str">
        <f>IF(controle!$R283="","",VLOOKUP(MONTH(controle!$R283),editar!$F$2:$G$13,2,0))</f>
        <v/>
      </c>
      <c r="T283" s="80" t="str">
        <f>IF(controle!$R283="","",YEAR(controle!$R283))</f>
        <v/>
      </c>
      <c r="U283" s="80" t="str">
        <f>IF(controle!$M283="","",IF(controle!$M283="Vencido","Vencido",IF(controle!$M283="Válido","Válido","Próximo ao vencimento")))</f>
        <v/>
      </c>
      <c r="V283" s="80" t="str">
        <f>IF(controle!$N283="","",VLOOKUP(MONTH(controle!$N283),editar!$F$2:$G$13,2,0))</f>
        <v/>
      </c>
      <c r="W283" s="80" t="str">
        <f>IF(controle!$N283="","",YEAR(controle!$N283))</f>
        <v/>
      </c>
      <c r="X283" s="80" t="str">
        <f>IF(controle!$I283="","",VLOOKUP(MONTH(controle!$I283),editar!$F$2:$G$13,2,0))</f>
        <v/>
      </c>
      <c r="Y283" s="80" t="str">
        <f>IF(controle!$I283="","",YEAR(controle!$I283))</f>
        <v/>
      </c>
      <c r="Z283" s="80" t="str">
        <f>IF(controle!$L283="","",VLOOKUP(MONTH(controle!$L283),editar!$F$2:$G$13,2,0))</f>
        <v/>
      </c>
      <c r="AA283" s="80" t="str">
        <f>IF(controle!$L283="","",YEAR(controle!$L283))</f>
        <v/>
      </c>
      <c r="AB283" s="61"/>
      <c r="AC283" s="62">
        <f>IFERROR(K283-editar!$C$1,"")</f>
        <v>-44648</v>
      </c>
      <c r="AD283" s="62">
        <f t="shared" si="1"/>
        <v>9999955352</v>
      </c>
      <c r="AE283" s="63"/>
      <c r="AF283" s="63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ht="19.5" customHeight="1">
      <c r="A284" s="82" t="str">
        <f>IF(controle!$D284="","",controle!$P284)</f>
        <v/>
      </c>
      <c r="B284" s="83"/>
      <c r="C284" s="83"/>
      <c r="D284" s="83"/>
      <c r="E284" s="83"/>
      <c r="F284" s="91"/>
      <c r="G284" s="99"/>
      <c r="H284" s="91"/>
      <c r="I284" s="100"/>
      <c r="J284" s="92" t="str">
        <f>IFERROR(IF((controle!$I284&gt;0),IF((DAYS360(TODAY(),(controle!$I284+editar!$C$9))&lt;1),"Vencido",IF((DAYS360(TODAY(),(controle!$I284+editar!$C$9))&lt;31),(DAYS360(TODAY(),(controle!$I284+editar!$C$9))&amp;" Dias para vencer"),"Válido")),""),"Inválido")</f>
        <v/>
      </c>
      <c r="K284" s="93" t="str">
        <f>controle!$R284</f>
        <v/>
      </c>
      <c r="L284" s="94"/>
      <c r="M284" s="95" t="str">
        <f>IFERROR(IF((controle!$L284&gt;0),IF((DAYS360(TODAY(),(controle!$L284+editar!$C$15))&lt;1),"Vencido",IF((DAYS360(TODAY(),(controle!$L284+editar!$C$15))&lt;31),(DAYS360(TODAY(),(controle!$L284+editar!$C$15))&amp;" Dias para vencer"),"Válido")),""),"Inválido")</f>
        <v/>
      </c>
      <c r="N284" s="94" t="str">
        <f>IF(controle!$L284="","",controle!$L284+editar!$C$15)</f>
        <v/>
      </c>
      <c r="O284" s="97"/>
      <c r="P284" s="80">
        <v>277.0</v>
      </c>
      <c r="Q284" s="80" t="str">
        <f>IF(controle!$J284="","",IF(controle!$J284="Vencido","Vencido",IF(controle!$J284="Válido","Válido","Próximo ao vencimento")))</f>
        <v/>
      </c>
      <c r="R284" s="81" t="str">
        <f>IF(controle!$I284="","",controle!$I284+editar!$C$9)</f>
        <v/>
      </c>
      <c r="S284" s="80" t="str">
        <f>IF(controle!$R284="","",VLOOKUP(MONTH(controle!$R284),editar!$F$2:$G$13,2,0))</f>
        <v/>
      </c>
      <c r="T284" s="80" t="str">
        <f>IF(controle!$R284="","",YEAR(controle!$R284))</f>
        <v/>
      </c>
      <c r="U284" s="80" t="str">
        <f>IF(controle!$M284="","",IF(controle!$M284="Vencido","Vencido",IF(controle!$M284="Válido","Válido","Próximo ao vencimento")))</f>
        <v/>
      </c>
      <c r="V284" s="80" t="str">
        <f>IF(controle!$N284="","",VLOOKUP(MONTH(controle!$N284),editar!$F$2:$G$13,2,0))</f>
        <v/>
      </c>
      <c r="W284" s="80" t="str">
        <f>IF(controle!$N284="","",YEAR(controle!$N284))</f>
        <v/>
      </c>
      <c r="X284" s="80" t="str">
        <f>IF(controle!$I284="","",VLOOKUP(MONTH(controle!$I284),editar!$F$2:$G$13,2,0))</f>
        <v/>
      </c>
      <c r="Y284" s="80" t="str">
        <f>IF(controle!$I284="","",YEAR(controle!$I284))</f>
        <v/>
      </c>
      <c r="Z284" s="80" t="str">
        <f>IF(controle!$L284="","",VLOOKUP(MONTH(controle!$L284),editar!$F$2:$G$13,2,0))</f>
        <v/>
      </c>
      <c r="AA284" s="80" t="str">
        <f>IF(controle!$L284="","",YEAR(controle!$L284))</f>
        <v/>
      </c>
      <c r="AB284" s="61"/>
      <c r="AC284" s="62">
        <f>IFERROR(K284-editar!$C$1,"")</f>
        <v>-44648</v>
      </c>
      <c r="AD284" s="62">
        <f t="shared" si="1"/>
        <v>9999955352</v>
      </c>
      <c r="AE284" s="63"/>
      <c r="AF284" s="63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ht="19.5" customHeight="1">
      <c r="A285" s="82" t="str">
        <f>IF(controle!$D285="","",controle!$P285)</f>
        <v/>
      </c>
      <c r="B285" s="83"/>
      <c r="C285" s="83"/>
      <c r="D285" s="83"/>
      <c r="E285" s="83"/>
      <c r="F285" s="91"/>
      <c r="G285" s="99"/>
      <c r="H285" s="91"/>
      <c r="I285" s="100"/>
      <c r="J285" s="92" t="str">
        <f>IFERROR(IF((controle!$I285&gt;0),IF((DAYS360(TODAY(),(controle!$I285+editar!$C$9))&lt;1),"Vencido",IF((DAYS360(TODAY(),(controle!$I285+editar!$C$9))&lt;31),(DAYS360(TODAY(),(controle!$I285+editar!$C$9))&amp;" Dias para vencer"),"Válido")),""),"Inválido")</f>
        <v/>
      </c>
      <c r="K285" s="93" t="str">
        <f>controle!$R285</f>
        <v/>
      </c>
      <c r="L285" s="94"/>
      <c r="M285" s="95" t="str">
        <f>IFERROR(IF((controle!$L285&gt;0),IF((DAYS360(TODAY(),(controle!$L285+editar!$C$15))&lt;1),"Vencido",IF((DAYS360(TODAY(),(controle!$L285+editar!$C$15))&lt;31),(DAYS360(TODAY(),(controle!$L285+editar!$C$15))&amp;" Dias para vencer"),"Válido")),""),"Inválido")</f>
        <v/>
      </c>
      <c r="N285" s="94" t="str">
        <f>IF(controle!$L285="","",controle!$L285+editar!$C$15)</f>
        <v/>
      </c>
      <c r="O285" s="97"/>
      <c r="P285" s="80">
        <v>278.0</v>
      </c>
      <c r="Q285" s="80" t="str">
        <f>IF(controle!$J285="","",IF(controle!$J285="Vencido","Vencido",IF(controle!$J285="Válido","Válido","Próximo ao vencimento")))</f>
        <v/>
      </c>
      <c r="R285" s="81" t="str">
        <f>IF(controle!$I285="","",controle!$I285+editar!$C$9)</f>
        <v/>
      </c>
      <c r="S285" s="80" t="str">
        <f>IF(controle!$R285="","",VLOOKUP(MONTH(controle!$R285),editar!$F$2:$G$13,2,0))</f>
        <v/>
      </c>
      <c r="T285" s="80" t="str">
        <f>IF(controle!$R285="","",YEAR(controle!$R285))</f>
        <v/>
      </c>
      <c r="U285" s="80" t="str">
        <f>IF(controle!$M285="","",IF(controle!$M285="Vencido","Vencido",IF(controle!$M285="Válido","Válido","Próximo ao vencimento")))</f>
        <v/>
      </c>
      <c r="V285" s="80" t="str">
        <f>IF(controle!$N285="","",VLOOKUP(MONTH(controle!$N285),editar!$F$2:$G$13,2,0))</f>
        <v/>
      </c>
      <c r="W285" s="80" t="str">
        <f>IF(controle!$N285="","",YEAR(controle!$N285))</f>
        <v/>
      </c>
      <c r="X285" s="80" t="str">
        <f>IF(controle!$I285="","",VLOOKUP(MONTH(controle!$I285),editar!$F$2:$G$13,2,0))</f>
        <v/>
      </c>
      <c r="Y285" s="80" t="str">
        <f>IF(controle!$I285="","",YEAR(controle!$I285))</f>
        <v/>
      </c>
      <c r="Z285" s="80" t="str">
        <f>IF(controle!$L285="","",VLOOKUP(MONTH(controle!$L285),editar!$F$2:$G$13,2,0))</f>
        <v/>
      </c>
      <c r="AA285" s="80" t="str">
        <f>IF(controle!$L285="","",YEAR(controle!$L285))</f>
        <v/>
      </c>
      <c r="AB285" s="61"/>
      <c r="AC285" s="62">
        <f>IFERROR(K285-editar!$C$1,"")</f>
        <v>-44648</v>
      </c>
      <c r="AD285" s="62">
        <f t="shared" si="1"/>
        <v>9999955352</v>
      </c>
      <c r="AE285" s="63"/>
      <c r="AF285" s="63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ht="19.5" customHeight="1">
      <c r="A286" s="82" t="str">
        <f>IF(controle!$D286="","",controle!$P286)</f>
        <v/>
      </c>
      <c r="B286" s="83"/>
      <c r="C286" s="83"/>
      <c r="D286" s="83"/>
      <c r="E286" s="83"/>
      <c r="F286" s="91"/>
      <c r="G286" s="99"/>
      <c r="H286" s="91"/>
      <c r="I286" s="100"/>
      <c r="J286" s="92" t="str">
        <f>IFERROR(IF((controle!$I286&gt;0),IF((DAYS360(TODAY(),(controle!$I286+editar!$C$9))&lt;1),"Vencido",IF((DAYS360(TODAY(),(controle!$I286+editar!$C$9))&lt;31),(DAYS360(TODAY(),(controle!$I286+editar!$C$9))&amp;" Dias para vencer"),"Válido")),""),"Inválido")</f>
        <v/>
      </c>
      <c r="K286" s="93" t="str">
        <f>controle!$R286</f>
        <v/>
      </c>
      <c r="L286" s="94"/>
      <c r="M286" s="95" t="str">
        <f>IFERROR(IF((controle!$L286&gt;0),IF((DAYS360(TODAY(),(controle!$L286+editar!$C$15))&lt;1),"Vencido",IF((DAYS360(TODAY(),(controle!$L286+editar!$C$15))&lt;31),(DAYS360(TODAY(),(controle!$L286+editar!$C$15))&amp;" Dias para vencer"),"Válido")),""),"Inválido")</f>
        <v/>
      </c>
      <c r="N286" s="94" t="str">
        <f>IF(controle!$L286="","",controle!$L286+editar!$C$15)</f>
        <v/>
      </c>
      <c r="O286" s="97"/>
      <c r="P286" s="80">
        <v>279.0</v>
      </c>
      <c r="Q286" s="80" t="str">
        <f>IF(controle!$J286="","",IF(controle!$J286="Vencido","Vencido",IF(controle!$J286="Válido","Válido","Próximo ao vencimento")))</f>
        <v/>
      </c>
      <c r="R286" s="81" t="str">
        <f>IF(controle!$I286="","",controle!$I286+editar!$C$9)</f>
        <v/>
      </c>
      <c r="S286" s="80" t="str">
        <f>IF(controle!$R286="","",VLOOKUP(MONTH(controle!$R286),editar!$F$2:$G$13,2,0))</f>
        <v/>
      </c>
      <c r="T286" s="80" t="str">
        <f>IF(controle!$R286="","",YEAR(controle!$R286))</f>
        <v/>
      </c>
      <c r="U286" s="80" t="str">
        <f>IF(controle!$M286="","",IF(controle!$M286="Vencido","Vencido",IF(controle!$M286="Válido","Válido","Próximo ao vencimento")))</f>
        <v/>
      </c>
      <c r="V286" s="80" t="str">
        <f>IF(controle!$N286="","",VLOOKUP(MONTH(controle!$N286),editar!$F$2:$G$13,2,0))</f>
        <v/>
      </c>
      <c r="W286" s="80" t="str">
        <f>IF(controle!$N286="","",YEAR(controle!$N286))</f>
        <v/>
      </c>
      <c r="X286" s="80" t="str">
        <f>IF(controle!$I286="","",VLOOKUP(MONTH(controle!$I286),editar!$F$2:$G$13,2,0))</f>
        <v/>
      </c>
      <c r="Y286" s="80" t="str">
        <f>IF(controle!$I286="","",YEAR(controle!$I286))</f>
        <v/>
      </c>
      <c r="Z286" s="80" t="str">
        <f>IF(controle!$L286="","",VLOOKUP(MONTH(controle!$L286),editar!$F$2:$G$13,2,0))</f>
        <v/>
      </c>
      <c r="AA286" s="80" t="str">
        <f>IF(controle!$L286="","",YEAR(controle!$L286))</f>
        <v/>
      </c>
      <c r="AB286" s="61"/>
      <c r="AC286" s="62">
        <f>IFERROR(K286-editar!$C$1,"")</f>
        <v>-44648</v>
      </c>
      <c r="AD286" s="62">
        <f t="shared" si="1"/>
        <v>9999955352</v>
      </c>
      <c r="AE286" s="63"/>
      <c r="AF286" s="63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ht="19.5" customHeight="1">
      <c r="A287" s="82" t="str">
        <f>IF(controle!$D287="","",controle!$P287)</f>
        <v/>
      </c>
      <c r="B287" s="83"/>
      <c r="C287" s="83"/>
      <c r="D287" s="83"/>
      <c r="E287" s="83"/>
      <c r="F287" s="91"/>
      <c r="G287" s="99"/>
      <c r="H287" s="91"/>
      <c r="I287" s="100"/>
      <c r="J287" s="92" t="str">
        <f>IFERROR(IF((controle!$I287&gt;0),IF((DAYS360(TODAY(),(controle!$I287+editar!$C$9))&lt;1),"Vencido",IF((DAYS360(TODAY(),(controle!$I287+editar!$C$9))&lt;31),(DAYS360(TODAY(),(controle!$I287+editar!$C$9))&amp;" Dias para vencer"),"Válido")),""),"Inválido")</f>
        <v/>
      </c>
      <c r="K287" s="93" t="str">
        <f>controle!$R287</f>
        <v/>
      </c>
      <c r="L287" s="94"/>
      <c r="M287" s="95" t="str">
        <f>IFERROR(IF((controle!$L287&gt;0),IF((DAYS360(TODAY(),(controle!$L287+editar!$C$15))&lt;1),"Vencido",IF((DAYS360(TODAY(),(controle!$L287+editar!$C$15))&lt;31),(DAYS360(TODAY(),(controle!$L287+editar!$C$15))&amp;" Dias para vencer"),"Válido")),""),"Inválido")</f>
        <v/>
      </c>
      <c r="N287" s="94" t="str">
        <f>IF(controle!$L287="","",controle!$L287+editar!$C$15)</f>
        <v/>
      </c>
      <c r="O287" s="97"/>
      <c r="P287" s="80">
        <v>280.0</v>
      </c>
      <c r="Q287" s="80" t="str">
        <f>IF(controle!$J287="","",IF(controle!$J287="Vencido","Vencido",IF(controle!$J287="Válido","Válido","Próximo ao vencimento")))</f>
        <v/>
      </c>
      <c r="R287" s="81" t="str">
        <f>IF(controle!$I287="","",controle!$I287+editar!$C$9)</f>
        <v/>
      </c>
      <c r="S287" s="80" t="str">
        <f>IF(controle!$R287="","",VLOOKUP(MONTH(controle!$R287),editar!$F$2:$G$13,2,0))</f>
        <v/>
      </c>
      <c r="T287" s="80" t="str">
        <f>IF(controle!$R287="","",YEAR(controle!$R287))</f>
        <v/>
      </c>
      <c r="U287" s="80" t="str">
        <f>IF(controle!$M287="","",IF(controle!$M287="Vencido","Vencido",IF(controle!$M287="Válido","Válido","Próximo ao vencimento")))</f>
        <v/>
      </c>
      <c r="V287" s="80" t="str">
        <f>IF(controle!$N287="","",VLOOKUP(MONTH(controle!$N287),editar!$F$2:$G$13,2,0))</f>
        <v/>
      </c>
      <c r="W287" s="80" t="str">
        <f>IF(controle!$N287="","",YEAR(controle!$N287))</f>
        <v/>
      </c>
      <c r="X287" s="80" t="str">
        <f>IF(controle!$I287="","",VLOOKUP(MONTH(controle!$I287),editar!$F$2:$G$13,2,0))</f>
        <v/>
      </c>
      <c r="Y287" s="80" t="str">
        <f>IF(controle!$I287="","",YEAR(controle!$I287))</f>
        <v/>
      </c>
      <c r="Z287" s="80" t="str">
        <f>IF(controle!$L287="","",VLOOKUP(MONTH(controle!$L287),editar!$F$2:$G$13,2,0))</f>
        <v/>
      </c>
      <c r="AA287" s="80" t="str">
        <f>IF(controle!$L287="","",YEAR(controle!$L287))</f>
        <v/>
      </c>
      <c r="AB287" s="61"/>
      <c r="AC287" s="62">
        <f>IFERROR(K287-editar!$C$1,"")</f>
        <v>-44648</v>
      </c>
      <c r="AD287" s="62">
        <f t="shared" si="1"/>
        <v>9999955352</v>
      </c>
      <c r="AE287" s="63"/>
      <c r="AF287" s="63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ht="19.5" customHeight="1">
      <c r="A288" s="82" t="str">
        <f>IF(controle!$D288="","",controle!$P288)</f>
        <v/>
      </c>
      <c r="B288" s="83"/>
      <c r="C288" s="83"/>
      <c r="D288" s="83"/>
      <c r="E288" s="83"/>
      <c r="F288" s="91"/>
      <c r="G288" s="99"/>
      <c r="H288" s="91"/>
      <c r="I288" s="100"/>
      <c r="J288" s="92" t="str">
        <f>IFERROR(IF((controle!$I288&gt;0),IF((DAYS360(TODAY(),(controle!$I288+editar!$C$9))&lt;1),"Vencido",IF((DAYS360(TODAY(),(controle!$I288+editar!$C$9))&lt;31),(DAYS360(TODAY(),(controle!$I288+editar!$C$9))&amp;" Dias para vencer"),"Válido")),""),"Inválido")</f>
        <v/>
      </c>
      <c r="K288" s="93" t="str">
        <f>controle!$R288</f>
        <v/>
      </c>
      <c r="L288" s="94"/>
      <c r="M288" s="95" t="str">
        <f>IFERROR(IF((controle!$L288&gt;0),IF((DAYS360(TODAY(),(controle!$L288+editar!$C$15))&lt;1),"Vencido",IF((DAYS360(TODAY(),(controle!$L288+editar!$C$15))&lt;31),(DAYS360(TODAY(),(controle!$L288+editar!$C$15))&amp;" Dias para vencer"),"Válido")),""),"Inválido")</f>
        <v/>
      </c>
      <c r="N288" s="94" t="str">
        <f>IF(controle!$L288="","",controle!$L288+editar!$C$15)</f>
        <v/>
      </c>
      <c r="O288" s="97"/>
      <c r="P288" s="80">
        <v>281.0</v>
      </c>
      <c r="Q288" s="80" t="str">
        <f>IF(controle!$J288="","",IF(controle!$J288="Vencido","Vencido",IF(controle!$J288="Válido","Válido","Próximo ao vencimento")))</f>
        <v/>
      </c>
      <c r="R288" s="81" t="str">
        <f>IF(controle!$I288="","",controle!$I288+editar!$C$9)</f>
        <v/>
      </c>
      <c r="S288" s="80" t="str">
        <f>IF(controle!$R288="","",VLOOKUP(MONTH(controle!$R288),editar!$F$2:$G$13,2,0))</f>
        <v/>
      </c>
      <c r="T288" s="80" t="str">
        <f>IF(controle!$R288="","",YEAR(controle!$R288))</f>
        <v/>
      </c>
      <c r="U288" s="80" t="str">
        <f>IF(controle!$M288="","",IF(controle!$M288="Vencido","Vencido",IF(controle!$M288="Válido","Válido","Próximo ao vencimento")))</f>
        <v/>
      </c>
      <c r="V288" s="80" t="str">
        <f>IF(controle!$N288="","",VLOOKUP(MONTH(controle!$N288),editar!$F$2:$G$13,2,0))</f>
        <v/>
      </c>
      <c r="W288" s="80" t="str">
        <f>IF(controle!$N288="","",YEAR(controle!$N288))</f>
        <v/>
      </c>
      <c r="X288" s="80" t="str">
        <f>IF(controle!$I288="","",VLOOKUP(MONTH(controle!$I288),editar!$F$2:$G$13,2,0))</f>
        <v/>
      </c>
      <c r="Y288" s="80" t="str">
        <f>IF(controle!$I288="","",YEAR(controle!$I288))</f>
        <v/>
      </c>
      <c r="Z288" s="80" t="str">
        <f>IF(controle!$L288="","",VLOOKUP(MONTH(controle!$L288),editar!$F$2:$G$13,2,0))</f>
        <v/>
      </c>
      <c r="AA288" s="80" t="str">
        <f>IF(controle!$L288="","",YEAR(controle!$L288))</f>
        <v/>
      </c>
      <c r="AB288" s="61"/>
      <c r="AC288" s="62">
        <f>IFERROR(K288-editar!$C$1,"")</f>
        <v>-44648</v>
      </c>
      <c r="AD288" s="62">
        <f t="shared" si="1"/>
        <v>9999955352</v>
      </c>
      <c r="AE288" s="63"/>
      <c r="AF288" s="63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ht="19.5" customHeight="1">
      <c r="A289" s="82" t="str">
        <f>IF(controle!$D289="","",controle!$P289)</f>
        <v/>
      </c>
      <c r="B289" s="83"/>
      <c r="C289" s="83"/>
      <c r="D289" s="83"/>
      <c r="E289" s="83"/>
      <c r="F289" s="91"/>
      <c r="G289" s="99"/>
      <c r="H289" s="91"/>
      <c r="I289" s="100"/>
      <c r="J289" s="92" t="str">
        <f>IFERROR(IF((controle!$I289&gt;0),IF((DAYS360(TODAY(),(controle!$I289+editar!$C$9))&lt;1),"Vencido",IF((DAYS360(TODAY(),(controle!$I289+editar!$C$9))&lt;31),(DAYS360(TODAY(),(controle!$I289+editar!$C$9))&amp;" Dias para vencer"),"Válido")),""),"Inválido")</f>
        <v/>
      </c>
      <c r="K289" s="93" t="str">
        <f>controle!$R289</f>
        <v/>
      </c>
      <c r="L289" s="94"/>
      <c r="M289" s="95" t="str">
        <f>IFERROR(IF((controle!$L289&gt;0),IF((DAYS360(TODAY(),(controle!$L289+editar!$C$15))&lt;1),"Vencido",IF((DAYS360(TODAY(),(controle!$L289+editar!$C$15))&lt;31),(DAYS360(TODAY(),(controle!$L289+editar!$C$15))&amp;" Dias para vencer"),"Válido")),""),"Inválido")</f>
        <v/>
      </c>
      <c r="N289" s="94" t="str">
        <f>IF(controle!$L289="","",controle!$L289+editar!$C$15)</f>
        <v/>
      </c>
      <c r="O289" s="97"/>
      <c r="P289" s="80">
        <v>282.0</v>
      </c>
      <c r="Q289" s="80" t="str">
        <f>IF(controle!$J289="","",IF(controle!$J289="Vencido","Vencido",IF(controle!$J289="Válido","Válido","Próximo ao vencimento")))</f>
        <v/>
      </c>
      <c r="R289" s="81" t="str">
        <f>IF(controle!$I289="","",controle!$I289+editar!$C$9)</f>
        <v/>
      </c>
      <c r="S289" s="80" t="str">
        <f>IF(controle!$R289="","",VLOOKUP(MONTH(controle!$R289),editar!$F$2:$G$13,2,0))</f>
        <v/>
      </c>
      <c r="T289" s="80" t="str">
        <f>IF(controle!$R289="","",YEAR(controle!$R289))</f>
        <v/>
      </c>
      <c r="U289" s="80" t="str">
        <f>IF(controle!$M289="","",IF(controle!$M289="Vencido","Vencido",IF(controle!$M289="Válido","Válido","Próximo ao vencimento")))</f>
        <v/>
      </c>
      <c r="V289" s="80" t="str">
        <f>IF(controle!$N289="","",VLOOKUP(MONTH(controle!$N289),editar!$F$2:$G$13,2,0))</f>
        <v/>
      </c>
      <c r="W289" s="80" t="str">
        <f>IF(controle!$N289="","",YEAR(controle!$N289))</f>
        <v/>
      </c>
      <c r="X289" s="80" t="str">
        <f>IF(controle!$I289="","",VLOOKUP(MONTH(controle!$I289),editar!$F$2:$G$13,2,0))</f>
        <v/>
      </c>
      <c r="Y289" s="80" t="str">
        <f>IF(controle!$I289="","",YEAR(controle!$I289))</f>
        <v/>
      </c>
      <c r="Z289" s="80" t="str">
        <f>IF(controle!$L289="","",VLOOKUP(MONTH(controle!$L289),editar!$F$2:$G$13,2,0))</f>
        <v/>
      </c>
      <c r="AA289" s="80" t="str">
        <f>IF(controle!$L289="","",YEAR(controle!$L289))</f>
        <v/>
      </c>
      <c r="AB289" s="61"/>
      <c r="AC289" s="62">
        <f>IFERROR(K289-editar!$C$1,"")</f>
        <v>-44648</v>
      </c>
      <c r="AD289" s="62">
        <f t="shared" si="1"/>
        <v>9999955352</v>
      </c>
      <c r="AE289" s="63"/>
      <c r="AF289" s="63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ht="19.5" customHeight="1">
      <c r="A290" s="82" t="str">
        <f>IF(controle!$D290="","",controle!$P290)</f>
        <v/>
      </c>
      <c r="B290" s="83"/>
      <c r="C290" s="83"/>
      <c r="D290" s="83"/>
      <c r="E290" s="83"/>
      <c r="F290" s="91"/>
      <c r="G290" s="99"/>
      <c r="H290" s="91"/>
      <c r="I290" s="100"/>
      <c r="J290" s="92" t="str">
        <f>IFERROR(IF((controle!$I290&gt;0),IF((DAYS360(TODAY(),(controle!$I290+editar!$C$9))&lt;1),"Vencido",IF((DAYS360(TODAY(),(controle!$I290+editar!$C$9))&lt;31),(DAYS360(TODAY(),(controle!$I290+editar!$C$9))&amp;" Dias para vencer"),"Válido")),""),"Inválido")</f>
        <v/>
      </c>
      <c r="K290" s="93" t="str">
        <f>controle!$R290</f>
        <v/>
      </c>
      <c r="L290" s="94"/>
      <c r="M290" s="95" t="str">
        <f>IFERROR(IF((controle!$L290&gt;0),IF((DAYS360(TODAY(),(controle!$L290+editar!$C$15))&lt;1),"Vencido",IF((DAYS360(TODAY(),(controle!$L290+editar!$C$15))&lt;31),(DAYS360(TODAY(),(controle!$L290+editar!$C$15))&amp;" Dias para vencer"),"Válido")),""),"Inválido")</f>
        <v/>
      </c>
      <c r="N290" s="94" t="str">
        <f>IF(controle!$L290="","",controle!$L290+editar!$C$15)</f>
        <v/>
      </c>
      <c r="O290" s="97"/>
      <c r="P290" s="80">
        <v>283.0</v>
      </c>
      <c r="Q290" s="80" t="str">
        <f>IF(controle!$J290="","",IF(controle!$J290="Vencido","Vencido",IF(controle!$J290="Válido","Válido","Próximo ao vencimento")))</f>
        <v/>
      </c>
      <c r="R290" s="81" t="str">
        <f>IF(controle!$I290="","",controle!$I290+editar!$C$9)</f>
        <v/>
      </c>
      <c r="S290" s="80" t="str">
        <f>IF(controle!$R290="","",VLOOKUP(MONTH(controle!$R290),editar!$F$2:$G$13,2,0))</f>
        <v/>
      </c>
      <c r="T290" s="80" t="str">
        <f>IF(controle!$R290="","",YEAR(controle!$R290))</f>
        <v/>
      </c>
      <c r="U290" s="80" t="str">
        <f>IF(controle!$M290="","",IF(controle!$M290="Vencido","Vencido",IF(controle!$M290="Válido","Válido","Próximo ao vencimento")))</f>
        <v/>
      </c>
      <c r="V290" s="80" t="str">
        <f>IF(controle!$N290="","",VLOOKUP(MONTH(controle!$N290),editar!$F$2:$G$13,2,0))</f>
        <v/>
      </c>
      <c r="W290" s="80" t="str">
        <f>IF(controle!$N290="","",YEAR(controle!$N290))</f>
        <v/>
      </c>
      <c r="X290" s="80" t="str">
        <f>IF(controle!$I290="","",VLOOKUP(MONTH(controle!$I290),editar!$F$2:$G$13,2,0))</f>
        <v/>
      </c>
      <c r="Y290" s="80" t="str">
        <f>IF(controle!$I290="","",YEAR(controle!$I290))</f>
        <v/>
      </c>
      <c r="Z290" s="80" t="str">
        <f>IF(controle!$L290="","",VLOOKUP(MONTH(controle!$L290),editar!$F$2:$G$13,2,0))</f>
        <v/>
      </c>
      <c r="AA290" s="80" t="str">
        <f>IF(controle!$L290="","",YEAR(controle!$L290))</f>
        <v/>
      </c>
      <c r="AB290" s="61"/>
      <c r="AC290" s="62">
        <f>IFERROR(K290-editar!$C$1,"")</f>
        <v>-44648</v>
      </c>
      <c r="AD290" s="62">
        <f t="shared" si="1"/>
        <v>9999955352</v>
      </c>
      <c r="AE290" s="63"/>
      <c r="AF290" s="63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ht="19.5" customHeight="1">
      <c r="A291" s="82" t="str">
        <f>IF(controle!$D291="","",controle!$P291)</f>
        <v/>
      </c>
      <c r="B291" s="83"/>
      <c r="C291" s="83"/>
      <c r="D291" s="83"/>
      <c r="E291" s="83"/>
      <c r="F291" s="91"/>
      <c r="G291" s="99"/>
      <c r="H291" s="91"/>
      <c r="I291" s="100"/>
      <c r="J291" s="92" t="str">
        <f>IFERROR(IF((controle!$I291&gt;0),IF((DAYS360(TODAY(),(controle!$I291+editar!$C$9))&lt;1),"Vencido",IF((DAYS360(TODAY(),(controle!$I291+editar!$C$9))&lt;31),(DAYS360(TODAY(),(controle!$I291+editar!$C$9))&amp;" Dias para vencer"),"Válido")),""),"Inválido")</f>
        <v/>
      </c>
      <c r="K291" s="93" t="str">
        <f>controle!$R291</f>
        <v/>
      </c>
      <c r="L291" s="94"/>
      <c r="M291" s="95" t="str">
        <f>IFERROR(IF((controle!$L291&gt;0),IF((DAYS360(TODAY(),(controle!$L291+editar!$C$15))&lt;1),"Vencido",IF((DAYS360(TODAY(),(controle!$L291+editar!$C$15))&lt;31),(DAYS360(TODAY(),(controle!$L291+editar!$C$15))&amp;" Dias para vencer"),"Válido")),""),"Inválido")</f>
        <v/>
      </c>
      <c r="N291" s="94" t="str">
        <f>IF(controle!$L291="","",controle!$L291+editar!$C$15)</f>
        <v/>
      </c>
      <c r="O291" s="97"/>
      <c r="P291" s="80">
        <v>284.0</v>
      </c>
      <c r="Q291" s="80" t="str">
        <f>IF(controle!$J291="","",IF(controle!$J291="Vencido","Vencido",IF(controle!$J291="Válido","Válido","Próximo ao vencimento")))</f>
        <v/>
      </c>
      <c r="R291" s="81" t="str">
        <f>IF(controle!$I291="","",controle!$I291+editar!$C$9)</f>
        <v/>
      </c>
      <c r="S291" s="80" t="str">
        <f>IF(controle!$R291="","",VLOOKUP(MONTH(controle!$R291),editar!$F$2:$G$13,2,0))</f>
        <v/>
      </c>
      <c r="T291" s="80" t="str">
        <f>IF(controle!$R291="","",YEAR(controle!$R291))</f>
        <v/>
      </c>
      <c r="U291" s="80" t="str">
        <f>IF(controle!$M291="","",IF(controle!$M291="Vencido","Vencido",IF(controle!$M291="Válido","Válido","Próximo ao vencimento")))</f>
        <v/>
      </c>
      <c r="V291" s="80" t="str">
        <f>IF(controle!$N291="","",VLOOKUP(MONTH(controle!$N291),editar!$F$2:$G$13,2,0))</f>
        <v/>
      </c>
      <c r="W291" s="80" t="str">
        <f>IF(controle!$N291="","",YEAR(controle!$N291))</f>
        <v/>
      </c>
      <c r="X291" s="80" t="str">
        <f>IF(controle!$I291="","",VLOOKUP(MONTH(controle!$I291),editar!$F$2:$G$13,2,0))</f>
        <v/>
      </c>
      <c r="Y291" s="80" t="str">
        <f>IF(controle!$I291="","",YEAR(controle!$I291))</f>
        <v/>
      </c>
      <c r="Z291" s="80" t="str">
        <f>IF(controle!$L291="","",VLOOKUP(MONTH(controle!$L291),editar!$F$2:$G$13,2,0))</f>
        <v/>
      </c>
      <c r="AA291" s="80" t="str">
        <f>IF(controle!$L291="","",YEAR(controle!$L291))</f>
        <v/>
      </c>
      <c r="AB291" s="61"/>
      <c r="AC291" s="62">
        <f>IFERROR(K291-editar!$C$1,"")</f>
        <v>-44648</v>
      </c>
      <c r="AD291" s="62">
        <f t="shared" si="1"/>
        <v>9999955352</v>
      </c>
      <c r="AE291" s="63"/>
      <c r="AF291" s="63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ht="19.5" customHeight="1">
      <c r="A292" s="82" t="str">
        <f>IF(controle!$D292="","",controle!$P292)</f>
        <v/>
      </c>
      <c r="B292" s="83"/>
      <c r="C292" s="83"/>
      <c r="D292" s="83"/>
      <c r="E292" s="83"/>
      <c r="F292" s="91"/>
      <c r="G292" s="99"/>
      <c r="H292" s="91"/>
      <c r="I292" s="100"/>
      <c r="J292" s="92" t="str">
        <f>IFERROR(IF((controle!$I292&gt;0),IF((DAYS360(TODAY(),(controle!$I292+editar!$C$9))&lt;1),"Vencido",IF((DAYS360(TODAY(),(controle!$I292+editar!$C$9))&lt;31),(DAYS360(TODAY(),(controle!$I292+editar!$C$9))&amp;" Dias para vencer"),"Válido")),""),"Inválido")</f>
        <v/>
      </c>
      <c r="K292" s="93" t="str">
        <f>controle!$R292</f>
        <v/>
      </c>
      <c r="L292" s="94"/>
      <c r="M292" s="95" t="str">
        <f>IFERROR(IF((controle!$L292&gt;0),IF((DAYS360(TODAY(),(controle!$L292+editar!$C$15))&lt;1),"Vencido",IF((DAYS360(TODAY(),(controle!$L292+editar!$C$15))&lt;31),(DAYS360(TODAY(),(controle!$L292+editar!$C$15))&amp;" Dias para vencer"),"Válido")),""),"Inválido")</f>
        <v/>
      </c>
      <c r="N292" s="94" t="str">
        <f>IF(controle!$L292="","",controle!$L292+editar!$C$15)</f>
        <v/>
      </c>
      <c r="O292" s="97"/>
      <c r="P292" s="80">
        <v>285.0</v>
      </c>
      <c r="Q292" s="80" t="str">
        <f>IF(controle!$J292="","",IF(controle!$J292="Vencido","Vencido",IF(controle!$J292="Válido","Válido","Próximo ao vencimento")))</f>
        <v/>
      </c>
      <c r="R292" s="81" t="str">
        <f>IF(controle!$I292="","",controle!$I292+editar!$C$9)</f>
        <v/>
      </c>
      <c r="S292" s="80" t="str">
        <f>IF(controle!$R292="","",VLOOKUP(MONTH(controle!$R292),editar!$F$2:$G$13,2,0))</f>
        <v/>
      </c>
      <c r="T292" s="80" t="str">
        <f>IF(controle!$R292="","",YEAR(controle!$R292))</f>
        <v/>
      </c>
      <c r="U292" s="80" t="str">
        <f>IF(controle!$M292="","",IF(controle!$M292="Vencido","Vencido",IF(controle!$M292="Válido","Válido","Próximo ao vencimento")))</f>
        <v/>
      </c>
      <c r="V292" s="80" t="str">
        <f>IF(controle!$N292="","",VLOOKUP(MONTH(controle!$N292),editar!$F$2:$G$13,2,0))</f>
        <v/>
      </c>
      <c r="W292" s="80" t="str">
        <f>IF(controle!$N292="","",YEAR(controle!$N292))</f>
        <v/>
      </c>
      <c r="X292" s="80" t="str">
        <f>IF(controle!$I292="","",VLOOKUP(MONTH(controle!$I292),editar!$F$2:$G$13,2,0))</f>
        <v/>
      </c>
      <c r="Y292" s="80" t="str">
        <f>IF(controle!$I292="","",YEAR(controle!$I292))</f>
        <v/>
      </c>
      <c r="Z292" s="80" t="str">
        <f>IF(controle!$L292="","",VLOOKUP(MONTH(controle!$L292),editar!$F$2:$G$13,2,0))</f>
        <v/>
      </c>
      <c r="AA292" s="80" t="str">
        <f>IF(controle!$L292="","",YEAR(controle!$L292))</f>
        <v/>
      </c>
      <c r="AB292" s="61"/>
      <c r="AC292" s="62">
        <f>IFERROR(K292-editar!$C$1,"")</f>
        <v>-44648</v>
      </c>
      <c r="AD292" s="62">
        <f t="shared" si="1"/>
        <v>9999955352</v>
      </c>
      <c r="AE292" s="63"/>
      <c r="AF292" s="63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ht="19.5" customHeight="1">
      <c r="A293" s="82" t="str">
        <f>IF(controle!$D293="","",controle!$P293)</f>
        <v/>
      </c>
      <c r="B293" s="83"/>
      <c r="C293" s="83"/>
      <c r="D293" s="83"/>
      <c r="E293" s="83"/>
      <c r="F293" s="91"/>
      <c r="G293" s="99"/>
      <c r="H293" s="91"/>
      <c r="I293" s="100"/>
      <c r="J293" s="92" t="str">
        <f>IFERROR(IF((controle!$I293&gt;0),IF((DAYS360(TODAY(),(controle!$I293+editar!$C$9))&lt;1),"Vencido",IF((DAYS360(TODAY(),(controle!$I293+editar!$C$9))&lt;31),(DAYS360(TODAY(),(controle!$I293+editar!$C$9))&amp;" Dias para vencer"),"Válido")),""),"Inválido")</f>
        <v/>
      </c>
      <c r="K293" s="93" t="str">
        <f>controle!$R293</f>
        <v/>
      </c>
      <c r="L293" s="94"/>
      <c r="M293" s="95" t="str">
        <f>IFERROR(IF((controle!$L293&gt;0),IF((DAYS360(TODAY(),(controle!$L293+editar!$C$15))&lt;1),"Vencido",IF((DAYS360(TODAY(),(controle!$L293+editar!$C$15))&lt;31),(DAYS360(TODAY(),(controle!$L293+editar!$C$15))&amp;" Dias para vencer"),"Válido")),""),"Inválido")</f>
        <v/>
      </c>
      <c r="N293" s="94" t="str">
        <f>IF(controle!$L293="","",controle!$L293+editar!$C$15)</f>
        <v/>
      </c>
      <c r="O293" s="97"/>
      <c r="P293" s="80">
        <v>286.0</v>
      </c>
      <c r="Q293" s="80" t="str">
        <f>IF(controle!$J293="","",IF(controle!$J293="Vencido","Vencido",IF(controle!$J293="Válido","Válido","Próximo ao vencimento")))</f>
        <v/>
      </c>
      <c r="R293" s="81" t="str">
        <f>IF(controle!$I293="","",controle!$I293+editar!$C$9)</f>
        <v/>
      </c>
      <c r="S293" s="80" t="str">
        <f>IF(controle!$R293="","",VLOOKUP(MONTH(controle!$R293),editar!$F$2:$G$13,2,0))</f>
        <v/>
      </c>
      <c r="T293" s="80" t="str">
        <f>IF(controle!$R293="","",YEAR(controle!$R293))</f>
        <v/>
      </c>
      <c r="U293" s="80" t="str">
        <f>IF(controle!$M293="","",IF(controle!$M293="Vencido","Vencido",IF(controle!$M293="Válido","Válido","Próximo ao vencimento")))</f>
        <v/>
      </c>
      <c r="V293" s="80" t="str">
        <f>IF(controle!$N293="","",VLOOKUP(MONTH(controle!$N293),editar!$F$2:$G$13,2,0))</f>
        <v/>
      </c>
      <c r="W293" s="80" t="str">
        <f>IF(controle!$N293="","",YEAR(controle!$N293))</f>
        <v/>
      </c>
      <c r="X293" s="80" t="str">
        <f>IF(controle!$I293="","",VLOOKUP(MONTH(controle!$I293),editar!$F$2:$G$13,2,0))</f>
        <v/>
      </c>
      <c r="Y293" s="80" t="str">
        <f>IF(controle!$I293="","",YEAR(controle!$I293))</f>
        <v/>
      </c>
      <c r="Z293" s="80" t="str">
        <f>IF(controle!$L293="","",VLOOKUP(MONTH(controle!$L293),editar!$F$2:$G$13,2,0))</f>
        <v/>
      </c>
      <c r="AA293" s="80" t="str">
        <f>IF(controle!$L293="","",YEAR(controle!$L293))</f>
        <v/>
      </c>
      <c r="AB293" s="61"/>
      <c r="AC293" s="62">
        <f>IFERROR(K293-editar!$C$1,"")</f>
        <v>-44648</v>
      </c>
      <c r="AD293" s="62">
        <f t="shared" si="1"/>
        <v>9999955352</v>
      </c>
      <c r="AE293" s="63"/>
      <c r="AF293" s="63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ht="19.5" customHeight="1">
      <c r="A294" s="82" t="str">
        <f>IF(controle!$D294="","",controle!$P294)</f>
        <v/>
      </c>
      <c r="B294" s="83"/>
      <c r="C294" s="83"/>
      <c r="D294" s="83"/>
      <c r="E294" s="83"/>
      <c r="F294" s="91"/>
      <c r="G294" s="99"/>
      <c r="H294" s="91"/>
      <c r="I294" s="100"/>
      <c r="J294" s="92" t="str">
        <f>IFERROR(IF((controle!$I294&gt;0),IF((DAYS360(TODAY(),(controle!$I294+editar!$C$9))&lt;1),"Vencido",IF((DAYS360(TODAY(),(controle!$I294+editar!$C$9))&lt;31),(DAYS360(TODAY(),(controle!$I294+editar!$C$9))&amp;" Dias para vencer"),"Válido")),""),"Inválido")</f>
        <v/>
      </c>
      <c r="K294" s="93" t="str">
        <f>controle!$R294</f>
        <v/>
      </c>
      <c r="L294" s="94"/>
      <c r="M294" s="95" t="str">
        <f>IFERROR(IF((controle!$L294&gt;0),IF((DAYS360(TODAY(),(controle!$L294+editar!$C$15))&lt;1),"Vencido",IF((DAYS360(TODAY(),(controle!$L294+editar!$C$15))&lt;31),(DAYS360(TODAY(),(controle!$L294+editar!$C$15))&amp;" Dias para vencer"),"Válido")),""),"Inválido")</f>
        <v/>
      </c>
      <c r="N294" s="94" t="str">
        <f>IF(controle!$L294="","",controle!$L294+editar!$C$15)</f>
        <v/>
      </c>
      <c r="O294" s="97"/>
      <c r="P294" s="80">
        <v>287.0</v>
      </c>
      <c r="Q294" s="80" t="str">
        <f>IF(controle!$J294="","",IF(controle!$J294="Vencido","Vencido",IF(controle!$J294="Válido","Válido","Próximo ao vencimento")))</f>
        <v/>
      </c>
      <c r="R294" s="81" t="str">
        <f>IF(controle!$I294="","",controle!$I294+editar!$C$9)</f>
        <v/>
      </c>
      <c r="S294" s="80" t="str">
        <f>IF(controle!$R294="","",VLOOKUP(MONTH(controle!$R294),editar!$F$2:$G$13,2,0))</f>
        <v/>
      </c>
      <c r="T294" s="80" t="str">
        <f>IF(controle!$R294="","",YEAR(controle!$R294))</f>
        <v/>
      </c>
      <c r="U294" s="80" t="str">
        <f>IF(controle!$M294="","",IF(controle!$M294="Vencido","Vencido",IF(controle!$M294="Válido","Válido","Próximo ao vencimento")))</f>
        <v/>
      </c>
      <c r="V294" s="80" t="str">
        <f>IF(controle!$N294="","",VLOOKUP(MONTH(controle!$N294),editar!$F$2:$G$13,2,0))</f>
        <v/>
      </c>
      <c r="W294" s="80" t="str">
        <f>IF(controle!$N294="","",YEAR(controle!$N294))</f>
        <v/>
      </c>
      <c r="X294" s="80" t="str">
        <f>IF(controle!$I294="","",VLOOKUP(MONTH(controle!$I294),editar!$F$2:$G$13,2,0))</f>
        <v/>
      </c>
      <c r="Y294" s="80" t="str">
        <f>IF(controle!$I294="","",YEAR(controle!$I294))</f>
        <v/>
      </c>
      <c r="Z294" s="80" t="str">
        <f>IF(controle!$L294="","",VLOOKUP(MONTH(controle!$L294),editar!$F$2:$G$13,2,0))</f>
        <v/>
      </c>
      <c r="AA294" s="80" t="str">
        <f>IF(controle!$L294="","",YEAR(controle!$L294))</f>
        <v/>
      </c>
      <c r="AB294" s="61"/>
      <c r="AC294" s="62">
        <f>IFERROR(K294-editar!$C$1,"")</f>
        <v>-44648</v>
      </c>
      <c r="AD294" s="62">
        <f t="shared" si="1"/>
        <v>9999955352</v>
      </c>
      <c r="AE294" s="63"/>
      <c r="AF294" s="63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ht="19.5" customHeight="1">
      <c r="A295" s="82" t="str">
        <f>IF(controle!$D295="","",controle!$P295)</f>
        <v/>
      </c>
      <c r="B295" s="83"/>
      <c r="C295" s="83"/>
      <c r="D295" s="83"/>
      <c r="E295" s="83"/>
      <c r="F295" s="91"/>
      <c r="G295" s="99"/>
      <c r="H295" s="91"/>
      <c r="I295" s="100"/>
      <c r="J295" s="92" t="str">
        <f>IFERROR(IF((controle!$I295&gt;0),IF((DAYS360(TODAY(),(controle!$I295+editar!$C$9))&lt;1),"Vencido",IF((DAYS360(TODAY(),(controle!$I295+editar!$C$9))&lt;31),(DAYS360(TODAY(),(controle!$I295+editar!$C$9))&amp;" Dias para vencer"),"Válido")),""),"Inválido")</f>
        <v/>
      </c>
      <c r="K295" s="93" t="str">
        <f>controle!$R295</f>
        <v/>
      </c>
      <c r="L295" s="94"/>
      <c r="M295" s="95" t="str">
        <f>IFERROR(IF((controle!$L295&gt;0),IF((DAYS360(TODAY(),(controle!$L295+editar!$C$15))&lt;1),"Vencido",IF((DAYS360(TODAY(),(controle!$L295+editar!$C$15))&lt;31),(DAYS360(TODAY(),(controle!$L295+editar!$C$15))&amp;" Dias para vencer"),"Válido")),""),"Inválido")</f>
        <v/>
      </c>
      <c r="N295" s="94" t="str">
        <f>IF(controle!$L295="","",controle!$L295+editar!$C$15)</f>
        <v/>
      </c>
      <c r="O295" s="97"/>
      <c r="P295" s="80">
        <v>288.0</v>
      </c>
      <c r="Q295" s="80" t="str">
        <f>IF(controle!$J295="","",IF(controle!$J295="Vencido","Vencido",IF(controle!$J295="Válido","Válido","Próximo ao vencimento")))</f>
        <v/>
      </c>
      <c r="R295" s="81" t="str">
        <f>IF(controle!$I295="","",controle!$I295+editar!$C$9)</f>
        <v/>
      </c>
      <c r="S295" s="80" t="str">
        <f>IF(controle!$R295="","",VLOOKUP(MONTH(controle!$R295),editar!$F$2:$G$13,2,0))</f>
        <v/>
      </c>
      <c r="T295" s="80" t="str">
        <f>IF(controle!$R295="","",YEAR(controle!$R295))</f>
        <v/>
      </c>
      <c r="U295" s="80" t="str">
        <f>IF(controle!$M295="","",IF(controle!$M295="Vencido","Vencido",IF(controle!$M295="Válido","Válido","Próximo ao vencimento")))</f>
        <v/>
      </c>
      <c r="V295" s="80" t="str">
        <f>IF(controle!$N295="","",VLOOKUP(MONTH(controle!$N295),editar!$F$2:$G$13,2,0))</f>
        <v/>
      </c>
      <c r="W295" s="80" t="str">
        <f>IF(controle!$N295="","",YEAR(controle!$N295))</f>
        <v/>
      </c>
      <c r="X295" s="80" t="str">
        <f>IF(controle!$I295="","",VLOOKUP(MONTH(controle!$I295),editar!$F$2:$G$13,2,0))</f>
        <v/>
      </c>
      <c r="Y295" s="80" t="str">
        <f>IF(controle!$I295="","",YEAR(controle!$I295))</f>
        <v/>
      </c>
      <c r="Z295" s="80" t="str">
        <f>IF(controle!$L295="","",VLOOKUP(MONTH(controle!$L295),editar!$F$2:$G$13,2,0))</f>
        <v/>
      </c>
      <c r="AA295" s="80" t="str">
        <f>IF(controle!$L295="","",YEAR(controle!$L295))</f>
        <v/>
      </c>
      <c r="AB295" s="61"/>
      <c r="AC295" s="62">
        <f>IFERROR(K295-editar!$C$1,"")</f>
        <v>-44648</v>
      </c>
      <c r="AD295" s="62">
        <f t="shared" si="1"/>
        <v>9999955352</v>
      </c>
      <c r="AE295" s="63"/>
      <c r="AF295" s="63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ht="19.5" customHeight="1">
      <c r="A296" s="82" t="str">
        <f>IF(controle!$D296="","",controle!$P296)</f>
        <v/>
      </c>
      <c r="B296" s="83"/>
      <c r="C296" s="83"/>
      <c r="D296" s="83"/>
      <c r="E296" s="83"/>
      <c r="F296" s="91"/>
      <c r="G296" s="99"/>
      <c r="H296" s="91"/>
      <c r="I296" s="100"/>
      <c r="J296" s="92" t="str">
        <f>IFERROR(IF((controle!$I296&gt;0),IF((DAYS360(TODAY(),(controle!$I296+editar!$C$9))&lt;1),"Vencido",IF((DAYS360(TODAY(),(controle!$I296+editar!$C$9))&lt;31),(DAYS360(TODAY(),(controle!$I296+editar!$C$9))&amp;" Dias para vencer"),"Válido")),""),"Inválido")</f>
        <v/>
      </c>
      <c r="K296" s="93" t="str">
        <f>controle!$R296</f>
        <v/>
      </c>
      <c r="L296" s="94"/>
      <c r="M296" s="95" t="str">
        <f>IFERROR(IF((controle!$L296&gt;0),IF((DAYS360(TODAY(),(controle!$L296+editar!$C$15))&lt;1),"Vencido",IF((DAYS360(TODAY(),(controle!$L296+editar!$C$15))&lt;31),(DAYS360(TODAY(),(controle!$L296+editar!$C$15))&amp;" Dias para vencer"),"Válido")),""),"Inválido")</f>
        <v/>
      </c>
      <c r="N296" s="94" t="str">
        <f>IF(controle!$L296="","",controle!$L296+editar!$C$15)</f>
        <v/>
      </c>
      <c r="O296" s="97"/>
      <c r="P296" s="80">
        <v>289.0</v>
      </c>
      <c r="Q296" s="80" t="str">
        <f>IF(controle!$J296="","",IF(controle!$J296="Vencido","Vencido",IF(controle!$J296="Válido","Válido","Próximo ao vencimento")))</f>
        <v/>
      </c>
      <c r="R296" s="81" t="str">
        <f>IF(controle!$I296="","",controle!$I296+editar!$C$9)</f>
        <v/>
      </c>
      <c r="S296" s="80" t="str">
        <f>IF(controle!$R296="","",VLOOKUP(MONTH(controle!$R296),editar!$F$2:$G$13,2,0))</f>
        <v/>
      </c>
      <c r="T296" s="80" t="str">
        <f>IF(controle!$R296="","",YEAR(controle!$R296))</f>
        <v/>
      </c>
      <c r="U296" s="80" t="str">
        <f>IF(controle!$M296="","",IF(controle!$M296="Vencido","Vencido",IF(controle!$M296="Válido","Válido","Próximo ao vencimento")))</f>
        <v/>
      </c>
      <c r="V296" s="80" t="str">
        <f>IF(controle!$N296="","",VLOOKUP(MONTH(controle!$N296),editar!$F$2:$G$13,2,0))</f>
        <v/>
      </c>
      <c r="W296" s="80" t="str">
        <f>IF(controle!$N296="","",YEAR(controle!$N296))</f>
        <v/>
      </c>
      <c r="X296" s="80" t="str">
        <f>IF(controle!$I296="","",VLOOKUP(MONTH(controle!$I296),editar!$F$2:$G$13,2,0))</f>
        <v/>
      </c>
      <c r="Y296" s="80" t="str">
        <f>IF(controle!$I296="","",YEAR(controle!$I296))</f>
        <v/>
      </c>
      <c r="Z296" s="80" t="str">
        <f>IF(controle!$L296="","",VLOOKUP(MONTH(controle!$L296),editar!$F$2:$G$13,2,0))</f>
        <v/>
      </c>
      <c r="AA296" s="80" t="str">
        <f>IF(controle!$L296="","",YEAR(controle!$L296))</f>
        <v/>
      </c>
      <c r="AB296" s="61"/>
      <c r="AC296" s="62">
        <f>IFERROR(K296-editar!$C$1,"")</f>
        <v>-44648</v>
      </c>
      <c r="AD296" s="62">
        <f t="shared" si="1"/>
        <v>9999955352</v>
      </c>
      <c r="AE296" s="63"/>
      <c r="AF296" s="63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ht="19.5" customHeight="1">
      <c r="A297" s="82" t="str">
        <f>IF(controle!$D297="","",controle!$P297)</f>
        <v/>
      </c>
      <c r="B297" s="83"/>
      <c r="C297" s="83"/>
      <c r="D297" s="83"/>
      <c r="E297" s="83"/>
      <c r="F297" s="91"/>
      <c r="G297" s="99"/>
      <c r="H297" s="91"/>
      <c r="I297" s="100"/>
      <c r="J297" s="92" t="str">
        <f>IFERROR(IF((controle!$I297&gt;0),IF((DAYS360(TODAY(),(controle!$I297+editar!$C$9))&lt;1),"Vencido",IF((DAYS360(TODAY(),(controle!$I297+editar!$C$9))&lt;31),(DAYS360(TODAY(),(controle!$I297+editar!$C$9))&amp;" Dias para vencer"),"Válido")),""),"Inválido")</f>
        <v/>
      </c>
      <c r="K297" s="93" t="str">
        <f>controle!$R297</f>
        <v/>
      </c>
      <c r="L297" s="94"/>
      <c r="M297" s="95" t="str">
        <f>IFERROR(IF((controle!$L297&gt;0),IF((DAYS360(TODAY(),(controle!$L297+editar!$C$15))&lt;1),"Vencido",IF((DAYS360(TODAY(),(controle!$L297+editar!$C$15))&lt;31),(DAYS360(TODAY(),(controle!$L297+editar!$C$15))&amp;" Dias para vencer"),"Válido")),""),"Inválido")</f>
        <v/>
      </c>
      <c r="N297" s="94" t="str">
        <f>IF(controle!$L297="","",controle!$L297+editar!$C$15)</f>
        <v/>
      </c>
      <c r="O297" s="97"/>
      <c r="P297" s="80">
        <v>290.0</v>
      </c>
      <c r="Q297" s="80" t="str">
        <f>IF(controle!$J297="","",IF(controle!$J297="Vencido","Vencido",IF(controle!$J297="Válido","Válido","Próximo ao vencimento")))</f>
        <v/>
      </c>
      <c r="R297" s="81" t="str">
        <f>IF(controle!$I297="","",controle!$I297+editar!$C$9)</f>
        <v/>
      </c>
      <c r="S297" s="80" t="str">
        <f>IF(controle!$R297="","",VLOOKUP(MONTH(controle!$R297),editar!$F$2:$G$13,2,0))</f>
        <v/>
      </c>
      <c r="T297" s="80" t="str">
        <f>IF(controle!$R297="","",YEAR(controle!$R297))</f>
        <v/>
      </c>
      <c r="U297" s="80" t="str">
        <f>IF(controle!$M297="","",IF(controle!$M297="Vencido","Vencido",IF(controle!$M297="Válido","Válido","Próximo ao vencimento")))</f>
        <v/>
      </c>
      <c r="V297" s="80" t="str">
        <f>IF(controle!$N297="","",VLOOKUP(MONTH(controle!$N297),editar!$F$2:$G$13,2,0))</f>
        <v/>
      </c>
      <c r="W297" s="80" t="str">
        <f>IF(controle!$N297="","",YEAR(controle!$N297))</f>
        <v/>
      </c>
      <c r="X297" s="80" t="str">
        <f>IF(controle!$I297="","",VLOOKUP(MONTH(controle!$I297),editar!$F$2:$G$13,2,0))</f>
        <v/>
      </c>
      <c r="Y297" s="80" t="str">
        <f>IF(controle!$I297="","",YEAR(controle!$I297))</f>
        <v/>
      </c>
      <c r="Z297" s="80" t="str">
        <f>IF(controle!$L297="","",VLOOKUP(MONTH(controle!$L297),editar!$F$2:$G$13,2,0))</f>
        <v/>
      </c>
      <c r="AA297" s="80" t="str">
        <f>IF(controle!$L297="","",YEAR(controle!$L297))</f>
        <v/>
      </c>
      <c r="AB297" s="61"/>
      <c r="AC297" s="62">
        <f>IFERROR(K297-editar!$C$1,"")</f>
        <v>-44648</v>
      </c>
      <c r="AD297" s="62">
        <f t="shared" si="1"/>
        <v>9999955352</v>
      </c>
      <c r="AE297" s="63"/>
      <c r="AF297" s="63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ht="19.5" customHeight="1">
      <c r="A298" s="82" t="str">
        <f>IF(controle!$D298="","",controle!$P298)</f>
        <v/>
      </c>
      <c r="B298" s="83"/>
      <c r="C298" s="83"/>
      <c r="D298" s="83"/>
      <c r="E298" s="83"/>
      <c r="F298" s="91"/>
      <c r="G298" s="99"/>
      <c r="H298" s="91"/>
      <c r="I298" s="100"/>
      <c r="J298" s="92" t="str">
        <f>IFERROR(IF((controle!$I298&gt;0),IF((DAYS360(TODAY(),(controle!$I298+editar!$C$9))&lt;1),"Vencido",IF((DAYS360(TODAY(),(controle!$I298+editar!$C$9))&lt;31),(DAYS360(TODAY(),(controle!$I298+editar!$C$9))&amp;" Dias para vencer"),"Válido")),""),"Inválido")</f>
        <v/>
      </c>
      <c r="K298" s="93" t="str">
        <f>controle!$R298</f>
        <v/>
      </c>
      <c r="L298" s="94"/>
      <c r="M298" s="95" t="str">
        <f>IFERROR(IF((controle!$L298&gt;0),IF((DAYS360(TODAY(),(controle!$L298+editar!$C$15))&lt;1),"Vencido",IF((DAYS360(TODAY(),(controle!$L298+editar!$C$15))&lt;31),(DAYS360(TODAY(),(controle!$L298+editar!$C$15))&amp;" Dias para vencer"),"Válido")),""),"Inválido")</f>
        <v/>
      </c>
      <c r="N298" s="94" t="str">
        <f>IF(controle!$L298="","",controle!$L298+editar!$C$15)</f>
        <v/>
      </c>
      <c r="O298" s="97"/>
      <c r="P298" s="80">
        <v>291.0</v>
      </c>
      <c r="Q298" s="80" t="str">
        <f>IF(controle!$J298="","",IF(controle!$J298="Vencido","Vencido",IF(controle!$J298="Válido","Válido","Próximo ao vencimento")))</f>
        <v/>
      </c>
      <c r="R298" s="81" t="str">
        <f>IF(controle!$I298="","",controle!$I298+editar!$C$9)</f>
        <v/>
      </c>
      <c r="S298" s="80" t="str">
        <f>IF(controle!$R298="","",VLOOKUP(MONTH(controle!$R298),editar!$F$2:$G$13,2,0))</f>
        <v/>
      </c>
      <c r="T298" s="80" t="str">
        <f>IF(controle!$R298="","",YEAR(controle!$R298))</f>
        <v/>
      </c>
      <c r="U298" s="80" t="str">
        <f>IF(controle!$M298="","",IF(controle!$M298="Vencido","Vencido",IF(controle!$M298="Válido","Válido","Próximo ao vencimento")))</f>
        <v/>
      </c>
      <c r="V298" s="80" t="str">
        <f>IF(controle!$N298="","",VLOOKUP(MONTH(controle!$N298),editar!$F$2:$G$13,2,0))</f>
        <v/>
      </c>
      <c r="W298" s="80" t="str">
        <f>IF(controle!$N298="","",YEAR(controle!$N298))</f>
        <v/>
      </c>
      <c r="X298" s="80" t="str">
        <f>IF(controle!$I298="","",VLOOKUP(MONTH(controle!$I298),editar!$F$2:$G$13,2,0))</f>
        <v/>
      </c>
      <c r="Y298" s="80" t="str">
        <f>IF(controle!$I298="","",YEAR(controle!$I298))</f>
        <v/>
      </c>
      <c r="Z298" s="80" t="str">
        <f>IF(controle!$L298="","",VLOOKUP(MONTH(controle!$L298),editar!$F$2:$G$13,2,0))</f>
        <v/>
      </c>
      <c r="AA298" s="80" t="str">
        <f>IF(controle!$L298="","",YEAR(controle!$L298))</f>
        <v/>
      </c>
      <c r="AB298" s="61"/>
      <c r="AC298" s="62">
        <f>IFERROR(K298-editar!$C$1,"")</f>
        <v>-44648</v>
      </c>
      <c r="AD298" s="62">
        <f t="shared" si="1"/>
        <v>9999955352</v>
      </c>
      <c r="AE298" s="63"/>
      <c r="AF298" s="63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ht="19.5" customHeight="1">
      <c r="A299" s="82" t="str">
        <f>IF(controle!$D299="","",controle!$P299)</f>
        <v/>
      </c>
      <c r="B299" s="83"/>
      <c r="C299" s="83"/>
      <c r="D299" s="83"/>
      <c r="E299" s="83"/>
      <c r="F299" s="91"/>
      <c r="G299" s="99"/>
      <c r="H299" s="91"/>
      <c r="I299" s="100"/>
      <c r="J299" s="92" t="str">
        <f>IFERROR(IF((controle!$I299&gt;0),IF((DAYS360(TODAY(),(controle!$I299+editar!$C$9))&lt;1),"Vencido",IF((DAYS360(TODAY(),(controle!$I299+editar!$C$9))&lt;31),(DAYS360(TODAY(),(controle!$I299+editar!$C$9))&amp;" Dias para vencer"),"Válido")),""),"Inválido")</f>
        <v/>
      </c>
      <c r="K299" s="93" t="str">
        <f>controle!$R299</f>
        <v/>
      </c>
      <c r="L299" s="94"/>
      <c r="M299" s="95" t="str">
        <f>IFERROR(IF((controle!$L299&gt;0),IF((DAYS360(TODAY(),(controle!$L299+editar!$C$15))&lt;1),"Vencido",IF((DAYS360(TODAY(),(controle!$L299+editar!$C$15))&lt;31),(DAYS360(TODAY(),(controle!$L299+editar!$C$15))&amp;" Dias para vencer"),"Válido")),""),"Inválido")</f>
        <v/>
      </c>
      <c r="N299" s="94" t="str">
        <f>IF(controle!$L299="","",controle!$L299+editar!$C$15)</f>
        <v/>
      </c>
      <c r="O299" s="97"/>
      <c r="P299" s="80">
        <v>292.0</v>
      </c>
      <c r="Q299" s="80" t="str">
        <f>IF(controle!$J299="","",IF(controle!$J299="Vencido","Vencido",IF(controle!$J299="Válido","Válido","Próximo ao vencimento")))</f>
        <v/>
      </c>
      <c r="R299" s="81" t="str">
        <f>IF(controle!$I299="","",controle!$I299+editar!$C$9)</f>
        <v/>
      </c>
      <c r="S299" s="80" t="str">
        <f>IF(controle!$R299="","",VLOOKUP(MONTH(controle!$R299),editar!$F$2:$G$13,2,0))</f>
        <v/>
      </c>
      <c r="T299" s="80" t="str">
        <f>IF(controle!$R299="","",YEAR(controle!$R299))</f>
        <v/>
      </c>
      <c r="U299" s="80" t="str">
        <f>IF(controle!$M299="","",IF(controle!$M299="Vencido","Vencido",IF(controle!$M299="Válido","Válido","Próximo ao vencimento")))</f>
        <v/>
      </c>
      <c r="V299" s="80" t="str">
        <f>IF(controle!$N299="","",VLOOKUP(MONTH(controle!$N299),editar!$F$2:$G$13,2,0))</f>
        <v/>
      </c>
      <c r="W299" s="80" t="str">
        <f>IF(controle!$N299="","",YEAR(controle!$N299))</f>
        <v/>
      </c>
      <c r="X299" s="80" t="str">
        <f>IF(controle!$I299="","",VLOOKUP(MONTH(controle!$I299),editar!$F$2:$G$13,2,0))</f>
        <v/>
      </c>
      <c r="Y299" s="80" t="str">
        <f>IF(controle!$I299="","",YEAR(controle!$I299))</f>
        <v/>
      </c>
      <c r="Z299" s="80" t="str">
        <f>IF(controle!$L299="","",VLOOKUP(MONTH(controle!$L299),editar!$F$2:$G$13,2,0))</f>
        <v/>
      </c>
      <c r="AA299" s="80" t="str">
        <f>IF(controle!$L299="","",YEAR(controle!$L299))</f>
        <v/>
      </c>
      <c r="AB299" s="61"/>
      <c r="AC299" s="62">
        <f>IFERROR(K299-editar!$C$1,"")</f>
        <v>-44648</v>
      </c>
      <c r="AD299" s="62">
        <f t="shared" si="1"/>
        <v>9999955352</v>
      </c>
      <c r="AE299" s="63"/>
      <c r="AF299" s="63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ht="19.5" customHeight="1">
      <c r="A300" s="82" t="str">
        <f>IF(controle!$D300="","",controle!$P300)</f>
        <v/>
      </c>
      <c r="B300" s="83"/>
      <c r="C300" s="83"/>
      <c r="D300" s="83"/>
      <c r="E300" s="83"/>
      <c r="F300" s="91"/>
      <c r="G300" s="99"/>
      <c r="H300" s="91"/>
      <c r="I300" s="100"/>
      <c r="J300" s="92" t="str">
        <f>IFERROR(IF((controle!$I300&gt;0),IF((DAYS360(TODAY(),(controle!$I300+editar!$C$9))&lt;1),"Vencido",IF((DAYS360(TODAY(),(controle!$I300+editar!$C$9))&lt;31),(DAYS360(TODAY(),(controle!$I300+editar!$C$9))&amp;" Dias para vencer"),"Válido")),""),"Inválido")</f>
        <v/>
      </c>
      <c r="K300" s="93" t="str">
        <f>controle!$R300</f>
        <v/>
      </c>
      <c r="L300" s="94"/>
      <c r="M300" s="95" t="str">
        <f>IFERROR(IF((controle!$L300&gt;0),IF((DAYS360(TODAY(),(controle!$L300+editar!$C$15))&lt;1),"Vencido",IF((DAYS360(TODAY(),(controle!$L300+editar!$C$15))&lt;31),(DAYS360(TODAY(),(controle!$L300+editar!$C$15))&amp;" Dias para vencer"),"Válido")),""),"Inválido")</f>
        <v/>
      </c>
      <c r="N300" s="94" t="str">
        <f>IF(controle!$L300="","",controle!$L300+editar!$C$15)</f>
        <v/>
      </c>
      <c r="O300" s="97"/>
      <c r="P300" s="80">
        <v>293.0</v>
      </c>
      <c r="Q300" s="80" t="str">
        <f>IF(controle!$J300="","",IF(controle!$J300="Vencido","Vencido",IF(controle!$J300="Válido","Válido","Próximo ao vencimento")))</f>
        <v/>
      </c>
      <c r="R300" s="81" t="str">
        <f>IF(controle!$I300="","",controle!$I300+editar!$C$9)</f>
        <v/>
      </c>
      <c r="S300" s="80" t="str">
        <f>IF(controle!$R300="","",VLOOKUP(MONTH(controle!$R300),editar!$F$2:$G$13,2,0))</f>
        <v/>
      </c>
      <c r="T300" s="80" t="str">
        <f>IF(controle!$R300="","",YEAR(controle!$R300))</f>
        <v/>
      </c>
      <c r="U300" s="80" t="str">
        <f>IF(controle!$M300="","",IF(controle!$M300="Vencido","Vencido",IF(controle!$M300="Válido","Válido","Próximo ao vencimento")))</f>
        <v/>
      </c>
      <c r="V300" s="80" t="str">
        <f>IF(controle!$N300="","",VLOOKUP(MONTH(controle!$N300),editar!$F$2:$G$13,2,0))</f>
        <v/>
      </c>
      <c r="W300" s="80" t="str">
        <f>IF(controle!$N300="","",YEAR(controle!$N300))</f>
        <v/>
      </c>
      <c r="X300" s="80" t="str">
        <f>IF(controle!$I300="","",VLOOKUP(MONTH(controle!$I300),editar!$F$2:$G$13,2,0))</f>
        <v/>
      </c>
      <c r="Y300" s="80" t="str">
        <f>IF(controle!$I300="","",YEAR(controle!$I300))</f>
        <v/>
      </c>
      <c r="Z300" s="80" t="str">
        <f>IF(controle!$L300="","",VLOOKUP(MONTH(controle!$L300),editar!$F$2:$G$13,2,0))</f>
        <v/>
      </c>
      <c r="AA300" s="80" t="str">
        <f>IF(controle!$L300="","",YEAR(controle!$L300))</f>
        <v/>
      </c>
      <c r="AB300" s="61"/>
      <c r="AC300" s="62">
        <f>IFERROR(K300-editar!$C$1,"")</f>
        <v>-44648</v>
      </c>
      <c r="AD300" s="62">
        <f t="shared" si="1"/>
        <v>9999955352</v>
      </c>
      <c r="AE300" s="63"/>
      <c r="AF300" s="63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ht="19.5" customHeight="1">
      <c r="A301" s="82" t="str">
        <f>IF(controle!$D301="","",controle!$P301)</f>
        <v/>
      </c>
      <c r="B301" s="83"/>
      <c r="C301" s="83"/>
      <c r="D301" s="83"/>
      <c r="E301" s="83"/>
      <c r="F301" s="91"/>
      <c r="G301" s="99"/>
      <c r="H301" s="91"/>
      <c r="I301" s="100"/>
      <c r="J301" s="92" t="str">
        <f>IFERROR(IF((controle!$I301&gt;0),IF((DAYS360(TODAY(),(controle!$I301+editar!$C$9))&lt;1),"Vencido",IF((DAYS360(TODAY(),(controle!$I301+editar!$C$9))&lt;31),(DAYS360(TODAY(),(controle!$I301+editar!$C$9))&amp;" Dias para vencer"),"Válido")),""),"Inválido")</f>
        <v/>
      </c>
      <c r="K301" s="93" t="str">
        <f>controle!$R301</f>
        <v/>
      </c>
      <c r="L301" s="94"/>
      <c r="M301" s="95" t="str">
        <f>IFERROR(IF((controle!$L301&gt;0),IF((DAYS360(TODAY(),(controle!$L301+editar!$C$15))&lt;1),"Vencido",IF((DAYS360(TODAY(),(controle!$L301+editar!$C$15))&lt;31),(DAYS360(TODAY(),(controle!$L301+editar!$C$15))&amp;" Dias para vencer"),"Válido")),""),"Inválido")</f>
        <v/>
      </c>
      <c r="N301" s="94" t="str">
        <f>IF(controle!$L301="","",controle!$L301+editar!$C$15)</f>
        <v/>
      </c>
      <c r="O301" s="97"/>
      <c r="P301" s="80">
        <v>294.0</v>
      </c>
      <c r="Q301" s="80" t="str">
        <f>IF(controle!$J301="","",IF(controle!$J301="Vencido","Vencido",IF(controle!$J301="Válido","Válido","Próximo ao vencimento")))</f>
        <v/>
      </c>
      <c r="R301" s="81" t="str">
        <f>IF(controle!$I301="","",controle!$I301+editar!$C$9)</f>
        <v/>
      </c>
      <c r="S301" s="80" t="str">
        <f>IF(controle!$R301="","",VLOOKUP(MONTH(controle!$R301),editar!$F$2:$G$13,2,0))</f>
        <v/>
      </c>
      <c r="T301" s="80" t="str">
        <f>IF(controle!$R301="","",YEAR(controle!$R301))</f>
        <v/>
      </c>
      <c r="U301" s="80" t="str">
        <f>IF(controle!$M301="","",IF(controle!$M301="Vencido","Vencido",IF(controle!$M301="Válido","Válido","Próximo ao vencimento")))</f>
        <v/>
      </c>
      <c r="V301" s="80" t="str">
        <f>IF(controle!$N301="","",VLOOKUP(MONTH(controle!$N301),editar!$F$2:$G$13,2,0))</f>
        <v/>
      </c>
      <c r="W301" s="80" t="str">
        <f>IF(controle!$N301="","",YEAR(controle!$N301))</f>
        <v/>
      </c>
      <c r="X301" s="80" t="str">
        <f>IF(controle!$I301="","",VLOOKUP(MONTH(controle!$I301),editar!$F$2:$G$13,2,0))</f>
        <v/>
      </c>
      <c r="Y301" s="80" t="str">
        <f>IF(controle!$I301="","",YEAR(controle!$I301))</f>
        <v/>
      </c>
      <c r="Z301" s="80" t="str">
        <f>IF(controle!$L301="","",VLOOKUP(MONTH(controle!$L301),editar!$F$2:$G$13,2,0))</f>
        <v/>
      </c>
      <c r="AA301" s="80" t="str">
        <f>IF(controle!$L301="","",YEAR(controle!$L301))</f>
        <v/>
      </c>
      <c r="AB301" s="61"/>
      <c r="AC301" s="62">
        <f>IFERROR(K301-editar!$C$1,"")</f>
        <v>-44648</v>
      </c>
      <c r="AD301" s="62">
        <f t="shared" si="1"/>
        <v>9999955352</v>
      </c>
      <c r="AE301" s="63"/>
      <c r="AF301" s="63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ht="19.5" customHeight="1">
      <c r="A302" s="82" t="str">
        <f>IF(controle!$D302="","",controle!$P302)</f>
        <v/>
      </c>
      <c r="B302" s="83"/>
      <c r="C302" s="83"/>
      <c r="D302" s="83"/>
      <c r="E302" s="83"/>
      <c r="F302" s="91"/>
      <c r="G302" s="99"/>
      <c r="H302" s="91"/>
      <c r="I302" s="100"/>
      <c r="J302" s="92" t="str">
        <f>IFERROR(IF((controle!$I302&gt;0),IF((DAYS360(TODAY(),(controle!$I302+editar!$C$9))&lt;1),"Vencido",IF((DAYS360(TODAY(),(controle!$I302+editar!$C$9))&lt;31),(DAYS360(TODAY(),(controle!$I302+editar!$C$9))&amp;" Dias para vencer"),"Válido")),""),"Inválido")</f>
        <v/>
      </c>
      <c r="K302" s="93" t="str">
        <f>controle!$R302</f>
        <v/>
      </c>
      <c r="L302" s="94"/>
      <c r="M302" s="95" t="str">
        <f>IFERROR(IF((controle!$L302&gt;0),IF((DAYS360(TODAY(),(controle!$L302+editar!$C$15))&lt;1),"Vencido",IF((DAYS360(TODAY(),(controle!$L302+editar!$C$15))&lt;31),(DAYS360(TODAY(),(controle!$L302+editar!$C$15))&amp;" Dias para vencer"),"Válido")),""),"Inválido")</f>
        <v/>
      </c>
      <c r="N302" s="94" t="str">
        <f>IF(controle!$L302="","",controle!$L302+editar!$C$15)</f>
        <v/>
      </c>
      <c r="O302" s="97"/>
      <c r="P302" s="80">
        <v>295.0</v>
      </c>
      <c r="Q302" s="80" t="str">
        <f>IF(controle!$J302="","",IF(controle!$J302="Vencido","Vencido",IF(controle!$J302="Válido","Válido","Próximo ao vencimento")))</f>
        <v/>
      </c>
      <c r="R302" s="81" t="str">
        <f>IF(controle!$I302="","",controle!$I302+editar!$C$9)</f>
        <v/>
      </c>
      <c r="S302" s="80" t="str">
        <f>IF(controle!$R302="","",VLOOKUP(MONTH(controle!$R302),editar!$F$2:$G$13,2,0))</f>
        <v/>
      </c>
      <c r="T302" s="80" t="str">
        <f>IF(controle!$R302="","",YEAR(controle!$R302))</f>
        <v/>
      </c>
      <c r="U302" s="80" t="str">
        <f>IF(controle!$M302="","",IF(controle!$M302="Vencido","Vencido",IF(controle!$M302="Válido","Válido","Próximo ao vencimento")))</f>
        <v/>
      </c>
      <c r="V302" s="80" t="str">
        <f>IF(controle!$N302="","",VLOOKUP(MONTH(controle!$N302),editar!$F$2:$G$13,2,0))</f>
        <v/>
      </c>
      <c r="W302" s="80" t="str">
        <f>IF(controle!$N302="","",YEAR(controle!$N302))</f>
        <v/>
      </c>
      <c r="X302" s="80" t="str">
        <f>IF(controle!$I302="","",VLOOKUP(MONTH(controle!$I302),editar!$F$2:$G$13,2,0))</f>
        <v/>
      </c>
      <c r="Y302" s="80" t="str">
        <f>IF(controle!$I302="","",YEAR(controle!$I302))</f>
        <v/>
      </c>
      <c r="Z302" s="80" t="str">
        <f>IF(controle!$L302="","",VLOOKUP(MONTH(controle!$L302),editar!$F$2:$G$13,2,0))</f>
        <v/>
      </c>
      <c r="AA302" s="80" t="str">
        <f>IF(controle!$L302="","",YEAR(controle!$L302))</f>
        <v/>
      </c>
      <c r="AB302" s="61"/>
      <c r="AC302" s="62">
        <f>IFERROR(K302-editar!$C$1,"")</f>
        <v>-44648</v>
      </c>
      <c r="AD302" s="62">
        <f t="shared" si="1"/>
        <v>9999955352</v>
      </c>
      <c r="AE302" s="63"/>
      <c r="AF302" s="63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ht="19.5" customHeight="1">
      <c r="A303" s="82" t="str">
        <f>IF(controle!$D303="","",controle!$P303)</f>
        <v/>
      </c>
      <c r="B303" s="83"/>
      <c r="C303" s="83"/>
      <c r="D303" s="83"/>
      <c r="E303" s="83"/>
      <c r="F303" s="91"/>
      <c r="G303" s="99"/>
      <c r="H303" s="91"/>
      <c r="I303" s="100"/>
      <c r="J303" s="92" t="str">
        <f>IFERROR(IF((controle!$I303&gt;0),IF((DAYS360(TODAY(),(controle!$I303+editar!$C$9))&lt;1),"Vencido",IF((DAYS360(TODAY(),(controle!$I303+editar!$C$9))&lt;31),(DAYS360(TODAY(),(controle!$I303+editar!$C$9))&amp;" Dias para vencer"),"Válido")),""),"Inválido")</f>
        <v/>
      </c>
      <c r="K303" s="93" t="str">
        <f>controle!$R303</f>
        <v/>
      </c>
      <c r="L303" s="94"/>
      <c r="M303" s="95" t="str">
        <f>IFERROR(IF((controle!$L303&gt;0),IF((DAYS360(TODAY(),(controle!$L303+editar!$C$15))&lt;1),"Vencido",IF((DAYS360(TODAY(),(controle!$L303+editar!$C$15))&lt;31),(DAYS360(TODAY(),(controle!$L303+editar!$C$15))&amp;" Dias para vencer"),"Válido")),""),"Inválido")</f>
        <v/>
      </c>
      <c r="N303" s="94" t="str">
        <f>IF(controle!$L303="","",controle!$L303+editar!$C$15)</f>
        <v/>
      </c>
      <c r="O303" s="97"/>
      <c r="P303" s="80">
        <v>296.0</v>
      </c>
      <c r="Q303" s="80" t="str">
        <f>IF(controle!$J303="","",IF(controle!$J303="Vencido","Vencido",IF(controle!$J303="Válido","Válido","Próximo ao vencimento")))</f>
        <v/>
      </c>
      <c r="R303" s="81" t="str">
        <f>IF(controle!$I303="","",controle!$I303+editar!$C$9)</f>
        <v/>
      </c>
      <c r="S303" s="80" t="str">
        <f>IF(controle!$R303="","",VLOOKUP(MONTH(controle!$R303),editar!$F$2:$G$13,2,0))</f>
        <v/>
      </c>
      <c r="T303" s="80" t="str">
        <f>IF(controle!$R303="","",YEAR(controle!$R303))</f>
        <v/>
      </c>
      <c r="U303" s="80" t="str">
        <f>IF(controle!$M303="","",IF(controle!$M303="Vencido","Vencido",IF(controle!$M303="Válido","Válido","Próximo ao vencimento")))</f>
        <v/>
      </c>
      <c r="V303" s="80" t="str">
        <f>IF(controle!$N303="","",VLOOKUP(MONTH(controle!$N303),editar!$F$2:$G$13,2,0))</f>
        <v/>
      </c>
      <c r="W303" s="80" t="str">
        <f>IF(controle!$N303="","",YEAR(controle!$N303))</f>
        <v/>
      </c>
      <c r="X303" s="80" t="str">
        <f>IF(controle!$I303="","",VLOOKUP(MONTH(controle!$I303),editar!$F$2:$G$13,2,0))</f>
        <v/>
      </c>
      <c r="Y303" s="80" t="str">
        <f>IF(controle!$I303="","",YEAR(controle!$I303))</f>
        <v/>
      </c>
      <c r="Z303" s="80" t="str">
        <f>IF(controle!$L303="","",VLOOKUP(MONTH(controle!$L303),editar!$F$2:$G$13,2,0))</f>
        <v/>
      </c>
      <c r="AA303" s="80" t="str">
        <f>IF(controle!$L303="","",YEAR(controle!$L303))</f>
        <v/>
      </c>
      <c r="AB303" s="61"/>
      <c r="AC303" s="62">
        <f>IFERROR(K303-editar!$C$1,"")</f>
        <v>-44648</v>
      </c>
      <c r="AD303" s="62">
        <f t="shared" si="1"/>
        <v>9999955352</v>
      </c>
      <c r="AE303" s="63"/>
      <c r="AF303" s="63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ht="19.5" customHeight="1">
      <c r="A304" s="82" t="str">
        <f>IF(controle!$D304="","",controle!$P304)</f>
        <v/>
      </c>
      <c r="B304" s="83"/>
      <c r="C304" s="83"/>
      <c r="D304" s="83"/>
      <c r="E304" s="83"/>
      <c r="F304" s="91"/>
      <c r="G304" s="99"/>
      <c r="H304" s="91"/>
      <c r="I304" s="100"/>
      <c r="J304" s="92" t="str">
        <f>IFERROR(IF((controle!$I304&gt;0),IF((DAYS360(TODAY(),(controle!$I304+editar!$C$9))&lt;1),"Vencido",IF((DAYS360(TODAY(),(controle!$I304+editar!$C$9))&lt;31),(DAYS360(TODAY(),(controle!$I304+editar!$C$9))&amp;" Dias para vencer"),"Válido")),""),"Inválido")</f>
        <v/>
      </c>
      <c r="K304" s="93" t="str">
        <f>controle!$R304</f>
        <v/>
      </c>
      <c r="L304" s="94"/>
      <c r="M304" s="95" t="str">
        <f>IFERROR(IF((controle!$L304&gt;0),IF((DAYS360(TODAY(),(controle!$L304+editar!$C$15))&lt;1),"Vencido",IF((DAYS360(TODAY(),(controle!$L304+editar!$C$15))&lt;31),(DAYS360(TODAY(),(controle!$L304+editar!$C$15))&amp;" Dias para vencer"),"Válido")),""),"Inválido")</f>
        <v/>
      </c>
      <c r="N304" s="94" t="str">
        <f>IF(controle!$L304="","",controle!$L304+editar!$C$15)</f>
        <v/>
      </c>
      <c r="O304" s="97"/>
      <c r="P304" s="80">
        <v>297.0</v>
      </c>
      <c r="Q304" s="80" t="str">
        <f>IF(controle!$J304="","",IF(controle!$J304="Vencido","Vencido",IF(controle!$J304="Válido","Válido","Próximo ao vencimento")))</f>
        <v/>
      </c>
      <c r="R304" s="81" t="str">
        <f>IF(controle!$I304="","",controle!$I304+editar!$C$9)</f>
        <v/>
      </c>
      <c r="S304" s="80" t="str">
        <f>IF(controle!$R304="","",VLOOKUP(MONTH(controle!$R304),editar!$F$2:$G$13,2,0))</f>
        <v/>
      </c>
      <c r="T304" s="80" t="str">
        <f>IF(controle!$R304="","",YEAR(controle!$R304))</f>
        <v/>
      </c>
      <c r="U304" s="80" t="str">
        <f>IF(controle!$M304="","",IF(controle!$M304="Vencido","Vencido",IF(controle!$M304="Válido","Válido","Próximo ao vencimento")))</f>
        <v/>
      </c>
      <c r="V304" s="80" t="str">
        <f>IF(controle!$N304="","",VLOOKUP(MONTH(controle!$N304),editar!$F$2:$G$13,2,0))</f>
        <v/>
      </c>
      <c r="W304" s="80" t="str">
        <f>IF(controle!$N304="","",YEAR(controle!$N304))</f>
        <v/>
      </c>
      <c r="X304" s="80" t="str">
        <f>IF(controle!$I304="","",VLOOKUP(MONTH(controle!$I304),editar!$F$2:$G$13,2,0))</f>
        <v/>
      </c>
      <c r="Y304" s="80" t="str">
        <f>IF(controle!$I304="","",YEAR(controle!$I304))</f>
        <v/>
      </c>
      <c r="Z304" s="80" t="str">
        <f>IF(controle!$L304="","",VLOOKUP(MONTH(controle!$L304),editar!$F$2:$G$13,2,0))</f>
        <v/>
      </c>
      <c r="AA304" s="80" t="str">
        <f>IF(controle!$L304="","",YEAR(controle!$L304))</f>
        <v/>
      </c>
      <c r="AB304" s="61"/>
      <c r="AC304" s="62">
        <f>IFERROR(K304-editar!$C$1,"")</f>
        <v>-44648</v>
      </c>
      <c r="AD304" s="62">
        <f t="shared" si="1"/>
        <v>9999955352</v>
      </c>
      <c r="AE304" s="63"/>
      <c r="AF304" s="63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ht="19.5" customHeight="1">
      <c r="A305" s="82" t="str">
        <f>IF(controle!$D305="","",controle!$P305)</f>
        <v/>
      </c>
      <c r="B305" s="83"/>
      <c r="C305" s="83"/>
      <c r="D305" s="83"/>
      <c r="E305" s="83"/>
      <c r="F305" s="91"/>
      <c r="G305" s="99"/>
      <c r="H305" s="91"/>
      <c r="I305" s="100"/>
      <c r="J305" s="92" t="str">
        <f>IFERROR(IF((controle!$I305&gt;0),IF((DAYS360(TODAY(),(controle!$I305+editar!$C$9))&lt;1),"Vencido",IF((DAYS360(TODAY(),(controle!$I305+editar!$C$9))&lt;31),(DAYS360(TODAY(),(controle!$I305+editar!$C$9))&amp;" Dias para vencer"),"Válido")),""),"Inválido")</f>
        <v/>
      </c>
      <c r="K305" s="93" t="str">
        <f>controle!$R305</f>
        <v/>
      </c>
      <c r="L305" s="94"/>
      <c r="M305" s="95" t="str">
        <f>IFERROR(IF((controle!$L305&gt;0),IF((DAYS360(TODAY(),(controle!$L305+editar!$C$15))&lt;1),"Vencido",IF((DAYS360(TODAY(),(controle!$L305+editar!$C$15))&lt;31),(DAYS360(TODAY(),(controle!$L305+editar!$C$15))&amp;" Dias para vencer"),"Válido")),""),"Inválido")</f>
        <v/>
      </c>
      <c r="N305" s="94" t="str">
        <f>IF(controle!$L305="","",controle!$L305+editar!$C$15)</f>
        <v/>
      </c>
      <c r="O305" s="97"/>
      <c r="P305" s="80">
        <v>298.0</v>
      </c>
      <c r="Q305" s="80" t="str">
        <f>IF(controle!$J305="","",IF(controle!$J305="Vencido","Vencido",IF(controle!$J305="Válido","Válido","Próximo ao vencimento")))</f>
        <v/>
      </c>
      <c r="R305" s="81" t="str">
        <f>IF(controle!$I305="","",controle!$I305+editar!$C$9)</f>
        <v/>
      </c>
      <c r="S305" s="80" t="str">
        <f>IF(controle!$R305="","",VLOOKUP(MONTH(controle!$R305),editar!$F$2:$G$13,2,0))</f>
        <v/>
      </c>
      <c r="T305" s="80" t="str">
        <f>IF(controle!$R305="","",YEAR(controle!$R305))</f>
        <v/>
      </c>
      <c r="U305" s="80" t="str">
        <f>IF(controle!$M305="","",IF(controle!$M305="Vencido","Vencido",IF(controle!$M305="Válido","Válido","Próximo ao vencimento")))</f>
        <v/>
      </c>
      <c r="V305" s="80" t="str">
        <f>IF(controle!$N305="","",VLOOKUP(MONTH(controle!$N305),editar!$F$2:$G$13,2,0))</f>
        <v/>
      </c>
      <c r="W305" s="80" t="str">
        <f>IF(controle!$N305="","",YEAR(controle!$N305))</f>
        <v/>
      </c>
      <c r="X305" s="80" t="str">
        <f>IF(controle!$I305="","",VLOOKUP(MONTH(controle!$I305),editar!$F$2:$G$13,2,0))</f>
        <v/>
      </c>
      <c r="Y305" s="80" t="str">
        <f>IF(controle!$I305="","",YEAR(controle!$I305))</f>
        <v/>
      </c>
      <c r="Z305" s="80" t="str">
        <f>IF(controle!$L305="","",VLOOKUP(MONTH(controle!$L305),editar!$F$2:$G$13,2,0))</f>
        <v/>
      </c>
      <c r="AA305" s="80" t="str">
        <f>IF(controle!$L305="","",YEAR(controle!$L305))</f>
        <v/>
      </c>
      <c r="AB305" s="61"/>
      <c r="AC305" s="62">
        <f>IFERROR(K305-editar!$C$1,"")</f>
        <v>-44648</v>
      </c>
      <c r="AD305" s="62">
        <f t="shared" si="1"/>
        <v>9999955352</v>
      </c>
      <c r="AE305" s="63"/>
      <c r="AF305" s="63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ht="19.5" customHeight="1">
      <c r="A306" s="82" t="str">
        <f>IF(controle!$D306="","",controle!$P306)</f>
        <v/>
      </c>
      <c r="B306" s="83"/>
      <c r="C306" s="83"/>
      <c r="D306" s="83"/>
      <c r="E306" s="83"/>
      <c r="F306" s="91"/>
      <c r="G306" s="99"/>
      <c r="H306" s="91"/>
      <c r="I306" s="100"/>
      <c r="J306" s="92" t="str">
        <f>IFERROR(IF((controle!$I306&gt;0),IF((DAYS360(TODAY(),(controle!$I306+editar!$C$9))&lt;1),"Vencido",IF((DAYS360(TODAY(),(controle!$I306+editar!$C$9))&lt;31),(DAYS360(TODAY(),(controle!$I306+editar!$C$9))&amp;" Dias para vencer"),"Válido")),""),"Inválido")</f>
        <v/>
      </c>
      <c r="K306" s="93" t="str">
        <f>controle!$R306</f>
        <v/>
      </c>
      <c r="L306" s="94"/>
      <c r="M306" s="95" t="str">
        <f>IFERROR(IF((controle!$L306&gt;0),IF((DAYS360(TODAY(),(controle!$L306+editar!$C$15))&lt;1),"Vencido",IF((DAYS360(TODAY(),(controle!$L306+editar!$C$15))&lt;31),(DAYS360(TODAY(),(controle!$L306+editar!$C$15))&amp;" Dias para vencer"),"Válido")),""),"Inválido")</f>
        <v/>
      </c>
      <c r="N306" s="94" t="str">
        <f>IF(controle!$L306="","",controle!$L306+editar!$C$15)</f>
        <v/>
      </c>
      <c r="O306" s="97"/>
      <c r="P306" s="80">
        <v>299.0</v>
      </c>
      <c r="Q306" s="80" t="str">
        <f>IF(controle!$J306="","",IF(controle!$J306="Vencido","Vencido",IF(controle!$J306="Válido","Válido","Próximo ao vencimento")))</f>
        <v/>
      </c>
      <c r="R306" s="81" t="str">
        <f>IF(controle!$I306="","",controle!$I306+editar!$C$9)</f>
        <v/>
      </c>
      <c r="S306" s="80" t="str">
        <f>IF(controle!$R306="","",VLOOKUP(MONTH(controle!$R306),editar!$F$2:$G$13,2,0))</f>
        <v/>
      </c>
      <c r="T306" s="80" t="str">
        <f>IF(controle!$R306="","",YEAR(controle!$R306))</f>
        <v/>
      </c>
      <c r="U306" s="80" t="str">
        <f>IF(controle!$M306="","",IF(controle!$M306="Vencido","Vencido",IF(controle!$M306="Válido","Válido","Próximo ao vencimento")))</f>
        <v/>
      </c>
      <c r="V306" s="80" t="str">
        <f>IF(controle!$N306="","",VLOOKUP(MONTH(controle!$N306),editar!$F$2:$G$13,2,0))</f>
        <v/>
      </c>
      <c r="W306" s="80" t="str">
        <f>IF(controle!$N306="","",YEAR(controle!$N306))</f>
        <v/>
      </c>
      <c r="X306" s="80" t="str">
        <f>IF(controle!$I306="","",VLOOKUP(MONTH(controle!$I306),editar!$F$2:$G$13,2,0))</f>
        <v/>
      </c>
      <c r="Y306" s="80" t="str">
        <f>IF(controle!$I306="","",YEAR(controle!$I306))</f>
        <v/>
      </c>
      <c r="Z306" s="80" t="str">
        <f>IF(controle!$L306="","",VLOOKUP(MONTH(controle!$L306),editar!$F$2:$G$13,2,0))</f>
        <v/>
      </c>
      <c r="AA306" s="80" t="str">
        <f>IF(controle!$L306="","",YEAR(controle!$L306))</f>
        <v/>
      </c>
      <c r="AB306" s="61"/>
      <c r="AC306" s="62">
        <f>IFERROR(K306-editar!$C$1,"")</f>
        <v>-44648</v>
      </c>
      <c r="AD306" s="62">
        <f t="shared" si="1"/>
        <v>9999955352</v>
      </c>
      <c r="AE306" s="63"/>
      <c r="AF306" s="63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ht="19.5" customHeight="1">
      <c r="A307" s="82" t="str">
        <f>IF(controle!$D307="","",controle!$P307)</f>
        <v/>
      </c>
      <c r="B307" s="83"/>
      <c r="C307" s="83"/>
      <c r="D307" s="83"/>
      <c r="E307" s="83"/>
      <c r="F307" s="91"/>
      <c r="G307" s="99"/>
      <c r="H307" s="91"/>
      <c r="I307" s="100"/>
      <c r="J307" s="92" t="str">
        <f>IFERROR(IF((controle!$I307&gt;0),IF((DAYS360(TODAY(),(controle!$I307+editar!$C$9))&lt;1),"Vencido",IF((DAYS360(TODAY(),(controle!$I307+editar!$C$9))&lt;31),(DAYS360(TODAY(),(controle!$I307+editar!$C$9))&amp;" Dias para vencer"),"Válido")),""),"Inválido")</f>
        <v/>
      </c>
      <c r="K307" s="93" t="str">
        <f>controle!$R307</f>
        <v/>
      </c>
      <c r="L307" s="94"/>
      <c r="M307" s="95" t="str">
        <f>IFERROR(IF((controle!$L307&gt;0),IF((DAYS360(TODAY(),(controle!$L307+editar!$C$15))&lt;1),"Vencido",IF((DAYS360(TODAY(),(controle!$L307+editar!$C$15))&lt;31),(DAYS360(TODAY(),(controle!$L307+editar!$C$15))&amp;" Dias para vencer"),"Válido")),""),"Inválido")</f>
        <v/>
      </c>
      <c r="N307" s="94" t="str">
        <f>IF(controle!$L307="","",controle!$L307+editar!$C$15)</f>
        <v/>
      </c>
      <c r="O307" s="97"/>
      <c r="P307" s="80">
        <v>300.0</v>
      </c>
      <c r="Q307" s="80" t="str">
        <f>IF(controle!$J307="","",IF(controle!$J307="Vencido","Vencido",IF(controle!$J307="Válido","Válido","Próximo ao vencimento")))</f>
        <v/>
      </c>
      <c r="R307" s="81" t="str">
        <f>IF(controle!$I307="","",controle!$I307+editar!$C$9)</f>
        <v/>
      </c>
      <c r="S307" s="80" t="str">
        <f>IF(controle!$R307="","",VLOOKUP(MONTH(controle!$R307),editar!$F$2:$G$13,2,0))</f>
        <v/>
      </c>
      <c r="T307" s="80" t="str">
        <f>IF(controle!$R307="","",YEAR(controle!$R307))</f>
        <v/>
      </c>
      <c r="U307" s="80" t="str">
        <f>IF(controle!$M307="","",IF(controle!$M307="Vencido","Vencido",IF(controle!$M307="Válido","Válido","Próximo ao vencimento")))</f>
        <v/>
      </c>
      <c r="V307" s="80" t="str">
        <f>IF(controle!$N307="","",VLOOKUP(MONTH(controle!$N307),editar!$F$2:$G$13,2,0))</f>
        <v/>
      </c>
      <c r="W307" s="80" t="str">
        <f>IF(controle!$N307="","",YEAR(controle!$N307))</f>
        <v/>
      </c>
      <c r="X307" s="80" t="str">
        <f>IF(controle!$I307="","",VLOOKUP(MONTH(controle!$I307),editar!$F$2:$G$13,2,0))</f>
        <v/>
      </c>
      <c r="Y307" s="80" t="str">
        <f>IF(controle!$I307="","",YEAR(controle!$I307))</f>
        <v/>
      </c>
      <c r="Z307" s="80" t="str">
        <f>IF(controle!$L307="","",VLOOKUP(MONTH(controle!$L307),editar!$F$2:$G$13,2,0))</f>
        <v/>
      </c>
      <c r="AA307" s="80" t="str">
        <f>IF(controle!$L307="","",YEAR(controle!$L307))</f>
        <v/>
      </c>
      <c r="AB307" s="61"/>
      <c r="AC307" s="62">
        <f>IFERROR(K307-editar!$C$1,"")</f>
        <v>-44648</v>
      </c>
      <c r="AD307" s="62">
        <f t="shared" si="1"/>
        <v>9999955352</v>
      </c>
      <c r="AE307" s="63"/>
      <c r="AF307" s="63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ht="19.5" customHeight="1">
      <c r="A308" s="82" t="str">
        <f>IF(controle!$D308="","",controle!$P308)</f>
        <v/>
      </c>
      <c r="B308" s="83"/>
      <c r="C308" s="83"/>
      <c r="D308" s="83"/>
      <c r="E308" s="83"/>
      <c r="F308" s="91"/>
      <c r="G308" s="99"/>
      <c r="H308" s="91"/>
      <c r="I308" s="100"/>
      <c r="J308" s="92" t="str">
        <f>IFERROR(IF((controle!$I308&gt;0),IF((DAYS360(TODAY(),(controle!$I308+editar!$C$9))&lt;1),"Vencido",IF((DAYS360(TODAY(),(controle!$I308+editar!$C$9))&lt;31),(DAYS360(TODAY(),(controle!$I308+editar!$C$9))&amp;" Dias para vencer"),"Válido")),""),"Inválido")</f>
        <v/>
      </c>
      <c r="K308" s="93" t="str">
        <f>controle!$R308</f>
        <v/>
      </c>
      <c r="L308" s="94"/>
      <c r="M308" s="95" t="str">
        <f>IFERROR(IF((controle!$L308&gt;0),IF((DAYS360(TODAY(),(controle!$L308+editar!$C$15))&lt;1),"Vencido",IF((DAYS360(TODAY(),(controle!$L308+editar!$C$15))&lt;31),(DAYS360(TODAY(),(controle!$L308+editar!$C$15))&amp;" Dias para vencer"),"Válido")),""),"Inválido")</f>
        <v/>
      </c>
      <c r="N308" s="94" t="str">
        <f>IF(controle!$L308="","",controle!$L308+editar!$C$15)</f>
        <v/>
      </c>
      <c r="O308" s="97"/>
      <c r="P308" s="80">
        <v>301.0</v>
      </c>
      <c r="Q308" s="80" t="str">
        <f>IF(controle!$J308="","",IF(controle!$J308="Vencido","Vencido",IF(controle!$J308="Válido","Válido","Próximo ao vencimento")))</f>
        <v/>
      </c>
      <c r="R308" s="81" t="str">
        <f>IF(controle!$I308="","",controle!$I308+editar!$C$9)</f>
        <v/>
      </c>
      <c r="S308" s="80" t="str">
        <f>IF(controle!$R308="","",VLOOKUP(MONTH(controle!$R308),editar!$F$2:$G$13,2,0))</f>
        <v/>
      </c>
      <c r="T308" s="80" t="str">
        <f>IF(controle!$R308="","",YEAR(controle!$R308))</f>
        <v/>
      </c>
      <c r="U308" s="80" t="str">
        <f>IF(controle!$M308="","",IF(controle!$M308="Vencido","Vencido",IF(controle!$M308="Válido","Válido","Próximo ao vencimento")))</f>
        <v/>
      </c>
      <c r="V308" s="80" t="str">
        <f>IF(controle!$N308="","",VLOOKUP(MONTH(controle!$N308),editar!$F$2:$G$13,2,0))</f>
        <v/>
      </c>
      <c r="W308" s="80" t="str">
        <f>IF(controle!$N308="","",YEAR(controle!$N308))</f>
        <v/>
      </c>
      <c r="X308" s="80" t="str">
        <f>IF(controle!$I308="","",VLOOKUP(MONTH(controle!$I308),editar!$F$2:$G$13,2,0))</f>
        <v/>
      </c>
      <c r="Y308" s="80" t="str">
        <f>IF(controle!$I308="","",YEAR(controle!$I308))</f>
        <v/>
      </c>
      <c r="Z308" s="80" t="str">
        <f>IF(controle!$L308="","",VLOOKUP(MONTH(controle!$L308),editar!$F$2:$G$13,2,0))</f>
        <v/>
      </c>
      <c r="AA308" s="80" t="str">
        <f>IF(controle!$L308="","",YEAR(controle!$L308))</f>
        <v/>
      </c>
      <c r="AB308" s="61"/>
      <c r="AC308" s="62">
        <f>IFERROR(K308-editar!$C$1,"")</f>
        <v>-44648</v>
      </c>
      <c r="AD308" s="62">
        <f t="shared" si="1"/>
        <v>9999955352</v>
      </c>
      <c r="AE308" s="63"/>
      <c r="AF308" s="63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ht="19.5" customHeight="1">
      <c r="A309" s="82" t="str">
        <f>IF(controle!$D309="","",controle!$P309)</f>
        <v/>
      </c>
      <c r="B309" s="83"/>
      <c r="C309" s="83"/>
      <c r="D309" s="83"/>
      <c r="E309" s="83"/>
      <c r="F309" s="91"/>
      <c r="G309" s="99"/>
      <c r="H309" s="91"/>
      <c r="I309" s="100"/>
      <c r="J309" s="92" t="str">
        <f>IFERROR(IF((controle!$I309&gt;0),IF((DAYS360(TODAY(),(controle!$I309+editar!$C$9))&lt;1),"Vencido",IF((DAYS360(TODAY(),(controle!$I309+editar!$C$9))&lt;31),(DAYS360(TODAY(),(controle!$I309+editar!$C$9))&amp;" Dias para vencer"),"Válido")),""),"Inválido")</f>
        <v/>
      </c>
      <c r="K309" s="93" t="str">
        <f>controle!$R309</f>
        <v/>
      </c>
      <c r="L309" s="94"/>
      <c r="M309" s="95" t="str">
        <f>IFERROR(IF((controle!$L309&gt;0),IF((DAYS360(TODAY(),(controle!$L309+editar!$C$15))&lt;1),"Vencido",IF((DAYS360(TODAY(),(controle!$L309+editar!$C$15))&lt;31),(DAYS360(TODAY(),(controle!$L309+editar!$C$15))&amp;" Dias para vencer"),"Válido")),""),"Inválido")</f>
        <v/>
      </c>
      <c r="N309" s="94" t="str">
        <f>IF(controle!$L309="","",controle!$L309+editar!$C$15)</f>
        <v/>
      </c>
      <c r="O309" s="97"/>
      <c r="P309" s="80">
        <v>302.0</v>
      </c>
      <c r="Q309" s="80" t="str">
        <f>IF(controle!$J309="","",IF(controle!$J309="Vencido","Vencido",IF(controle!$J309="Válido","Válido","Próximo ao vencimento")))</f>
        <v/>
      </c>
      <c r="R309" s="81" t="str">
        <f>IF(controle!$I309="","",controle!$I309+editar!$C$9)</f>
        <v/>
      </c>
      <c r="S309" s="80" t="str">
        <f>IF(controle!$R309="","",VLOOKUP(MONTH(controle!$R309),editar!$F$2:$G$13,2,0))</f>
        <v/>
      </c>
      <c r="T309" s="80" t="str">
        <f>IF(controle!$R309="","",YEAR(controle!$R309))</f>
        <v/>
      </c>
      <c r="U309" s="80" t="str">
        <f>IF(controle!$M309="","",IF(controle!$M309="Vencido","Vencido",IF(controle!$M309="Válido","Válido","Próximo ao vencimento")))</f>
        <v/>
      </c>
      <c r="V309" s="80" t="str">
        <f>IF(controle!$N309="","",VLOOKUP(MONTH(controle!$N309),editar!$F$2:$G$13,2,0))</f>
        <v/>
      </c>
      <c r="W309" s="80" t="str">
        <f>IF(controle!$N309="","",YEAR(controle!$N309))</f>
        <v/>
      </c>
      <c r="X309" s="80" t="str">
        <f>IF(controle!$I309="","",VLOOKUP(MONTH(controle!$I309),editar!$F$2:$G$13,2,0))</f>
        <v/>
      </c>
      <c r="Y309" s="80" t="str">
        <f>IF(controle!$I309="","",YEAR(controle!$I309))</f>
        <v/>
      </c>
      <c r="Z309" s="80" t="str">
        <f>IF(controle!$L309="","",VLOOKUP(MONTH(controle!$L309),editar!$F$2:$G$13,2,0))</f>
        <v/>
      </c>
      <c r="AA309" s="80" t="str">
        <f>IF(controle!$L309="","",YEAR(controle!$L309))</f>
        <v/>
      </c>
      <c r="AB309" s="61"/>
      <c r="AC309" s="62">
        <f>IFERROR(K309-editar!$C$1,"")</f>
        <v>-44648</v>
      </c>
      <c r="AD309" s="62">
        <f t="shared" si="1"/>
        <v>9999955352</v>
      </c>
      <c r="AE309" s="63"/>
      <c r="AF309" s="63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ht="19.5" customHeight="1">
      <c r="A310" s="82" t="str">
        <f>IF(controle!$D310="","",controle!$P310)</f>
        <v/>
      </c>
      <c r="B310" s="83"/>
      <c r="C310" s="83"/>
      <c r="D310" s="83"/>
      <c r="E310" s="83"/>
      <c r="F310" s="91"/>
      <c r="G310" s="99"/>
      <c r="H310" s="91"/>
      <c r="I310" s="100"/>
      <c r="J310" s="92" t="str">
        <f>IFERROR(IF((controle!$I310&gt;0),IF((DAYS360(TODAY(),(controle!$I310+editar!$C$9))&lt;1),"Vencido",IF((DAYS360(TODAY(),(controle!$I310+editar!$C$9))&lt;31),(DAYS360(TODAY(),(controle!$I310+editar!$C$9))&amp;" Dias para vencer"),"Válido")),""),"Inválido")</f>
        <v/>
      </c>
      <c r="K310" s="93" t="str">
        <f>controle!$R310</f>
        <v/>
      </c>
      <c r="L310" s="94"/>
      <c r="M310" s="95" t="str">
        <f>IFERROR(IF((controle!$L310&gt;0),IF((DAYS360(TODAY(),(controle!$L310+editar!$C$15))&lt;1),"Vencido",IF((DAYS360(TODAY(),(controle!$L310+editar!$C$15))&lt;31),(DAYS360(TODAY(),(controle!$L310+editar!$C$15))&amp;" Dias para vencer"),"Válido")),""),"Inválido")</f>
        <v/>
      </c>
      <c r="N310" s="94" t="str">
        <f>IF(controle!$L310="","",controle!$L310+editar!$C$15)</f>
        <v/>
      </c>
      <c r="O310" s="97"/>
      <c r="P310" s="80">
        <v>303.0</v>
      </c>
      <c r="Q310" s="80" t="str">
        <f>IF(controle!$J310="","",IF(controle!$J310="Vencido","Vencido",IF(controle!$J310="Válido","Válido","Próximo ao vencimento")))</f>
        <v/>
      </c>
      <c r="R310" s="81" t="str">
        <f>IF(controle!$I310="","",controle!$I310+editar!$C$9)</f>
        <v/>
      </c>
      <c r="S310" s="80" t="str">
        <f>IF(controle!$R310="","",VLOOKUP(MONTH(controle!$R310),editar!$F$2:$G$13,2,0))</f>
        <v/>
      </c>
      <c r="T310" s="80" t="str">
        <f>IF(controle!$R310="","",YEAR(controle!$R310))</f>
        <v/>
      </c>
      <c r="U310" s="80" t="str">
        <f>IF(controle!$M310="","",IF(controle!$M310="Vencido","Vencido",IF(controle!$M310="Válido","Válido","Próximo ao vencimento")))</f>
        <v/>
      </c>
      <c r="V310" s="80" t="str">
        <f>IF(controle!$N310="","",VLOOKUP(MONTH(controle!$N310),editar!$F$2:$G$13,2,0))</f>
        <v/>
      </c>
      <c r="W310" s="80" t="str">
        <f>IF(controle!$N310="","",YEAR(controle!$N310))</f>
        <v/>
      </c>
      <c r="X310" s="80" t="str">
        <f>IF(controle!$I310="","",VLOOKUP(MONTH(controle!$I310),editar!$F$2:$G$13,2,0))</f>
        <v/>
      </c>
      <c r="Y310" s="80" t="str">
        <f>IF(controle!$I310="","",YEAR(controle!$I310))</f>
        <v/>
      </c>
      <c r="Z310" s="80" t="str">
        <f>IF(controle!$L310="","",VLOOKUP(MONTH(controle!$L310),editar!$F$2:$G$13,2,0))</f>
        <v/>
      </c>
      <c r="AA310" s="80" t="str">
        <f>IF(controle!$L310="","",YEAR(controle!$L310))</f>
        <v/>
      </c>
      <c r="AB310" s="61"/>
      <c r="AC310" s="62">
        <f>IFERROR(K310-editar!$C$1,"")</f>
        <v>-44648</v>
      </c>
      <c r="AD310" s="62">
        <f t="shared" si="1"/>
        <v>9999955352</v>
      </c>
      <c r="AE310" s="63"/>
      <c r="AF310" s="63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ht="19.5" customHeight="1">
      <c r="A311" s="82" t="str">
        <f>IF(controle!$D311="","",controle!$P311)</f>
        <v/>
      </c>
      <c r="B311" s="83"/>
      <c r="C311" s="83"/>
      <c r="D311" s="83"/>
      <c r="E311" s="83"/>
      <c r="F311" s="91"/>
      <c r="G311" s="99"/>
      <c r="H311" s="91"/>
      <c r="I311" s="100"/>
      <c r="J311" s="92" t="str">
        <f>IFERROR(IF((controle!$I311&gt;0),IF((DAYS360(TODAY(),(controle!$I311+editar!$C$9))&lt;1),"Vencido",IF((DAYS360(TODAY(),(controle!$I311+editar!$C$9))&lt;31),(DAYS360(TODAY(),(controle!$I311+editar!$C$9))&amp;" Dias para vencer"),"Válido")),""),"Inválido")</f>
        <v/>
      </c>
      <c r="K311" s="93" t="str">
        <f>controle!$R311</f>
        <v/>
      </c>
      <c r="L311" s="94"/>
      <c r="M311" s="95" t="str">
        <f>IFERROR(IF((controle!$L311&gt;0),IF((DAYS360(TODAY(),(controle!$L311+editar!$C$15))&lt;1),"Vencido",IF((DAYS360(TODAY(),(controle!$L311+editar!$C$15))&lt;31),(DAYS360(TODAY(),(controle!$L311+editar!$C$15))&amp;" Dias para vencer"),"Válido")),""),"Inválido")</f>
        <v/>
      </c>
      <c r="N311" s="94" t="str">
        <f>IF(controle!$L311="","",controle!$L311+editar!$C$15)</f>
        <v/>
      </c>
      <c r="O311" s="97"/>
      <c r="P311" s="80">
        <v>304.0</v>
      </c>
      <c r="Q311" s="80" t="str">
        <f>IF(controle!$J311="","",IF(controle!$J311="Vencido","Vencido",IF(controle!$J311="Válido","Válido","Próximo ao vencimento")))</f>
        <v/>
      </c>
      <c r="R311" s="81" t="str">
        <f>IF(controle!$I311="","",controle!$I311+editar!$C$9)</f>
        <v/>
      </c>
      <c r="S311" s="80" t="str">
        <f>IF(controle!$R311="","",VLOOKUP(MONTH(controle!$R311),editar!$F$2:$G$13,2,0))</f>
        <v/>
      </c>
      <c r="T311" s="80" t="str">
        <f>IF(controle!$R311="","",YEAR(controle!$R311))</f>
        <v/>
      </c>
      <c r="U311" s="80" t="str">
        <f>IF(controle!$M311="","",IF(controle!$M311="Vencido","Vencido",IF(controle!$M311="Válido","Válido","Próximo ao vencimento")))</f>
        <v/>
      </c>
      <c r="V311" s="80" t="str">
        <f>IF(controle!$N311="","",VLOOKUP(MONTH(controle!$N311),editar!$F$2:$G$13,2,0))</f>
        <v/>
      </c>
      <c r="W311" s="80" t="str">
        <f>IF(controle!$N311="","",YEAR(controle!$N311))</f>
        <v/>
      </c>
      <c r="X311" s="80" t="str">
        <f>IF(controle!$I311="","",VLOOKUP(MONTH(controle!$I311),editar!$F$2:$G$13,2,0))</f>
        <v/>
      </c>
      <c r="Y311" s="80" t="str">
        <f>IF(controle!$I311="","",YEAR(controle!$I311))</f>
        <v/>
      </c>
      <c r="Z311" s="80" t="str">
        <f>IF(controle!$L311="","",VLOOKUP(MONTH(controle!$L311),editar!$F$2:$G$13,2,0))</f>
        <v/>
      </c>
      <c r="AA311" s="80" t="str">
        <f>IF(controle!$L311="","",YEAR(controle!$L311))</f>
        <v/>
      </c>
      <c r="AB311" s="61"/>
      <c r="AC311" s="62">
        <f>IFERROR(K311-editar!$C$1,"")</f>
        <v>-44648</v>
      </c>
      <c r="AD311" s="62">
        <f t="shared" si="1"/>
        <v>9999955352</v>
      </c>
      <c r="AE311" s="63"/>
      <c r="AF311" s="63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ht="19.5" customHeight="1">
      <c r="A312" s="82" t="str">
        <f>IF(controle!$D312="","",controle!$P312)</f>
        <v/>
      </c>
      <c r="B312" s="83"/>
      <c r="C312" s="83"/>
      <c r="D312" s="83"/>
      <c r="E312" s="83"/>
      <c r="F312" s="91"/>
      <c r="G312" s="99"/>
      <c r="H312" s="91"/>
      <c r="I312" s="100"/>
      <c r="J312" s="92" t="str">
        <f>IFERROR(IF((controle!$I312&gt;0),IF((DAYS360(TODAY(),(controle!$I312+editar!$C$9))&lt;1),"Vencido",IF((DAYS360(TODAY(),(controle!$I312+editar!$C$9))&lt;31),(DAYS360(TODAY(),(controle!$I312+editar!$C$9))&amp;" Dias para vencer"),"Válido")),""),"Inválido")</f>
        <v/>
      </c>
      <c r="K312" s="93" t="str">
        <f>controle!$R312</f>
        <v/>
      </c>
      <c r="L312" s="94"/>
      <c r="M312" s="95" t="str">
        <f>IFERROR(IF((controle!$L312&gt;0),IF((DAYS360(TODAY(),(controle!$L312+editar!$C$15))&lt;1),"Vencido",IF((DAYS360(TODAY(),(controle!$L312+editar!$C$15))&lt;31),(DAYS360(TODAY(),(controle!$L312+editar!$C$15))&amp;" Dias para vencer"),"Válido")),""),"Inválido")</f>
        <v/>
      </c>
      <c r="N312" s="94" t="str">
        <f>IF(controle!$L312="","",controle!$L312+editar!$C$15)</f>
        <v/>
      </c>
      <c r="O312" s="97"/>
      <c r="P312" s="80">
        <v>305.0</v>
      </c>
      <c r="Q312" s="80" t="str">
        <f>IF(controle!$J312="","",IF(controle!$J312="Vencido","Vencido",IF(controle!$J312="Válido","Válido","Próximo ao vencimento")))</f>
        <v/>
      </c>
      <c r="R312" s="81" t="str">
        <f>IF(controle!$I312="","",controle!$I312+editar!$C$9)</f>
        <v/>
      </c>
      <c r="S312" s="80" t="str">
        <f>IF(controle!$R312="","",VLOOKUP(MONTH(controle!$R312),editar!$F$2:$G$13,2,0))</f>
        <v/>
      </c>
      <c r="T312" s="80" t="str">
        <f>IF(controle!$R312="","",YEAR(controle!$R312))</f>
        <v/>
      </c>
      <c r="U312" s="80" t="str">
        <f>IF(controle!$M312="","",IF(controle!$M312="Vencido","Vencido",IF(controle!$M312="Válido","Válido","Próximo ao vencimento")))</f>
        <v/>
      </c>
      <c r="V312" s="80" t="str">
        <f>IF(controle!$N312="","",VLOOKUP(MONTH(controle!$N312),editar!$F$2:$G$13,2,0))</f>
        <v/>
      </c>
      <c r="W312" s="80" t="str">
        <f>IF(controle!$N312="","",YEAR(controle!$N312))</f>
        <v/>
      </c>
      <c r="X312" s="80" t="str">
        <f>IF(controle!$I312="","",VLOOKUP(MONTH(controle!$I312),editar!$F$2:$G$13,2,0))</f>
        <v/>
      </c>
      <c r="Y312" s="80" t="str">
        <f>IF(controle!$I312="","",YEAR(controle!$I312))</f>
        <v/>
      </c>
      <c r="Z312" s="80" t="str">
        <f>IF(controle!$L312="","",VLOOKUP(MONTH(controle!$L312),editar!$F$2:$G$13,2,0))</f>
        <v/>
      </c>
      <c r="AA312" s="80" t="str">
        <f>IF(controle!$L312="","",YEAR(controle!$L312))</f>
        <v/>
      </c>
      <c r="AB312" s="61"/>
      <c r="AC312" s="62">
        <f>IFERROR(K312-editar!$C$1,"")</f>
        <v>-44648</v>
      </c>
      <c r="AD312" s="62">
        <f t="shared" si="1"/>
        <v>9999955352</v>
      </c>
      <c r="AE312" s="63"/>
      <c r="AF312" s="63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ht="19.5" customHeight="1">
      <c r="A313" s="82" t="str">
        <f>IF(controle!$D313="","",controle!$P313)</f>
        <v/>
      </c>
      <c r="B313" s="83"/>
      <c r="C313" s="83"/>
      <c r="D313" s="83"/>
      <c r="E313" s="83"/>
      <c r="F313" s="91"/>
      <c r="G313" s="99"/>
      <c r="H313" s="91"/>
      <c r="I313" s="100"/>
      <c r="J313" s="92" t="str">
        <f>IFERROR(IF((controle!$I313&gt;0),IF((DAYS360(TODAY(),(controle!$I313+editar!$C$9))&lt;1),"Vencido",IF((DAYS360(TODAY(),(controle!$I313+editar!$C$9))&lt;31),(DAYS360(TODAY(),(controle!$I313+editar!$C$9))&amp;" Dias para vencer"),"Válido")),""),"Inválido")</f>
        <v/>
      </c>
      <c r="K313" s="93" t="str">
        <f>controle!$R313</f>
        <v/>
      </c>
      <c r="L313" s="94"/>
      <c r="M313" s="95" t="str">
        <f>IFERROR(IF((controle!$L313&gt;0),IF((DAYS360(TODAY(),(controle!$L313+editar!$C$15))&lt;1),"Vencido",IF((DAYS360(TODAY(),(controle!$L313+editar!$C$15))&lt;31),(DAYS360(TODAY(),(controle!$L313+editar!$C$15))&amp;" Dias para vencer"),"Válido")),""),"Inválido")</f>
        <v/>
      </c>
      <c r="N313" s="94" t="str">
        <f>IF(controle!$L313="","",controle!$L313+editar!$C$15)</f>
        <v/>
      </c>
      <c r="O313" s="97"/>
      <c r="P313" s="80">
        <v>306.0</v>
      </c>
      <c r="Q313" s="80" t="str">
        <f>IF(controle!$J313="","",IF(controle!$J313="Vencido","Vencido",IF(controle!$J313="Válido","Válido","Próximo ao vencimento")))</f>
        <v/>
      </c>
      <c r="R313" s="81" t="str">
        <f>IF(controle!$I313="","",controle!$I313+editar!$C$9)</f>
        <v/>
      </c>
      <c r="S313" s="80" t="str">
        <f>IF(controle!$R313="","",VLOOKUP(MONTH(controle!$R313),editar!$F$2:$G$13,2,0))</f>
        <v/>
      </c>
      <c r="T313" s="80" t="str">
        <f>IF(controle!$R313="","",YEAR(controle!$R313))</f>
        <v/>
      </c>
      <c r="U313" s="80" t="str">
        <f>IF(controle!$M313="","",IF(controle!$M313="Vencido","Vencido",IF(controle!$M313="Válido","Válido","Próximo ao vencimento")))</f>
        <v/>
      </c>
      <c r="V313" s="80" t="str">
        <f>IF(controle!$N313="","",VLOOKUP(MONTH(controle!$N313),editar!$F$2:$G$13,2,0))</f>
        <v/>
      </c>
      <c r="W313" s="80" t="str">
        <f>IF(controle!$N313="","",YEAR(controle!$N313))</f>
        <v/>
      </c>
      <c r="X313" s="80" t="str">
        <f>IF(controle!$I313="","",VLOOKUP(MONTH(controle!$I313),editar!$F$2:$G$13,2,0))</f>
        <v/>
      </c>
      <c r="Y313" s="80" t="str">
        <f>IF(controle!$I313="","",YEAR(controle!$I313))</f>
        <v/>
      </c>
      <c r="Z313" s="80" t="str">
        <f>IF(controle!$L313="","",VLOOKUP(MONTH(controle!$L313),editar!$F$2:$G$13,2,0))</f>
        <v/>
      </c>
      <c r="AA313" s="80" t="str">
        <f>IF(controle!$L313="","",YEAR(controle!$L313))</f>
        <v/>
      </c>
      <c r="AB313" s="61"/>
      <c r="AC313" s="62">
        <f>IFERROR(K313-editar!$C$1,"")</f>
        <v>-44648</v>
      </c>
      <c r="AD313" s="62">
        <f t="shared" si="1"/>
        <v>9999955352</v>
      </c>
      <c r="AE313" s="63"/>
      <c r="AF313" s="63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ht="19.5" customHeight="1">
      <c r="A314" s="82" t="str">
        <f>IF(controle!$D314="","",controle!$P314)</f>
        <v/>
      </c>
      <c r="B314" s="83"/>
      <c r="C314" s="83"/>
      <c r="D314" s="83"/>
      <c r="E314" s="83"/>
      <c r="F314" s="91"/>
      <c r="G314" s="99"/>
      <c r="H314" s="91"/>
      <c r="I314" s="100"/>
      <c r="J314" s="92" t="str">
        <f>IFERROR(IF((controle!$I314&gt;0),IF((DAYS360(TODAY(),(controle!$I314+editar!$C$9))&lt;1),"Vencido",IF((DAYS360(TODAY(),(controle!$I314+editar!$C$9))&lt;31),(DAYS360(TODAY(),(controle!$I314+editar!$C$9))&amp;" Dias para vencer"),"Válido")),""),"Inválido")</f>
        <v/>
      </c>
      <c r="K314" s="93" t="str">
        <f>controle!$R314</f>
        <v/>
      </c>
      <c r="L314" s="94"/>
      <c r="M314" s="95" t="str">
        <f>IFERROR(IF((controle!$L314&gt;0),IF((DAYS360(TODAY(),(controle!$L314+editar!$C$15))&lt;1),"Vencido",IF((DAYS360(TODAY(),(controle!$L314+editar!$C$15))&lt;31),(DAYS360(TODAY(),(controle!$L314+editar!$C$15))&amp;" Dias para vencer"),"Válido")),""),"Inválido")</f>
        <v/>
      </c>
      <c r="N314" s="94" t="str">
        <f>IF(controle!$L314="","",controle!$L314+editar!$C$15)</f>
        <v/>
      </c>
      <c r="O314" s="97"/>
      <c r="P314" s="80">
        <v>307.0</v>
      </c>
      <c r="Q314" s="80" t="str">
        <f>IF(controle!$J314="","",IF(controle!$J314="Vencido","Vencido",IF(controle!$J314="Válido","Válido","Próximo ao vencimento")))</f>
        <v/>
      </c>
      <c r="R314" s="81" t="str">
        <f>IF(controle!$I314="","",controle!$I314+editar!$C$9)</f>
        <v/>
      </c>
      <c r="S314" s="80" t="str">
        <f>IF(controle!$R314="","",VLOOKUP(MONTH(controle!$R314),editar!$F$2:$G$13,2,0))</f>
        <v/>
      </c>
      <c r="T314" s="80" t="str">
        <f>IF(controle!$R314="","",YEAR(controle!$R314))</f>
        <v/>
      </c>
      <c r="U314" s="80" t="str">
        <f>IF(controle!$M314="","",IF(controle!$M314="Vencido","Vencido",IF(controle!$M314="Válido","Válido","Próximo ao vencimento")))</f>
        <v/>
      </c>
      <c r="V314" s="80" t="str">
        <f>IF(controle!$N314="","",VLOOKUP(MONTH(controle!$N314),editar!$F$2:$G$13,2,0))</f>
        <v/>
      </c>
      <c r="W314" s="80" t="str">
        <f>IF(controle!$N314="","",YEAR(controle!$N314))</f>
        <v/>
      </c>
      <c r="X314" s="80" t="str">
        <f>IF(controle!$I314="","",VLOOKUP(MONTH(controle!$I314),editar!$F$2:$G$13,2,0))</f>
        <v/>
      </c>
      <c r="Y314" s="80" t="str">
        <f>IF(controle!$I314="","",YEAR(controle!$I314))</f>
        <v/>
      </c>
      <c r="Z314" s="80" t="str">
        <f>IF(controle!$L314="","",VLOOKUP(MONTH(controle!$L314),editar!$F$2:$G$13,2,0))</f>
        <v/>
      </c>
      <c r="AA314" s="80" t="str">
        <f>IF(controle!$L314="","",YEAR(controle!$L314))</f>
        <v/>
      </c>
      <c r="AB314" s="61"/>
      <c r="AC314" s="62">
        <f>IFERROR(K314-editar!$C$1,"")</f>
        <v>-44648</v>
      </c>
      <c r="AD314" s="62">
        <f t="shared" si="1"/>
        <v>9999955352</v>
      </c>
      <c r="AE314" s="63"/>
      <c r="AF314" s="63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ht="19.5" customHeight="1">
      <c r="A315" s="82" t="str">
        <f>IF(controle!$D315="","",controle!$P315)</f>
        <v/>
      </c>
      <c r="B315" s="83"/>
      <c r="C315" s="83"/>
      <c r="D315" s="83"/>
      <c r="E315" s="83"/>
      <c r="F315" s="91"/>
      <c r="G315" s="99"/>
      <c r="H315" s="91"/>
      <c r="I315" s="100"/>
      <c r="J315" s="92" t="str">
        <f>IFERROR(IF((controle!$I315&gt;0),IF((DAYS360(TODAY(),(controle!$I315+editar!$C$9))&lt;1),"Vencido",IF((DAYS360(TODAY(),(controle!$I315+editar!$C$9))&lt;31),(DAYS360(TODAY(),(controle!$I315+editar!$C$9))&amp;" Dias para vencer"),"Válido")),""),"Inválido")</f>
        <v/>
      </c>
      <c r="K315" s="93" t="str">
        <f>controle!$R315</f>
        <v/>
      </c>
      <c r="L315" s="94"/>
      <c r="M315" s="95" t="str">
        <f>IFERROR(IF((controle!$L315&gt;0),IF((DAYS360(TODAY(),(controle!$L315+editar!$C$15))&lt;1),"Vencido",IF((DAYS360(TODAY(),(controle!$L315+editar!$C$15))&lt;31),(DAYS360(TODAY(),(controle!$L315+editar!$C$15))&amp;" Dias para vencer"),"Válido")),""),"Inválido")</f>
        <v/>
      </c>
      <c r="N315" s="94" t="str">
        <f>IF(controle!$L315="","",controle!$L315+editar!$C$15)</f>
        <v/>
      </c>
      <c r="O315" s="97"/>
      <c r="P315" s="80">
        <v>308.0</v>
      </c>
      <c r="Q315" s="80" t="str">
        <f>IF(controle!$J315="","",IF(controle!$J315="Vencido","Vencido",IF(controle!$J315="Válido","Válido","Próximo ao vencimento")))</f>
        <v/>
      </c>
      <c r="R315" s="81" t="str">
        <f>IF(controle!$I315="","",controle!$I315+editar!$C$9)</f>
        <v/>
      </c>
      <c r="S315" s="80" t="str">
        <f>IF(controle!$R315="","",VLOOKUP(MONTH(controle!$R315),editar!$F$2:$G$13,2,0))</f>
        <v/>
      </c>
      <c r="T315" s="80" t="str">
        <f>IF(controle!$R315="","",YEAR(controle!$R315))</f>
        <v/>
      </c>
      <c r="U315" s="80" t="str">
        <f>IF(controle!$M315="","",IF(controle!$M315="Vencido","Vencido",IF(controle!$M315="Válido","Válido","Próximo ao vencimento")))</f>
        <v/>
      </c>
      <c r="V315" s="80" t="str">
        <f>IF(controle!$N315="","",VLOOKUP(MONTH(controle!$N315),editar!$F$2:$G$13,2,0))</f>
        <v/>
      </c>
      <c r="W315" s="80" t="str">
        <f>IF(controle!$N315="","",YEAR(controle!$N315))</f>
        <v/>
      </c>
      <c r="X315" s="80" t="str">
        <f>IF(controle!$I315="","",VLOOKUP(MONTH(controle!$I315),editar!$F$2:$G$13,2,0))</f>
        <v/>
      </c>
      <c r="Y315" s="80" t="str">
        <f>IF(controle!$I315="","",YEAR(controle!$I315))</f>
        <v/>
      </c>
      <c r="Z315" s="80" t="str">
        <f>IF(controle!$L315="","",VLOOKUP(MONTH(controle!$L315),editar!$F$2:$G$13,2,0))</f>
        <v/>
      </c>
      <c r="AA315" s="80" t="str">
        <f>IF(controle!$L315="","",YEAR(controle!$L315))</f>
        <v/>
      </c>
      <c r="AB315" s="61"/>
      <c r="AC315" s="62">
        <f>IFERROR(K315-editar!$C$1,"")</f>
        <v>-44648</v>
      </c>
      <c r="AD315" s="62">
        <f t="shared" si="1"/>
        <v>9999955352</v>
      </c>
      <c r="AE315" s="63"/>
      <c r="AF315" s="63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ht="19.5" customHeight="1">
      <c r="A316" s="82" t="str">
        <f>IF(controle!$D316="","",controle!$P316)</f>
        <v/>
      </c>
      <c r="B316" s="83"/>
      <c r="C316" s="83"/>
      <c r="D316" s="83"/>
      <c r="E316" s="83"/>
      <c r="F316" s="91"/>
      <c r="G316" s="99"/>
      <c r="H316" s="91"/>
      <c r="I316" s="100"/>
      <c r="J316" s="92" t="str">
        <f>IFERROR(IF((controle!$I316&gt;0),IF((DAYS360(TODAY(),(controle!$I316+editar!$C$9))&lt;1),"Vencido",IF((DAYS360(TODAY(),(controle!$I316+editar!$C$9))&lt;31),(DAYS360(TODAY(),(controle!$I316+editar!$C$9))&amp;" Dias para vencer"),"Válido")),""),"Inválido")</f>
        <v/>
      </c>
      <c r="K316" s="93" t="str">
        <f>controle!$R316</f>
        <v/>
      </c>
      <c r="L316" s="94"/>
      <c r="M316" s="95" t="str">
        <f>IFERROR(IF((controle!$L316&gt;0),IF((DAYS360(TODAY(),(controle!$L316+editar!$C$15))&lt;1),"Vencido",IF((DAYS360(TODAY(),(controle!$L316+editar!$C$15))&lt;31),(DAYS360(TODAY(),(controle!$L316+editar!$C$15))&amp;" Dias para vencer"),"Válido")),""),"Inválido")</f>
        <v/>
      </c>
      <c r="N316" s="94" t="str">
        <f>IF(controle!$L316="","",controle!$L316+editar!$C$15)</f>
        <v/>
      </c>
      <c r="O316" s="97"/>
      <c r="P316" s="80">
        <v>309.0</v>
      </c>
      <c r="Q316" s="80" t="str">
        <f>IF(controle!$J316="","",IF(controle!$J316="Vencido","Vencido",IF(controle!$J316="Válido","Válido","Próximo ao vencimento")))</f>
        <v/>
      </c>
      <c r="R316" s="81" t="str">
        <f>IF(controle!$I316="","",controle!$I316+editar!$C$9)</f>
        <v/>
      </c>
      <c r="S316" s="80" t="str">
        <f>IF(controle!$R316="","",VLOOKUP(MONTH(controle!$R316),editar!$F$2:$G$13,2,0))</f>
        <v/>
      </c>
      <c r="T316" s="80" t="str">
        <f>IF(controle!$R316="","",YEAR(controle!$R316))</f>
        <v/>
      </c>
      <c r="U316" s="80" t="str">
        <f>IF(controle!$M316="","",IF(controle!$M316="Vencido","Vencido",IF(controle!$M316="Válido","Válido","Próximo ao vencimento")))</f>
        <v/>
      </c>
      <c r="V316" s="80" t="str">
        <f>IF(controle!$N316="","",VLOOKUP(MONTH(controle!$N316),editar!$F$2:$G$13,2,0))</f>
        <v/>
      </c>
      <c r="W316" s="80" t="str">
        <f>IF(controle!$N316="","",YEAR(controle!$N316))</f>
        <v/>
      </c>
      <c r="X316" s="80" t="str">
        <f>IF(controle!$I316="","",VLOOKUP(MONTH(controle!$I316),editar!$F$2:$G$13,2,0))</f>
        <v/>
      </c>
      <c r="Y316" s="80" t="str">
        <f>IF(controle!$I316="","",YEAR(controle!$I316))</f>
        <v/>
      </c>
      <c r="Z316" s="80" t="str">
        <f>IF(controle!$L316="","",VLOOKUP(MONTH(controle!$L316),editar!$F$2:$G$13,2,0))</f>
        <v/>
      </c>
      <c r="AA316" s="80" t="str">
        <f>IF(controle!$L316="","",YEAR(controle!$L316))</f>
        <v/>
      </c>
      <c r="AB316" s="61"/>
      <c r="AC316" s="62">
        <f>IFERROR(K316-editar!$C$1,"")</f>
        <v>-44648</v>
      </c>
      <c r="AD316" s="62">
        <f t="shared" si="1"/>
        <v>9999955352</v>
      </c>
      <c r="AE316" s="63"/>
      <c r="AF316" s="63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ht="19.5" customHeight="1">
      <c r="A317" s="82" t="str">
        <f>IF(controle!$D317="","",controle!$P317)</f>
        <v/>
      </c>
      <c r="B317" s="83"/>
      <c r="C317" s="83"/>
      <c r="D317" s="83"/>
      <c r="E317" s="83"/>
      <c r="F317" s="91"/>
      <c r="G317" s="99"/>
      <c r="H317" s="91"/>
      <c r="I317" s="100"/>
      <c r="J317" s="92" t="str">
        <f>IFERROR(IF((controle!$I317&gt;0),IF((DAYS360(TODAY(),(controle!$I317+editar!$C$9))&lt;1),"Vencido",IF((DAYS360(TODAY(),(controle!$I317+editar!$C$9))&lt;31),(DAYS360(TODAY(),(controle!$I317+editar!$C$9))&amp;" Dias para vencer"),"Válido")),""),"Inválido")</f>
        <v/>
      </c>
      <c r="K317" s="93" t="str">
        <f>controle!$R317</f>
        <v/>
      </c>
      <c r="L317" s="94"/>
      <c r="M317" s="95" t="str">
        <f>IFERROR(IF((controle!$L317&gt;0),IF((DAYS360(TODAY(),(controle!$L317+editar!$C$15))&lt;1),"Vencido",IF((DAYS360(TODAY(),(controle!$L317+editar!$C$15))&lt;31),(DAYS360(TODAY(),(controle!$L317+editar!$C$15))&amp;" Dias para vencer"),"Válido")),""),"Inválido")</f>
        <v/>
      </c>
      <c r="N317" s="94" t="str">
        <f>IF(controle!$L317="","",controle!$L317+editar!$C$15)</f>
        <v/>
      </c>
      <c r="O317" s="97"/>
      <c r="P317" s="80">
        <v>310.0</v>
      </c>
      <c r="Q317" s="80" t="str">
        <f>IF(controle!$J317="","",IF(controle!$J317="Vencido","Vencido",IF(controle!$J317="Válido","Válido","Próximo ao vencimento")))</f>
        <v/>
      </c>
      <c r="R317" s="81" t="str">
        <f>IF(controle!$I317="","",controle!$I317+editar!$C$9)</f>
        <v/>
      </c>
      <c r="S317" s="80" t="str">
        <f>IF(controle!$R317="","",VLOOKUP(MONTH(controle!$R317),editar!$F$2:$G$13,2,0))</f>
        <v/>
      </c>
      <c r="T317" s="80" t="str">
        <f>IF(controle!$R317="","",YEAR(controle!$R317))</f>
        <v/>
      </c>
      <c r="U317" s="80" t="str">
        <f>IF(controle!$M317="","",IF(controle!$M317="Vencido","Vencido",IF(controle!$M317="Válido","Válido","Próximo ao vencimento")))</f>
        <v/>
      </c>
      <c r="V317" s="80" t="str">
        <f>IF(controle!$N317="","",VLOOKUP(MONTH(controle!$N317),editar!$F$2:$G$13,2,0))</f>
        <v/>
      </c>
      <c r="W317" s="80" t="str">
        <f>IF(controle!$N317="","",YEAR(controle!$N317))</f>
        <v/>
      </c>
      <c r="X317" s="80" t="str">
        <f>IF(controle!$I317="","",VLOOKUP(MONTH(controle!$I317),editar!$F$2:$G$13,2,0))</f>
        <v/>
      </c>
      <c r="Y317" s="80" t="str">
        <f>IF(controle!$I317="","",YEAR(controle!$I317))</f>
        <v/>
      </c>
      <c r="Z317" s="80" t="str">
        <f>IF(controle!$L317="","",VLOOKUP(MONTH(controle!$L317),editar!$F$2:$G$13,2,0))</f>
        <v/>
      </c>
      <c r="AA317" s="80" t="str">
        <f>IF(controle!$L317="","",YEAR(controle!$L317))</f>
        <v/>
      </c>
      <c r="AB317" s="61"/>
      <c r="AC317" s="62">
        <f>IFERROR(K317-editar!$C$1,"")</f>
        <v>-44648</v>
      </c>
      <c r="AD317" s="62">
        <f t="shared" si="1"/>
        <v>9999955352</v>
      </c>
      <c r="AE317" s="63"/>
      <c r="AF317" s="63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ht="19.5" customHeight="1">
      <c r="A318" s="82" t="str">
        <f>IF(controle!$D318="","",controle!$P318)</f>
        <v/>
      </c>
      <c r="B318" s="83"/>
      <c r="C318" s="83"/>
      <c r="D318" s="83"/>
      <c r="E318" s="83"/>
      <c r="F318" s="91"/>
      <c r="G318" s="99"/>
      <c r="H318" s="91"/>
      <c r="I318" s="100"/>
      <c r="J318" s="92" t="str">
        <f>IFERROR(IF((controle!$I318&gt;0),IF((DAYS360(TODAY(),(controle!$I318+editar!$C$9))&lt;1),"Vencido",IF((DAYS360(TODAY(),(controle!$I318+editar!$C$9))&lt;31),(DAYS360(TODAY(),(controle!$I318+editar!$C$9))&amp;" Dias para vencer"),"Válido")),""),"Inválido")</f>
        <v/>
      </c>
      <c r="K318" s="93" t="str">
        <f>controle!$R318</f>
        <v/>
      </c>
      <c r="L318" s="94"/>
      <c r="M318" s="95" t="str">
        <f>IFERROR(IF((controle!$L318&gt;0),IF((DAYS360(TODAY(),(controle!$L318+editar!$C$15))&lt;1),"Vencido",IF((DAYS360(TODAY(),(controle!$L318+editar!$C$15))&lt;31),(DAYS360(TODAY(),(controle!$L318+editar!$C$15))&amp;" Dias para vencer"),"Válido")),""),"Inválido")</f>
        <v/>
      </c>
      <c r="N318" s="94" t="str">
        <f>IF(controle!$L318="","",controle!$L318+editar!$C$15)</f>
        <v/>
      </c>
      <c r="O318" s="97"/>
      <c r="P318" s="80">
        <v>311.0</v>
      </c>
      <c r="Q318" s="80" t="str">
        <f>IF(controle!$J318="","",IF(controle!$J318="Vencido","Vencido",IF(controle!$J318="Válido","Válido","Próximo ao vencimento")))</f>
        <v/>
      </c>
      <c r="R318" s="81" t="str">
        <f>IF(controle!$I318="","",controle!$I318+editar!$C$9)</f>
        <v/>
      </c>
      <c r="S318" s="80" t="str">
        <f>IF(controle!$R318="","",VLOOKUP(MONTH(controle!$R318),editar!$F$2:$G$13,2,0))</f>
        <v/>
      </c>
      <c r="T318" s="80" t="str">
        <f>IF(controle!$R318="","",YEAR(controle!$R318))</f>
        <v/>
      </c>
      <c r="U318" s="80" t="str">
        <f>IF(controle!$M318="","",IF(controle!$M318="Vencido","Vencido",IF(controle!$M318="Válido","Válido","Próximo ao vencimento")))</f>
        <v/>
      </c>
      <c r="V318" s="80" t="str">
        <f>IF(controle!$N318="","",VLOOKUP(MONTH(controle!$N318),editar!$F$2:$G$13,2,0))</f>
        <v/>
      </c>
      <c r="W318" s="80" t="str">
        <f>IF(controle!$N318="","",YEAR(controle!$N318))</f>
        <v/>
      </c>
      <c r="X318" s="80" t="str">
        <f>IF(controle!$I318="","",VLOOKUP(MONTH(controle!$I318),editar!$F$2:$G$13,2,0))</f>
        <v/>
      </c>
      <c r="Y318" s="80" t="str">
        <f>IF(controle!$I318="","",YEAR(controle!$I318))</f>
        <v/>
      </c>
      <c r="Z318" s="80" t="str">
        <f>IF(controle!$L318="","",VLOOKUP(MONTH(controle!$L318),editar!$F$2:$G$13,2,0))</f>
        <v/>
      </c>
      <c r="AA318" s="80" t="str">
        <f>IF(controle!$L318="","",YEAR(controle!$L318))</f>
        <v/>
      </c>
      <c r="AB318" s="61"/>
      <c r="AC318" s="62">
        <f>IFERROR(K318-editar!$C$1,"")</f>
        <v>-44648</v>
      </c>
      <c r="AD318" s="62">
        <f t="shared" si="1"/>
        <v>9999955352</v>
      </c>
      <c r="AE318" s="63"/>
      <c r="AF318" s="63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ht="19.5" customHeight="1">
      <c r="A319" s="82" t="str">
        <f>IF(controle!$D319="","",controle!$P319)</f>
        <v/>
      </c>
      <c r="B319" s="83"/>
      <c r="C319" s="83"/>
      <c r="D319" s="83"/>
      <c r="E319" s="83"/>
      <c r="F319" s="91"/>
      <c r="G319" s="99"/>
      <c r="H319" s="91"/>
      <c r="I319" s="100"/>
      <c r="J319" s="92" t="str">
        <f>IFERROR(IF((controle!$I319&gt;0),IF((DAYS360(TODAY(),(controle!$I319+editar!$C$9))&lt;1),"Vencido",IF((DAYS360(TODAY(),(controle!$I319+editar!$C$9))&lt;31),(DAYS360(TODAY(),(controle!$I319+editar!$C$9))&amp;" Dias para vencer"),"Válido")),""),"Inválido")</f>
        <v/>
      </c>
      <c r="K319" s="93" t="str">
        <f>controle!$R319</f>
        <v/>
      </c>
      <c r="L319" s="94"/>
      <c r="M319" s="95" t="str">
        <f>IFERROR(IF((controle!$L319&gt;0),IF((DAYS360(TODAY(),(controle!$L319+editar!$C$15))&lt;1),"Vencido",IF((DAYS360(TODAY(),(controle!$L319+editar!$C$15))&lt;31),(DAYS360(TODAY(),(controle!$L319+editar!$C$15))&amp;" Dias para vencer"),"Válido")),""),"Inválido")</f>
        <v/>
      </c>
      <c r="N319" s="94" t="str">
        <f>IF(controle!$L319="","",controle!$L319+editar!$C$15)</f>
        <v/>
      </c>
      <c r="O319" s="97"/>
      <c r="P319" s="80">
        <v>312.0</v>
      </c>
      <c r="Q319" s="80" t="str">
        <f>IF(controle!$J319="","",IF(controle!$J319="Vencido","Vencido",IF(controle!$J319="Válido","Válido","Próximo ao vencimento")))</f>
        <v/>
      </c>
      <c r="R319" s="81" t="str">
        <f>IF(controle!$I319="","",controle!$I319+editar!$C$9)</f>
        <v/>
      </c>
      <c r="S319" s="80" t="str">
        <f>IF(controle!$R319="","",VLOOKUP(MONTH(controle!$R319),editar!$F$2:$G$13,2,0))</f>
        <v/>
      </c>
      <c r="T319" s="80" t="str">
        <f>IF(controle!$R319="","",YEAR(controle!$R319))</f>
        <v/>
      </c>
      <c r="U319" s="80" t="str">
        <f>IF(controle!$M319="","",IF(controle!$M319="Vencido","Vencido",IF(controle!$M319="Válido","Válido","Próximo ao vencimento")))</f>
        <v/>
      </c>
      <c r="V319" s="80" t="str">
        <f>IF(controle!$N319="","",VLOOKUP(MONTH(controle!$N319),editar!$F$2:$G$13,2,0))</f>
        <v/>
      </c>
      <c r="W319" s="80" t="str">
        <f>IF(controle!$N319="","",YEAR(controle!$N319))</f>
        <v/>
      </c>
      <c r="X319" s="80" t="str">
        <f>IF(controle!$I319="","",VLOOKUP(MONTH(controle!$I319),editar!$F$2:$G$13,2,0))</f>
        <v/>
      </c>
      <c r="Y319" s="80" t="str">
        <f>IF(controle!$I319="","",YEAR(controle!$I319))</f>
        <v/>
      </c>
      <c r="Z319" s="80" t="str">
        <f>IF(controle!$L319="","",VLOOKUP(MONTH(controle!$L319),editar!$F$2:$G$13,2,0))</f>
        <v/>
      </c>
      <c r="AA319" s="80" t="str">
        <f>IF(controle!$L319="","",YEAR(controle!$L319))</f>
        <v/>
      </c>
      <c r="AB319" s="61"/>
      <c r="AC319" s="62">
        <f>IFERROR(K319-editar!$C$1,"")</f>
        <v>-44648</v>
      </c>
      <c r="AD319" s="62">
        <f t="shared" si="1"/>
        <v>9999955352</v>
      </c>
      <c r="AE319" s="63"/>
      <c r="AF319" s="63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ht="19.5" customHeight="1">
      <c r="A320" s="82" t="str">
        <f>IF(controle!$D320="","",controle!$P320)</f>
        <v/>
      </c>
      <c r="B320" s="83"/>
      <c r="C320" s="83"/>
      <c r="D320" s="83"/>
      <c r="E320" s="83"/>
      <c r="F320" s="91"/>
      <c r="G320" s="99"/>
      <c r="H320" s="91"/>
      <c r="I320" s="100"/>
      <c r="J320" s="92" t="str">
        <f>IFERROR(IF((controle!$I320&gt;0),IF((DAYS360(TODAY(),(controle!$I320+editar!$C$9))&lt;1),"Vencido",IF((DAYS360(TODAY(),(controle!$I320+editar!$C$9))&lt;31),(DAYS360(TODAY(),(controle!$I320+editar!$C$9))&amp;" Dias para vencer"),"Válido")),""),"Inválido")</f>
        <v/>
      </c>
      <c r="K320" s="93" t="str">
        <f>controle!$R320</f>
        <v/>
      </c>
      <c r="L320" s="94"/>
      <c r="M320" s="95" t="str">
        <f>IFERROR(IF((controle!$L320&gt;0),IF((DAYS360(TODAY(),(controle!$L320+editar!$C$15))&lt;1),"Vencido",IF((DAYS360(TODAY(),(controle!$L320+editar!$C$15))&lt;31),(DAYS360(TODAY(),(controle!$L320+editar!$C$15))&amp;" Dias para vencer"),"Válido")),""),"Inválido")</f>
        <v/>
      </c>
      <c r="N320" s="94" t="str">
        <f>IF(controle!$L320="","",controle!$L320+editar!$C$15)</f>
        <v/>
      </c>
      <c r="O320" s="97"/>
      <c r="P320" s="80">
        <v>313.0</v>
      </c>
      <c r="Q320" s="80" t="str">
        <f>IF(controle!$J320="","",IF(controle!$J320="Vencido","Vencido",IF(controle!$J320="Válido","Válido","Próximo ao vencimento")))</f>
        <v/>
      </c>
      <c r="R320" s="81" t="str">
        <f>IF(controle!$I320="","",controle!$I320+editar!$C$9)</f>
        <v/>
      </c>
      <c r="S320" s="80" t="str">
        <f>IF(controle!$R320="","",VLOOKUP(MONTH(controle!$R320),editar!$F$2:$G$13,2,0))</f>
        <v/>
      </c>
      <c r="T320" s="80" t="str">
        <f>IF(controle!$R320="","",YEAR(controle!$R320))</f>
        <v/>
      </c>
      <c r="U320" s="80" t="str">
        <f>IF(controle!$M320="","",IF(controle!$M320="Vencido","Vencido",IF(controle!$M320="Válido","Válido","Próximo ao vencimento")))</f>
        <v/>
      </c>
      <c r="V320" s="80" t="str">
        <f>IF(controle!$N320="","",VLOOKUP(MONTH(controle!$N320),editar!$F$2:$G$13,2,0))</f>
        <v/>
      </c>
      <c r="W320" s="80" t="str">
        <f>IF(controle!$N320="","",YEAR(controle!$N320))</f>
        <v/>
      </c>
      <c r="X320" s="80" t="str">
        <f>IF(controle!$I320="","",VLOOKUP(MONTH(controle!$I320),editar!$F$2:$G$13,2,0))</f>
        <v/>
      </c>
      <c r="Y320" s="80" t="str">
        <f>IF(controle!$I320="","",YEAR(controle!$I320))</f>
        <v/>
      </c>
      <c r="Z320" s="80" t="str">
        <f>IF(controle!$L320="","",VLOOKUP(MONTH(controle!$L320),editar!$F$2:$G$13,2,0))</f>
        <v/>
      </c>
      <c r="AA320" s="80" t="str">
        <f>IF(controle!$L320="","",YEAR(controle!$L320))</f>
        <v/>
      </c>
      <c r="AB320" s="61"/>
      <c r="AC320" s="62">
        <f>IFERROR(K320-editar!$C$1,"")</f>
        <v>-44648</v>
      </c>
      <c r="AD320" s="62">
        <f t="shared" si="1"/>
        <v>9999955352</v>
      </c>
      <c r="AE320" s="63"/>
      <c r="AF320" s="63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ht="19.5" customHeight="1">
      <c r="A321" s="82" t="str">
        <f>IF(controle!$D321="","",controle!$P321)</f>
        <v/>
      </c>
      <c r="B321" s="83"/>
      <c r="C321" s="83"/>
      <c r="D321" s="83"/>
      <c r="E321" s="83"/>
      <c r="F321" s="91"/>
      <c r="G321" s="99"/>
      <c r="H321" s="91"/>
      <c r="I321" s="100"/>
      <c r="J321" s="92" t="str">
        <f>IFERROR(IF((controle!$I321&gt;0),IF((DAYS360(TODAY(),(controle!$I321+editar!$C$9))&lt;1),"Vencido",IF((DAYS360(TODAY(),(controle!$I321+editar!$C$9))&lt;31),(DAYS360(TODAY(),(controle!$I321+editar!$C$9))&amp;" Dias para vencer"),"Válido")),""),"Inválido")</f>
        <v/>
      </c>
      <c r="K321" s="93" t="str">
        <f>controle!$R321</f>
        <v/>
      </c>
      <c r="L321" s="94"/>
      <c r="M321" s="95" t="str">
        <f>IFERROR(IF((controle!$L321&gt;0),IF((DAYS360(TODAY(),(controle!$L321+editar!$C$15))&lt;1),"Vencido",IF((DAYS360(TODAY(),(controle!$L321+editar!$C$15))&lt;31),(DAYS360(TODAY(),(controle!$L321+editar!$C$15))&amp;" Dias para vencer"),"Válido")),""),"Inválido")</f>
        <v/>
      </c>
      <c r="N321" s="94" t="str">
        <f>IF(controle!$L321="","",controle!$L321+editar!$C$15)</f>
        <v/>
      </c>
      <c r="O321" s="97"/>
      <c r="P321" s="80">
        <v>314.0</v>
      </c>
      <c r="Q321" s="80" t="str">
        <f>IF(controle!$J321="","",IF(controle!$J321="Vencido","Vencido",IF(controle!$J321="Válido","Válido","Próximo ao vencimento")))</f>
        <v/>
      </c>
      <c r="R321" s="81" t="str">
        <f>IF(controle!$I321="","",controle!$I321+editar!$C$9)</f>
        <v/>
      </c>
      <c r="S321" s="80" t="str">
        <f>IF(controle!$R321="","",VLOOKUP(MONTH(controle!$R321),editar!$F$2:$G$13,2,0))</f>
        <v/>
      </c>
      <c r="T321" s="80" t="str">
        <f>IF(controle!$R321="","",YEAR(controle!$R321))</f>
        <v/>
      </c>
      <c r="U321" s="80" t="str">
        <f>IF(controle!$M321="","",IF(controle!$M321="Vencido","Vencido",IF(controle!$M321="Válido","Válido","Próximo ao vencimento")))</f>
        <v/>
      </c>
      <c r="V321" s="80" t="str">
        <f>IF(controle!$N321="","",VLOOKUP(MONTH(controle!$N321),editar!$F$2:$G$13,2,0))</f>
        <v/>
      </c>
      <c r="W321" s="80" t="str">
        <f>IF(controle!$N321="","",YEAR(controle!$N321))</f>
        <v/>
      </c>
      <c r="X321" s="80" t="str">
        <f>IF(controle!$I321="","",VLOOKUP(MONTH(controle!$I321),editar!$F$2:$G$13,2,0))</f>
        <v/>
      </c>
      <c r="Y321" s="80" t="str">
        <f>IF(controle!$I321="","",YEAR(controle!$I321))</f>
        <v/>
      </c>
      <c r="Z321" s="80" t="str">
        <f>IF(controle!$L321="","",VLOOKUP(MONTH(controle!$L321),editar!$F$2:$G$13,2,0))</f>
        <v/>
      </c>
      <c r="AA321" s="80" t="str">
        <f>IF(controle!$L321="","",YEAR(controle!$L321))</f>
        <v/>
      </c>
      <c r="AB321" s="61"/>
      <c r="AC321" s="62">
        <f>IFERROR(K321-editar!$C$1,"")</f>
        <v>-44648</v>
      </c>
      <c r="AD321" s="62">
        <f t="shared" si="1"/>
        <v>9999955352</v>
      </c>
      <c r="AE321" s="63"/>
      <c r="AF321" s="63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ht="19.5" customHeight="1">
      <c r="A322" s="82" t="str">
        <f>IF(controle!$D322="","",controle!$P322)</f>
        <v/>
      </c>
      <c r="B322" s="83"/>
      <c r="C322" s="83"/>
      <c r="D322" s="83"/>
      <c r="E322" s="83"/>
      <c r="F322" s="91"/>
      <c r="G322" s="99"/>
      <c r="H322" s="91"/>
      <c r="I322" s="100"/>
      <c r="J322" s="92" t="str">
        <f>IFERROR(IF((controle!$I322&gt;0),IF((DAYS360(TODAY(),(controle!$I322+editar!$C$9))&lt;1),"Vencido",IF((DAYS360(TODAY(),(controle!$I322+editar!$C$9))&lt;31),(DAYS360(TODAY(),(controle!$I322+editar!$C$9))&amp;" Dias para vencer"),"Válido")),""),"Inválido")</f>
        <v/>
      </c>
      <c r="K322" s="93" t="str">
        <f>controle!$R322</f>
        <v/>
      </c>
      <c r="L322" s="94"/>
      <c r="M322" s="95" t="str">
        <f>IFERROR(IF((controle!$L322&gt;0),IF((DAYS360(TODAY(),(controle!$L322+editar!$C$15))&lt;1),"Vencido",IF((DAYS360(TODAY(),(controle!$L322+editar!$C$15))&lt;31),(DAYS360(TODAY(),(controle!$L322+editar!$C$15))&amp;" Dias para vencer"),"Válido")),""),"Inválido")</f>
        <v/>
      </c>
      <c r="N322" s="94" t="str">
        <f>IF(controle!$L322="","",controle!$L322+editar!$C$15)</f>
        <v/>
      </c>
      <c r="O322" s="97"/>
      <c r="P322" s="80">
        <v>315.0</v>
      </c>
      <c r="Q322" s="80" t="str">
        <f>IF(controle!$J322="","",IF(controle!$J322="Vencido","Vencido",IF(controle!$J322="Válido","Válido","Próximo ao vencimento")))</f>
        <v/>
      </c>
      <c r="R322" s="81" t="str">
        <f>IF(controle!$I322="","",controle!$I322+editar!$C$9)</f>
        <v/>
      </c>
      <c r="S322" s="80" t="str">
        <f>IF(controle!$R322="","",VLOOKUP(MONTH(controle!$R322),editar!$F$2:$G$13,2,0))</f>
        <v/>
      </c>
      <c r="T322" s="80" t="str">
        <f>IF(controle!$R322="","",YEAR(controle!$R322))</f>
        <v/>
      </c>
      <c r="U322" s="80" t="str">
        <f>IF(controle!$M322="","",IF(controle!$M322="Vencido","Vencido",IF(controle!$M322="Válido","Válido","Próximo ao vencimento")))</f>
        <v/>
      </c>
      <c r="V322" s="80" t="str">
        <f>IF(controle!$N322="","",VLOOKUP(MONTH(controle!$N322),editar!$F$2:$G$13,2,0))</f>
        <v/>
      </c>
      <c r="W322" s="80" t="str">
        <f>IF(controle!$N322="","",YEAR(controle!$N322))</f>
        <v/>
      </c>
      <c r="X322" s="80" t="str">
        <f>IF(controle!$I322="","",VLOOKUP(MONTH(controle!$I322),editar!$F$2:$G$13,2,0))</f>
        <v/>
      </c>
      <c r="Y322" s="80" t="str">
        <f>IF(controle!$I322="","",YEAR(controle!$I322))</f>
        <v/>
      </c>
      <c r="Z322" s="80" t="str">
        <f>IF(controle!$L322="","",VLOOKUP(MONTH(controle!$L322),editar!$F$2:$G$13,2,0))</f>
        <v/>
      </c>
      <c r="AA322" s="80" t="str">
        <f>IF(controle!$L322="","",YEAR(controle!$L322))</f>
        <v/>
      </c>
      <c r="AB322" s="61"/>
      <c r="AC322" s="62">
        <f>IFERROR(K322-editar!$C$1,"")</f>
        <v>-44648</v>
      </c>
      <c r="AD322" s="62">
        <f t="shared" si="1"/>
        <v>9999955352</v>
      </c>
      <c r="AE322" s="63"/>
      <c r="AF322" s="63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ht="19.5" customHeight="1">
      <c r="A323" s="82" t="str">
        <f>IF(controle!$D323="","",controle!$P323)</f>
        <v/>
      </c>
      <c r="B323" s="83"/>
      <c r="C323" s="83"/>
      <c r="D323" s="83"/>
      <c r="E323" s="83"/>
      <c r="F323" s="91"/>
      <c r="G323" s="99"/>
      <c r="H323" s="91"/>
      <c r="I323" s="100"/>
      <c r="J323" s="92" t="str">
        <f>IFERROR(IF((controle!$I323&gt;0),IF((DAYS360(TODAY(),(controle!$I323+editar!$C$9))&lt;1),"Vencido",IF((DAYS360(TODAY(),(controle!$I323+editar!$C$9))&lt;31),(DAYS360(TODAY(),(controle!$I323+editar!$C$9))&amp;" Dias para vencer"),"Válido")),""),"Inválido")</f>
        <v/>
      </c>
      <c r="K323" s="93" t="str">
        <f>controle!$R323</f>
        <v/>
      </c>
      <c r="L323" s="94"/>
      <c r="M323" s="95" t="str">
        <f>IFERROR(IF((controle!$L323&gt;0),IF((DAYS360(TODAY(),(controle!$L323+editar!$C$15))&lt;1),"Vencido",IF((DAYS360(TODAY(),(controle!$L323+editar!$C$15))&lt;31),(DAYS360(TODAY(),(controle!$L323+editar!$C$15))&amp;" Dias para vencer"),"Válido")),""),"Inválido")</f>
        <v/>
      </c>
      <c r="N323" s="94" t="str">
        <f>IF(controle!$L323="","",controle!$L323+editar!$C$15)</f>
        <v/>
      </c>
      <c r="O323" s="97"/>
      <c r="P323" s="80">
        <v>316.0</v>
      </c>
      <c r="Q323" s="80" t="str">
        <f>IF(controle!$J323="","",IF(controle!$J323="Vencido","Vencido",IF(controle!$J323="Válido","Válido","Próximo ao vencimento")))</f>
        <v/>
      </c>
      <c r="R323" s="81" t="str">
        <f>IF(controle!$I323="","",controle!$I323+editar!$C$9)</f>
        <v/>
      </c>
      <c r="S323" s="80" t="str">
        <f>IF(controle!$R323="","",VLOOKUP(MONTH(controle!$R323),editar!$F$2:$G$13,2,0))</f>
        <v/>
      </c>
      <c r="T323" s="80" t="str">
        <f>IF(controle!$R323="","",YEAR(controle!$R323))</f>
        <v/>
      </c>
      <c r="U323" s="80" t="str">
        <f>IF(controle!$M323="","",IF(controle!$M323="Vencido","Vencido",IF(controle!$M323="Válido","Válido","Próximo ao vencimento")))</f>
        <v/>
      </c>
      <c r="V323" s="80" t="str">
        <f>IF(controle!$N323="","",VLOOKUP(MONTH(controle!$N323),editar!$F$2:$G$13,2,0))</f>
        <v/>
      </c>
      <c r="W323" s="80" t="str">
        <f>IF(controle!$N323="","",YEAR(controle!$N323))</f>
        <v/>
      </c>
      <c r="X323" s="80" t="str">
        <f>IF(controle!$I323="","",VLOOKUP(MONTH(controle!$I323),editar!$F$2:$G$13,2,0))</f>
        <v/>
      </c>
      <c r="Y323" s="80" t="str">
        <f>IF(controle!$I323="","",YEAR(controle!$I323))</f>
        <v/>
      </c>
      <c r="Z323" s="80" t="str">
        <f>IF(controle!$L323="","",VLOOKUP(MONTH(controle!$L323),editar!$F$2:$G$13,2,0))</f>
        <v/>
      </c>
      <c r="AA323" s="80" t="str">
        <f>IF(controle!$L323="","",YEAR(controle!$L323))</f>
        <v/>
      </c>
      <c r="AB323" s="61"/>
      <c r="AC323" s="62">
        <f>IFERROR(K323-editar!$C$1,"")</f>
        <v>-44648</v>
      </c>
      <c r="AD323" s="62">
        <f t="shared" si="1"/>
        <v>9999955352</v>
      </c>
      <c r="AE323" s="63"/>
      <c r="AF323" s="63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ht="19.5" customHeight="1">
      <c r="A324" s="82" t="str">
        <f>IF(controle!$D324="","",controle!$P324)</f>
        <v/>
      </c>
      <c r="B324" s="83"/>
      <c r="C324" s="83"/>
      <c r="D324" s="83"/>
      <c r="E324" s="83"/>
      <c r="F324" s="91"/>
      <c r="G324" s="99"/>
      <c r="H324" s="91"/>
      <c r="I324" s="100"/>
      <c r="J324" s="92" t="str">
        <f>IFERROR(IF((controle!$I324&gt;0),IF((DAYS360(TODAY(),(controle!$I324+editar!$C$9))&lt;1),"Vencido",IF((DAYS360(TODAY(),(controle!$I324+editar!$C$9))&lt;31),(DAYS360(TODAY(),(controle!$I324+editar!$C$9))&amp;" Dias para vencer"),"Válido")),""),"Inválido")</f>
        <v/>
      </c>
      <c r="K324" s="93" t="str">
        <f>controle!$R324</f>
        <v/>
      </c>
      <c r="L324" s="94"/>
      <c r="M324" s="95" t="str">
        <f>IFERROR(IF((controle!$L324&gt;0),IF((DAYS360(TODAY(),(controle!$L324+editar!$C$15))&lt;1),"Vencido",IF((DAYS360(TODAY(),(controle!$L324+editar!$C$15))&lt;31),(DAYS360(TODAY(),(controle!$L324+editar!$C$15))&amp;" Dias para vencer"),"Válido")),""),"Inválido")</f>
        <v/>
      </c>
      <c r="N324" s="94" t="str">
        <f>IF(controle!$L324="","",controle!$L324+editar!$C$15)</f>
        <v/>
      </c>
      <c r="O324" s="97"/>
      <c r="P324" s="80">
        <v>317.0</v>
      </c>
      <c r="Q324" s="80" t="str">
        <f>IF(controle!$J324="","",IF(controle!$J324="Vencido","Vencido",IF(controle!$J324="Válido","Válido","Próximo ao vencimento")))</f>
        <v/>
      </c>
      <c r="R324" s="81" t="str">
        <f>IF(controle!$I324="","",controle!$I324+editar!$C$9)</f>
        <v/>
      </c>
      <c r="S324" s="80" t="str">
        <f>IF(controle!$R324="","",VLOOKUP(MONTH(controle!$R324),editar!$F$2:$G$13,2,0))</f>
        <v/>
      </c>
      <c r="T324" s="80" t="str">
        <f>IF(controle!$R324="","",YEAR(controle!$R324))</f>
        <v/>
      </c>
      <c r="U324" s="80" t="str">
        <f>IF(controle!$M324="","",IF(controle!$M324="Vencido","Vencido",IF(controle!$M324="Válido","Válido","Próximo ao vencimento")))</f>
        <v/>
      </c>
      <c r="V324" s="80" t="str">
        <f>IF(controle!$N324="","",VLOOKUP(MONTH(controle!$N324),editar!$F$2:$G$13,2,0))</f>
        <v/>
      </c>
      <c r="W324" s="80" t="str">
        <f>IF(controle!$N324="","",YEAR(controle!$N324))</f>
        <v/>
      </c>
      <c r="X324" s="80" t="str">
        <f>IF(controle!$I324="","",VLOOKUP(MONTH(controle!$I324),editar!$F$2:$G$13,2,0))</f>
        <v/>
      </c>
      <c r="Y324" s="80" t="str">
        <f>IF(controle!$I324="","",YEAR(controle!$I324))</f>
        <v/>
      </c>
      <c r="Z324" s="80" t="str">
        <f>IF(controle!$L324="","",VLOOKUP(MONTH(controle!$L324),editar!$F$2:$G$13,2,0))</f>
        <v/>
      </c>
      <c r="AA324" s="80" t="str">
        <f>IF(controle!$L324="","",YEAR(controle!$L324))</f>
        <v/>
      </c>
      <c r="AB324" s="61"/>
      <c r="AC324" s="62">
        <f>IFERROR(K324-editar!$C$1,"")</f>
        <v>-44648</v>
      </c>
      <c r="AD324" s="62">
        <f t="shared" si="1"/>
        <v>9999955352</v>
      </c>
      <c r="AE324" s="63"/>
      <c r="AF324" s="63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ht="19.5" customHeight="1">
      <c r="A325" s="82" t="str">
        <f>IF(controle!$D325="","",controle!$P325)</f>
        <v/>
      </c>
      <c r="B325" s="83"/>
      <c r="C325" s="83"/>
      <c r="D325" s="83"/>
      <c r="E325" s="83"/>
      <c r="F325" s="91"/>
      <c r="G325" s="99"/>
      <c r="H325" s="91"/>
      <c r="I325" s="100"/>
      <c r="J325" s="92" t="str">
        <f>IFERROR(IF((controle!$I325&gt;0),IF((DAYS360(TODAY(),(controle!$I325+editar!$C$9))&lt;1),"Vencido",IF((DAYS360(TODAY(),(controle!$I325+editar!$C$9))&lt;31),(DAYS360(TODAY(),(controle!$I325+editar!$C$9))&amp;" Dias para vencer"),"Válido")),""),"Inválido")</f>
        <v/>
      </c>
      <c r="K325" s="93" t="str">
        <f>controle!$R325</f>
        <v/>
      </c>
      <c r="L325" s="94"/>
      <c r="M325" s="95" t="str">
        <f>IFERROR(IF((controle!$L325&gt;0),IF((DAYS360(TODAY(),(controle!$L325+editar!$C$15))&lt;1),"Vencido",IF((DAYS360(TODAY(),(controle!$L325+editar!$C$15))&lt;31),(DAYS360(TODAY(),(controle!$L325+editar!$C$15))&amp;" Dias para vencer"),"Válido")),""),"Inválido")</f>
        <v/>
      </c>
      <c r="N325" s="94" t="str">
        <f>IF(controle!$L325="","",controle!$L325+editar!$C$15)</f>
        <v/>
      </c>
      <c r="O325" s="97"/>
      <c r="P325" s="80">
        <v>318.0</v>
      </c>
      <c r="Q325" s="80" t="str">
        <f>IF(controle!$J325="","",IF(controle!$J325="Vencido","Vencido",IF(controle!$J325="Válido","Válido","Próximo ao vencimento")))</f>
        <v/>
      </c>
      <c r="R325" s="81" t="str">
        <f>IF(controle!$I325="","",controle!$I325+editar!$C$9)</f>
        <v/>
      </c>
      <c r="S325" s="80" t="str">
        <f>IF(controle!$R325="","",VLOOKUP(MONTH(controle!$R325),editar!$F$2:$G$13,2,0))</f>
        <v/>
      </c>
      <c r="T325" s="80" t="str">
        <f>IF(controle!$R325="","",YEAR(controle!$R325))</f>
        <v/>
      </c>
      <c r="U325" s="80" t="str">
        <f>IF(controle!$M325="","",IF(controle!$M325="Vencido","Vencido",IF(controle!$M325="Válido","Válido","Próximo ao vencimento")))</f>
        <v/>
      </c>
      <c r="V325" s="80" t="str">
        <f>IF(controle!$N325="","",VLOOKUP(MONTH(controle!$N325),editar!$F$2:$G$13,2,0))</f>
        <v/>
      </c>
      <c r="W325" s="80" t="str">
        <f>IF(controle!$N325="","",YEAR(controle!$N325))</f>
        <v/>
      </c>
      <c r="X325" s="80" t="str">
        <f>IF(controle!$I325="","",VLOOKUP(MONTH(controle!$I325),editar!$F$2:$G$13,2,0))</f>
        <v/>
      </c>
      <c r="Y325" s="80" t="str">
        <f>IF(controle!$I325="","",YEAR(controle!$I325))</f>
        <v/>
      </c>
      <c r="Z325" s="80" t="str">
        <f>IF(controle!$L325="","",VLOOKUP(MONTH(controle!$L325),editar!$F$2:$G$13,2,0))</f>
        <v/>
      </c>
      <c r="AA325" s="80" t="str">
        <f>IF(controle!$L325="","",YEAR(controle!$L325))</f>
        <v/>
      </c>
      <c r="AB325" s="61"/>
      <c r="AC325" s="62">
        <f>IFERROR(K325-editar!$C$1,"")</f>
        <v>-44648</v>
      </c>
      <c r="AD325" s="62">
        <f t="shared" si="1"/>
        <v>9999955352</v>
      </c>
      <c r="AE325" s="63"/>
      <c r="AF325" s="63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ht="19.5" customHeight="1">
      <c r="A326" s="82" t="str">
        <f>IF(controle!$D326="","",controle!$P326)</f>
        <v/>
      </c>
      <c r="B326" s="83"/>
      <c r="C326" s="83"/>
      <c r="D326" s="83"/>
      <c r="E326" s="83"/>
      <c r="F326" s="91"/>
      <c r="G326" s="99"/>
      <c r="H326" s="91"/>
      <c r="I326" s="100"/>
      <c r="J326" s="92" t="str">
        <f>IFERROR(IF((controle!$I326&gt;0),IF((DAYS360(TODAY(),(controle!$I326+editar!$C$9))&lt;1),"Vencido",IF((DAYS360(TODAY(),(controle!$I326+editar!$C$9))&lt;31),(DAYS360(TODAY(),(controle!$I326+editar!$C$9))&amp;" Dias para vencer"),"Válido")),""),"Inválido")</f>
        <v/>
      </c>
      <c r="K326" s="93" t="str">
        <f>controle!$R326</f>
        <v/>
      </c>
      <c r="L326" s="94"/>
      <c r="M326" s="95" t="str">
        <f>IFERROR(IF((controle!$L326&gt;0),IF((DAYS360(TODAY(),(controle!$L326+editar!$C$15))&lt;1),"Vencido",IF((DAYS360(TODAY(),(controle!$L326+editar!$C$15))&lt;31),(DAYS360(TODAY(),(controle!$L326+editar!$C$15))&amp;" Dias para vencer"),"Válido")),""),"Inválido")</f>
        <v/>
      </c>
      <c r="N326" s="94" t="str">
        <f>IF(controle!$L326="","",controle!$L326+editar!$C$15)</f>
        <v/>
      </c>
      <c r="O326" s="97"/>
      <c r="P326" s="80">
        <v>319.0</v>
      </c>
      <c r="Q326" s="80" t="str">
        <f>IF(controle!$J326="","",IF(controle!$J326="Vencido","Vencido",IF(controle!$J326="Válido","Válido","Próximo ao vencimento")))</f>
        <v/>
      </c>
      <c r="R326" s="81" t="str">
        <f>IF(controle!$I326="","",controle!$I326+editar!$C$9)</f>
        <v/>
      </c>
      <c r="S326" s="80" t="str">
        <f>IF(controle!$R326="","",VLOOKUP(MONTH(controle!$R326),editar!$F$2:$G$13,2,0))</f>
        <v/>
      </c>
      <c r="T326" s="80" t="str">
        <f>IF(controle!$R326="","",YEAR(controle!$R326))</f>
        <v/>
      </c>
      <c r="U326" s="80" t="str">
        <f>IF(controle!$M326="","",IF(controle!$M326="Vencido","Vencido",IF(controle!$M326="Válido","Válido","Próximo ao vencimento")))</f>
        <v/>
      </c>
      <c r="V326" s="80" t="str">
        <f>IF(controle!$N326="","",VLOOKUP(MONTH(controle!$N326),editar!$F$2:$G$13,2,0))</f>
        <v/>
      </c>
      <c r="W326" s="80" t="str">
        <f>IF(controle!$N326="","",YEAR(controle!$N326))</f>
        <v/>
      </c>
      <c r="X326" s="80" t="str">
        <f>IF(controle!$I326="","",VLOOKUP(MONTH(controle!$I326),editar!$F$2:$G$13,2,0))</f>
        <v/>
      </c>
      <c r="Y326" s="80" t="str">
        <f>IF(controle!$I326="","",YEAR(controle!$I326))</f>
        <v/>
      </c>
      <c r="Z326" s="80" t="str">
        <f>IF(controle!$L326="","",VLOOKUP(MONTH(controle!$L326),editar!$F$2:$G$13,2,0))</f>
        <v/>
      </c>
      <c r="AA326" s="80" t="str">
        <f>IF(controle!$L326="","",YEAR(controle!$L326))</f>
        <v/>
      </c>
      <c r="AB326" s="61"/>
      <c r="AC326" s="62">
        <f>IFERROR(K326-editar!$C$1,"")</f>
        <v>-44648</v>
      </c>
      <c r="AD326" s="62">
        <f t="shared" si="1"/>
        <v>9999955352</v>
      </c>
      <c r="AE326" s="63"/>
      <c r="AF326" s="63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ht="19.5" customHeight="1">
      <c r="A327" s="82" t="str">
        <f>IF(controle!$D327="","",controle!$P327)</f>
        <v/>
      </c>
      <c r="B327" s="83"/>
      <c r="C327" s="83"/>
      <c r="D327" s="83"/>
      <c r="E327" s="83"/>
      <c r="F327" s="91"/>
      <c r="G327" s="99"/>
      <c r="H327" s="91"/>
      <c r="I327" s="100"/>
      <c r="J327" s="92" t="str">
        <f>IFERROR(IF((controle!$I327&gt;0),IF((DAYS360(TODAY(),(controle!$I327+editar!$C$9))&lt;1),"Vencido",IF((DAYS360(TODAY(),(controle!$I327+editar!$C$9))&lt;31),(DAYS360(TODAY(),(controle!$I327+editar!$C$9))&amp;" Dias para vencer"),"Válido")),""),"Inválido")</f>
        <v/>
      </c>
      <c r="K327" s="93" t="str">
        <f>controle!$R327</f>
        <v/>
      </c>
      <c r="L327" s="94"/>
      <c r="M327" s="95" t="str">
        <f>IFERROR(IF((controle!$L327&gt;0),IF((DAYS360(TODAY(),(controle!$L327+editar!$C$15))&lt;1),"Vencido",IF((DAYS360(TODAY(),(controle!$L327+editar!$C$15))&lt;31),(DAYS360(TODAY(),(controle!$L327+editar!$C$15))&amp;" Dias para vencer"),"Válido")),""),"Inválido")</f>
        <v/>
      </c>
      <c r="N327" s="94" t="str">
        <f>IF(controle!$L327="","",controle!$L327+editar!$C$15)</f>
        <v/>
      </c>
      <c r="O327" s="97"/>
      <c r="P327" s="80">
        <v>320.0</v>
      </c>
      <c r="Q327" s="80" t="str">
        <f>IF(controle!$J327="","",IF(controle!$J327="Vencido","Vencido",IF(controle!$J327="Válido","Válido","Próximo ao vencimento")))</f>
        <v/>
      </c>
      <c r="R327" s="81" t="str">
        <f>IF(controle!$I327="","",controle!$I327+editar!$C$9)</f>
        <v/>
      </c>
      <c r="S327" s="80" t="str">
        <f>IF(controle!$R327="","",VLOOKUP(MONTH(controle!$R327),editar!$F$2:$G$13,2,0))</f>
        <v/>
      </c>
      <c r="T327" s="80" t="str">
        <f>IF(controle!$R327="","",YEAR(controle!$R327))</f>
        <v/>
      </c>
      <c r="U327" s="80" t="str">
        <f>IF(controle!$M327="","",IF(controle!$M327="Vencido","Vencido",IF(controle!$M327="Válido","Válido","Próximo ao vencimento")))</f>
        <v/>
      </c>
      <c r="V327" s="80" t="str">
        <f>IF(controle!$N327="","",VLOOKUP(MONTH(controle!$N327),editar!$F$2:$G$13,2,0))</f>
        <v/>
      </c>
      <c r="W327" s="80" t="str">
        <f>IF(controle!$N327="","",YEAR(controle!$N327))</f>
        <v/>
      </c>
      <c r="X327" s="80" t="str">
        <f>IF(controle!$I327="","",VLOOKUP(MONTH(controle!$I327),editar!$F$2:$G$13,2,0))</f>
        <v/>
      </c>
      <c r="Y327" s="80" t="str">
        <f>IF(controle!$I327="","",YEAR(controle!$I327))</f>
        <v/>
      </c>
      <c r="Z327" s="80" t="str">
        <f>IF(controle!$L327="","",VLOOKUP(MONTH(controle!$L327),editar!$F$2:$G$13,2,0))</f>
        <v/>
      </c>
      <c r="AA327" s="80" t="str">
        <f>IF(controle!$L327="","",YEAR(controle!$L327))</f>
        <v/>
      </c>
      <c r="AB327" s="61"/>
      <c r="AC327" s="62">
        <f>IFERROR(K327-editar!$C$1,"")</f>
        <v>-44648</v>
      </c>
      <c r="AD327" s="62">
        <f t="shared" si="1"/>
        <v>9999955352</v>
      </c>
      <c r="AE327" s="63"/>
      <c r="AF327" s="63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ht="19.5" customHeight="1">
      <c r="A328" s="82" t="str">
        <f>IF(controle!$D328="","",controle!$P328)</f>
        <v/>
      </c>
      <c r="B328" s="83"/>
      <c r="C328" s="83"/>
      <c r="D328" s="83"/>
      <c r="E328" s="83"/>
      <c r="F328" s="91"/>
      <c r="G328" s="99"/>
      <c r="H328" s="91"/>
      <c r="I328" s="100"/>
      <c r="J328" s="92" t="str">
        <f>IFERROR(IF((controle!$I328&gt;0),IF((DAYS360(TODAY(),(controle!$I328+editar!$C$9))&lt;1),"Vencido",IF((DAYS360(TODAY(),(controle!$I328+editar!$C$9))&lt;31),(DAYS360(TODAY(),(controle!$I328+editar!$C$9))&amp;" Dias para vencer"),"Válido")),""),"Inválido")</f>
        <v/>
      </c>
      <c r="K328" s="93" t="str">
        <f>controle!$R328</f>
        <v/>
      </c>
      <c r="L328" s="94"/>
      <c r="M328" s="95" t="str">
        <f>IFERROR(IF((controle!$L328&gt;0),IF((DAYS360(TODAY(),(controle!$L328+editar!$C$15))&lt;1),"Vencido",IF((DAYS360(TODAY(),(controle!$L328+editar!$C$15))&lt;31),(DAYS360(TODAY(),(controle!$L328+editar!$C$15))&amp;" Dias para vencer"),"Válido")),""),"Inválido")</f>
        <v/>
      </c>
      <c r="N328" s="94" t="str">
        <f>IF(controle!$L328="","",controle!$L328+editar!$C$15)</f>
        <v/>
      </c>
      <c r="O328" s="97"/>
      <c r="P328" s="80">
        <v>321.0</v>
      </c>
      <c r="Q328" s="80" t="str">
        <f>IF(controle!$J328="","",IF(controle!$J328="Vencido","Vencido",IF(controle!$J328="Válido","Válido","Próximo ao vencimento")))</f>
        <v/>
      </c>
      <c r="R328" s="81" t="str">
        <f>IF(controle!$I328="","",controle!$I328+editar!$C$9)</f>
        <v/>
      </c>
      <c r="S328" s="80" t="str">
        <f>IF(controle!$R328="","",VLOOKUP(MONTH(controle!$R328),editar!$F$2:$G$13,2,0))</f>
        <v/>
      </c>
      <c r="T328" s="80" t="str">
        <f>IF(controle!$R328="","",YEAR(controle!$R328))</f>
        <v/>
      </c>
      <c r="U328" s="80" t="str">
        <f>IF(controle!$M328="","",IF(controle!$M328="Vencido","Vencido",IF(controle!$M328="Válido","Válido","Próximo ao vencimento")))</f>
        <v/>
      </c>
      <c r="V328" s="80" t="str">
        <f>IF(controle!$N328="","",VLOOKUP(MONTH(controle!$N328),editar!$F$2:$G$13,2,0))</f>
        <v/>
      </c>
      <c r="W328" s="80" t="str">
        <f>IF(controle!$N328="","",YEAR(controle!$N328))</f>
        <v/>
      </c>
      <c r="X328" s="80" t="str">
        <f>IF(controle!$I328="","",VLOOKUP(MONTH(controle!$I328),editar!$F$2:$G$13,2,0))</f>
        <v/>
      </c>
      <c r="Y328" s="80" t="str">
        <f>IF(controle!$I328="","",YEAR(controle!$I328))</f>
        <v/>
      </c>
      <c r="Z328" s="80" t="str">
        <f>IF(controle!$L328="","",VLOOKUP(MONTH(controle!$L328),editar!$F$2:$G$13,2,0))</f>
        <v/>
      </c>
      <c r="AA328" s="80" t="str">
        <f>IF(controle!$L328="","",YEAR(controle!$L328))</f>
        <v/>
      </c>
      <c r="AB328" s="61"/>
      <c r="AC328" s="62">
        <f>IFERROR(K328-editar!$C$1,"")</f>
        <v>-44648</v>
      </c>
      <c r="AD328" s="62">
        <f t="shared" si="1"/>
        <v>9999955352</v>
      </c>
      <c r="AE328" s="63"/>
      <c r="AF328" s="63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ht="19.5" customHeight="1">
      <c r="A329" s="82" t="str">
        <f>IF(controle!$D329="","",controle!$P329)</f>
        <v/>
      </c>
      <c r="B329" s="83"/>
      <c r="C329" s="83"/>
      <c r="D329" s="83"/>
      <c r="E329" s="83"/>
      <c r="F329" s="91"/>
      <c r="G329" s="99"/>
      <c r="H329" s="91"/>
      <c r="I329" s="100"/>
      <c r="J329" s="92" t="str">
        <f>IFERROR(IF((controle!$I329&gt;0),IF((DAYS360(TODAY(),(controle!$I329+editar!$C$9))&lt;1),"Vencido",IF((DAYS360(TODAY(),(controle!$I329+editar!$C$9))&lt;31),(DAYS360(TODAY(),(controle!$I329+editar!$C$9))&amp;" Dias para vencer"),"Válido")),""),"Inválido")</f>
        <v/>
      </c>
      <c r="K329" s="93" t="str">
        <f>controle!$R329</f>
        <v/>
      </c>
      <c r="L329" s="94"/>
      <c r="M329" s="95" t="str">
        <f>IFERROR(IF((controle!$L329&gt;0),IF((DAYS360(TODAY(),(controle!$L329+editar!$C$15))&lt;1),"Vencido",IF((DAYS360(TODAY(),(controle!$L329+editar!$C$15))&lt;31),(DAYS360(TODAY(),(controle!$L329+editar!$C$15))&amp;" Dias para vencer"),"Válido")),""),"Inválido")</f>
        <v/>
      </c>
      <c r="N329" s="94" t="str">
        <f>IF(controle!$L329="","",controle!$L329+editar!$C$15)</f>
        <v/>
      </c>
      <c r="O329" s="97"/>
      <c r="P329" s="80">
        <v>322.0</v>
      </c>
      <c r="Q329" s="80" t="str">
        <f>IF(controle!$J329="","",IF(controle!$J329="Vencido","Vencido",IF(controle!$J329="Válido","Válido","Próximo ao vencimento")))</f>
        <v/>
      </c>
      <c r="R329" s="81" t="str">
        <f>IF(controle!$I329="","",controle!$I329+editar!$C$9)</f>
        <v/>
      </c>
      <c r="S329" s="80" t="str">
        <f>IF(controle!$R329="","",VLOOKUP(MONTH(controle!$R329),editar!$F$2:$G$13,2,0))</f>
        <v/>
      </c>
      <c r="T329" s="80" t="str">
        <f>IF(controle!$R329="","",YEAR(controle!$R329))</f>
        <v/>
      </c>
      <c r="U329" s="80" t="str">
        <f>IF(controle!$M329="","",IF(controle!$M329="Vencido","Vencido",IF(controle!$M329="Válido","Válido","Próximo ao vencimento")))</f>
        <v/>
      </c>
      <c r="V329" s="80" t="str">
        <f>IF(controle!$N329="","",VLOOKUP(MONTH(controle!$N329),editar!$F$2:$G$13,2,0))</f>
        <v/>
      </c>
      <c r="W329" s="80" t="str">
        <f>IF(controle!$N329="","",YEAR(controle!$N329))</f>
        <v/>
      </c>
      <c r="X329" s="80" t="str">
        <f>IF(controle!$I329="","",VLOOKUP(MONTH(controle!$I329),editar!$F$2:$G$13,2,0))</f>
        <v/>
      </c>
      <c r="Y329" s="80" t="str">
        <f>IF(controle!$I329="","",YEAR(controle!$I329))</f>
        <v/>
      </c>
      <c r="Z329" s="80" t="str">
        <f>IF(controle!$L329="","",VLOOKUP(MONTH(controle!$L329),editar!$F$2:$G$13,2,0))</f>
        <v/>
      </c>
      <c r="AA329" s="80" t="str">
        <f>IF(controle!$L329="","",YEAR(controle!$L329))</f>
        <v/>
      </c>
      <c r="AB329" s="61"/>
      <c r="AC329" s="62">
        <f>IFERROR(K329-editar!$C$1,"")</f>
        <v>-44648</v>
      </c>
      <c r="AD329" s="62">
        <f t="shared" si="1"/>
        <v>9999955352</v>
      </c>
      <c r="AE329" s="63"/>
      <c r="AF329" s="63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ht="19.5" customHeight="1">
      <c r="A330" s="82" t="str">
        <f>IF(controle!$D330="","",controle!$P330)</f>
        <v/>
      </c>
      <c r="B330" s="83"/>
      <c r="C330" s="83"/>
      <c r="D330" s="83"/>
      <c r="E330" s="83"/>
      <c r="F330" s="91"/>
      <c r="G330" s="99"/>
      <c r="H330" s="91"/>
      <c r="I330" s="100"/>
      <c r="J330" s="92" t="str">
        <f>IFERROR(IF((controle!$I330&gt;0),IF((DAYS360(TODAY(),(controle!$I330+editar!$C$9))&lt;1),"Vencido",IF((DAYS360(TODAY(),(controle!$I330+editar!$C$9))&lt;31),(DAYS360(TODAY(),(controle!$I330+editar!$C$9))&amp;" Dias para vencer"),"Válido")),""),"Inválido")</f>
        <v/>
      </c>
      <c r="K330" s="93" t="str">
        <f>controle!$R330</f>
        <v/>
      </c>
      <c r="L330" s="94"/>
      <c r="M330" s="95" t="str">
        <f>IFERROR(IF((controle!$L330&gt;0),IF((DAYS360(TODAY(),(controle!$L330+editar!$C$15))&lt;1),"Vencido",IF((DAYS360(TODAY(),(controle!$L330+editar!$C$15))&lt;31),(DAYS360(TODAY(),(controle!$L330+editar!$C$15))&amp;" Dias para vencer"),"Válido")),""),"Inválido")</f>
        <v/>
      </c>
      <c r="N330" s="94" t="str">
        <f>IF(controle!$L330="","",controle!$L330+editar!$C$15)</f>
        <v/>
      </c>
      <c r="O330" s="97"/>
      <c r="P330" s="80">
        <v>323.0</v>
      </c>
      <c r="Q330" s="80" t="str">
        <f>IF(controle!$J330="","",IF(controle!$J330="Vencido","Vencido",IF(controle!$J330="Válido","Válido","Próximo ao vencimento")))</f>
        <v/>
      </c>
      <c r="R330" s="81" t="str">
        <f>IF(controle!$I330="","",controle!$I330+editar!$C$9)</f>
        <v/>
      </c>
      <c r="S330" s="80" t="str">
        <f>IF(controle!$R330="","",VLOOKUP(MONTH(controle!$R330),editar!$F$2:$G$13,2,0))</f>
        <v/>
      </c>
      <c r="T330" s="80" t="str">
        <f>IF(controle!$R330="","",YEAR(controle!$R330))</f>
        <v/>
      </c>
      <c r="U330" s="80" t="str">
        <f>IF(controle!$M330="","",IF(controle!$M330="Vencido","Vencido",IF(controle!$M330="Válido","Válido","Próximo ao vencimento")))</f>
        <v/>
      </c>
      <c r="V330" s="80" t="str">
        <f>IF(controle!$N330="","",VLOOKUP(MONTH(controle!$N330),editar!$F$2:$G$13,2,0))</f>
        <v/>
      </c>
      <c r="W330" s="80" t="str">
        <f>IF(controle!$N330="","",YEAR(controle!$N330))</f>
        <v/>
      </c>
      <c r="X330" s="80" t="str">
        <f>IF(controle!$I330="","",VLOOKUP(MONTH(controle!$I330),editar!$F$2:$G$13,2,0))</f>
        <v/>
      </c>
      <c r="Y330" s="80" t="str">
        <f>IF(controle!$I330="","",YEAR(controle!$I330))</f>
        <v/>
      </c>
      <c r="Z330" s="80" t="str">
        <f>IF(controle!$L330="","",VLOOKUP(MONTH(controle!$L330),editar!$F$2:$G$13,2,0))</f>
        <v/>
      </c>
      <c r="AA330" s="80" t="str">
        <f>IF(controle!$L330="","",YEAR(controle!$L330))</f>
        <v/>
      </c>
      <c r="AB330" s="61"/>
      <c r="AC330" s="62">
        <f>IFERROR(K330-editar!$C$1,"")</f>
        <v>-44648</v>
      </c>
      <c r="AD330" s="62">
        <f t="shared" si="1"/>
        <v>9999955352</v>
      </c>
      <c r="AE330" s="63"/>
      <c r="AF330" s="63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ht="19.5" customHeight="1">
      <c r="A331" s="82" t="str">
        <f>IF(controle!$D331="","",controle!$P331)</f>
        <v/>
      </c>
      <c r="B331" s="83"/>
      <c r="C331" s="83"/>
      <c r="D331" s="83"/>
      <c r="E331" s="83"/>
      <c r="F331" s="91"/>
      <c r="G331" s="99"/>
      <c r="H331" s="91"/>
      <c r="I331" s="100"/>
      <c r="J331" s="92" t="str">
        <f>IFERROR(IF((controle!$I331&gt;0),IF((DAYS360(TODAY(),(controle!$I331+editar!$C$9))&lt;1),"Vencido",IF((DAYS360(TODAY(),(controle!$I331+editar!$C$9))&lt;31),(DAYS360(TODAY(),(controle!$I331+editar!$C$9))&amp;" Dias para vencer"),"Válido")),""),"Inválido")</f>
        <v/>
      </c>
      <c r="K331" s="93" t="str">
        <f>controle!$R331</f>
        <v/>
      </c>
      <c r="L331" s="94"/>
      <c r="M331" s="95" t="str">
        <f>IFERROR(IF((controle!$L331&gt;0),IF((DAYS360(TODAY(),(controle!$L331+editar!$C$15))&lt;1),"Vencido",IF((DAYS360(TODAY(),(controle!$L331+editar!$C$15))&lt;31),(DAYS360(TODAY(),(controle!$L331+editar!$C$15))&amp;" Dias para vencer"),"Válido")),""),"Inválido")</f>
        <v/>
      </c>
      <c r="N331" s="94" t="str">
        <f>IF(controle!$L331="","",controle!$L331+editar!$C$15)</f>
        <v/>
      </c>
      <c r="O331" s="97"/>
      <c r="P331" s="80">
        <v>324.0</v>
      </c>
      <c r="Q331" s="80" t="str">
        <f>IF(controle!$J331="","",IF(controle!$J331="Vencido","Vencido",IF(controle!$J331="Válido","Válido","Próximo ao vencimento")))</f>
        <v/>
      </c>
      <c r="R331" s="81" t="str">
        <f>IF(controle!$I331="","",controle!$I331+editar!$C$9)</f>
        <v/>
      </c>
      <c r="S331" s="80" t="str">
        <f>IF(controle!$R331="","",VLOOKUP(MONTH(controle!$R331),editar!$F$2:$G$13,2,0))</f>
        <v/>
      </c>
      <c r="T331" s="80" t="str">
        <f>IF(controle!$R331="","",YEAR(controle!$R331))</f>
        <v/>
      </c>
      <c r="U331" s="80" t="str">
        <f>IF(controle!$M331="","",IF(controle!$M331="Vencido","Vencido",IF(controle!$M331="Válido","Válido","Próximo ao vencimento")))</f>
        <v/>
      </c>
      <c r="V331" s="80" t="str">
        <f>IF(controle!$N331="","",VLOOKUP(MONTH(controle!$N331),editar!$F$2:$G$13,2,0))</f>
        <v/>
      </c>
      <c r="W331" s="80" t="str">
        <f>IF(controle!$N331="","",YEAR(controle!$N331))</f>
        <v/>
      </c>
      <c r="X331" s="80" t="str">
        <f>IF(controle!$I331="","",VLOOKUP(MONTH(controle!$I331),editar!$F$2:$G$13,2,0))</f>
        <v/>
      </c>
      <c r="Y331" s="80" t="str">
        <f>IF(controle!$I331="","",YEAR(controle!$I331))</f>
        <v/>
      </c>
      <c r="Z331" s="80" t="str">
        <f>IF(controle!$L331="","",VLOOKUP(MONTH(controle!$L331),editar!$F$2:$G$13,2,0))</f>
        <v/>
      </c>
      <c r="AA331" s="80" t="str">
        <f>IF(controle!$L331="","",YEAR(controle!$L331))</f>
        <v/>
      </c>
      <c r="AB331" s="61"/>
      <c r="AC331" s="62">
        <f>IFERROR(K331-editar!$C$1,"")</f>
        <v>-44648</v>
      </c>
      <c r="AD331" s="62">
        <f t="shared" si="1"/>
        <v>9999955352</v>
      </c>
      <c r="AE331" s="63"/>
      <c r="AF331" s="63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ht="19.5" customHeight="1">
      <c r="A332" s="82" t="str">
        <f>IF(controle!$D332="","",controle!$P332)</f>
        <v/>
      </c>
      <c r="B332" s="83"/>
      <c r="C332" s="83"/>
      <c r="D332" s="83"/>
      <c r="E332" s="83"/>
      <c r="F332" s="91"/>
      <c r="G332" s="99"/>
      <c r="H332" s="91"/>
      <c r="I332" s="100"/>
      <c r="J332" s="92" t="str">
        <f>IFERROR(IF((controle!$I332&gt;0),IF((DAYS360(TODAY(),(controle!$I332+editar!$C$9))&lt;1),"Vencido",IF((DAYS360(TODAY(),(controle!$I332+editar!$C$9))&lt;31),(DAYS360(TODAY(),(controle!$I332+editar!$C$9))&amp;" Dias para vencer"),"Válido")),""),"Inválido")</f>
        <v/>
      </c>
      <c r="K332" s="93" t="str">
        <f>controle!$R332</f>
        <v/>
      </c>
      <c r="L332" s="94"/>
      <c r="M332" s="95" t="str">
        <f>IFERROR(IF((controle!$L332&gt;0),IF((DAYS360(TODAY(),(controle!$L332+editar!$C$15))&lt;1),"Vencido",IF((DAYS360(TODAY(),(controle!$L332+editar!$C$15))&lt;31),(DAYS360(TODAY(),(controle!$L332+editar!$C$15))&amp;" Dias para vencer"),"Válido")),""),"Inválido")</f>
        <v/>
      </c>
      <c r="N332" s="94" t="str">
        <f>IF(controle!$L332="","",controle!$L332+editar!$C$15)</f>
        <v/>
      </c>
      <c r="O332" s="97"/>
      <c r="P332" s="80">
        <v>325.0</v>
      </c>
      <c r="Q332" s="80" t="str">
        <f>IF(controle!$J332="","",IF(controle!$J332="Vencido","Vencido",IF(controle!$J332="Válido","Válido","Próximo ao vencimento")))</f>
        <v/>
      </c>
      <c r="R332" s="81" t="str">
        <f>IF(controle!$I332="","",controle!$I332+editar!$C$9)</f>
        <v/>
      </c>
      <c r="S332" s="80" t="str">
        <f>IF(controle!$R332="","",VLOOKUP(MONTH(controle!$R332),editar!$F$2:$G$13,2,0))</f>
        <v/>
      </c>
      <c r="T332" s="80" t="str">
        <f>IF(controle!$R332="","",YEAR(controle!$R332))</f>
        <v/>
      </c>
      <c r="U332" s="80" t="str">
        <f>IF(controle!$M332="","",IF(controle!$M332="Vencido","Vencido",IF(controle!$M332="Válido","Válido","Próximo ao vencimento")))</f>
        <v/>
      </c>
      <c r="V332" s="80" t="str">
        <f>IF(controle!$N332="","",VLOOKUP(MONTH(controle!$N332),editar!$F$2:$G$13,2,0))</f>
        <v/>
      </c>
      <c r="W332" s="80" t="str">
        <f>IF(controle!$N332="","",YEAR(controle!$N332))</f>
        <v/>
      </c>
      <c r="X332" s="80" t="str">
        <f>IF(controle!$I332="","",VLOOKUP(MONTH(controle!$I332),editar!$F$2:$G$13,2,0))</f>
        <v/>
      </c>
      <c r="Y332" s="80" t="str">
        <f>IF(controle!$I332="","",YEAR(controle!$I332))</f>
        <v/>
      </c>
      <c r="Z332" s="80" t="str">
        <f>IF(controle!$L332="","",VLOOKUP(MONTH(controle!$L332),editar!$F$2:$G$13,2,0))</f>
        <v/>
      </c>
      <c r="AA332" s="80" t="str">
        <f>IF(controle!$L332="","",YEAR(controle!$L332))</f>
        <v/>
      </c>
      <c r="AB332" s="61"/>
      <c r="AC332" s="62">
        <f>IFERROR(K332-editar!$C$1,"")</f>
        <v>-44648</v>
      </c>
      <c r="AD332" s="62">
        <f t="shared" si="1"/>
        <v>9999955352</v>
      </c>
      <c r="AE332" s="63"/>
      <c r="AF332" s="63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ht="19.5" customHeight="1">
      <c r="A333" s="82" t="str">
        <f>IF(controle!$D333="","",controle!$P333)</f>
        <v/>
      </c>
      <c r="B333" s="83"/>
      <c r="C333" s="83"/>
      <c r="D333" s="83"/>
      <c r="E333" s="83"/>
      <c r="F333" s="91"/>
      <c r="G333" s="99"/>
      <c r="H333" s="91"/>
      <c r="I333" s="100"/>
      <c r="J333" s="92" t="str">
        <f>IFERROR(IF((controle!$I333&gt;0),IF((DAYS360(TODAY(),(controle!$I333+editar!$C$9))&lt;1),"Vencido",IF((DAYS360(TODAY(),(controle!$I333+editar!$C$9))&lt;31),(DAYS360(TODAY(),(controle!$I333+editar!$C$9))&amp;" Dias para vencer"),"Válido")),""),"Inválido")</f>
        <v/>
      </c>
      <c r="K333" s="93" t="str">
        <f>controle!$R333</f>
        <v/>
      </c>
      <c r="L333" s="94"/>
      <c r="M333" s="95" t="str">
        <f>IFERROR(IF((controle!$L333&gt;0),IF((DAYS360(TODAY(),(controle!$L333+editar!$C$15))&lt;1),"Vencido",IF((DAYS360(TODAY(),(controle!$L333+editar!$C$15))&lt;31),(DAYS360(TODAY(),(controle!$L333+editar!$C$15))&amp;" Dias para vencer"),"Válido")),""),"Inválido")</f>
        <v/>
      </c>
      <c r="N333" s="94" t="str">
        <f>IF(controle!$L333="","",controle!$L333+editar!$C$15)</f>
        <v/>
      </c>
      <c r="O333" s="97"/>
      <c r="P333" s="80">
        <v>326.0</v>
      </c>
      <c r="Q333" s="80" t="str">
        <f>IF(controle!$J333="","",IF(controle!$J333="Vencido","Vencido",IF(controle!$J333="Válido","Válido","Próximo ao vencimento")))</f>
        <v/>
      </c>
      <c r="R333" s="81" t="str">
        <f>IF(controle!$I333="","",controle!$I333+editar!$C$9)</f>
        <v/>
      </c>
      <c r="S333" s="80" t="str">
        <f>IF(controle!$R333="","",VLOOKUP(MONTH(controle!$R333),editar!$F$2:$G$13,2,0))</f>
        <v/>
      </c>
      <c r="T333" s="80" t="str">
        <f>IF(controle!$R333="","",YEAR(controle!$R333))</f>
        <v/>
      </c>
      <c r="U333" s="80" t="str">
        <f>IF(controle!$M333="","",IF(controle!$M333="Vencido","Vencido",IF(controle!$M333="Válido","Válido","Próximo ao vencimento")))</f>
        <v/>
      </c>
      <c r="V333" s="80" t="str">
        <f>IF(controle!$N333="","",VLOOKUP(MONTH(controle!$N333),editar!$F$2:$G$13,2,0))</f>
        <v/>
      </c>
      <c r="W333" s="80" t="str">
        <f>IF(controle!$N333="","",YEAR(controle!$N333))</f>
        <v/>
      </c>
      <c r="X333" s="80" t="str">
        <f>IF(controle!$I333="","",VLOOKUP(MONTH(controle!$I333),editar!$F$2:$G$13,2,0))</f>
        <v/>
      </c>
      <c r="Y333" s="80" t="str">
        <f>IF(controle!$I333="","",YEAR(controle!$I333))</f>
        <v/>
      </c>
      <c r="Z333" s="80" t="str">
        <f>IF(controle!$L333="","",VLOOKUP(MONTH(controle!$L333),editar!$F$2:$G$13,2,0))</f>
        <v/>
      </c>
      <c r="AA333" s="80" t="str">
        <f>IF(controle!$L333="","",YEAR(controle!$L333))</f>
        <v/>
      </c>
      <c r="AB333" s="61"/>
      <c r="AC333" s="62">
        <f>IFERROR(K333-editar!$C$1,"")</f>
        <v>-44648</v>
      </c>
      <c r="AD333" s="62">
        <f t="shared" si="1"/>
        <v>9999955352</v>
      </c>
      <c r="AE333" s="63"/>
      <c r="AF333" s="63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ht="19.5" customHeight="1">
      <c r="A334" s="82" t="str">
        <f>IF(controle!$D334="","",controle!$P334)</f>
        <v/>
      </c>
      <c r="B334" s="83"/>
      <c r="C334" s="83"/>
      <c r="D334" s="83"/>
      <c r="E334" s="83"/>
      <c r="F334" s="91"/>
      <c r="G334" s="99"/>
      <c r="H334" s="91"/>
      <c r="I334" s="100"/>
      <c r="J334" s="92" t="str">
        <f>IFERROR(IF((controle!$I334&gt;0),IF((DAYS360(TODAY(),(controle!$I334+editar!$C$9))&lt;1),"Vencido",IF((DAYS360(TODAY(),(controle!$I334+editar!$C$9))&lt;31),(DAYS360(TODAY(),(controle!$I334+editar!$C$9))&amp;" Dias para vencer"),"Válido")),""),"Inválido")</f>
        <v/>
      </c>
      <c r="K334" s="93" t="str">
        <f>controle!$R334</f>
        <v/>
      </c>
      <c r="L334" s="94"/>
      <c r="M334" s="95" t="str">
        <f>IFERROR(IF((controle!$L334&gt;0),IF((DAYS360(TODAY(),(controle!$L334+editar!$C$15))&lt;1),"Vencido",IF((DAYS360(TODAY(),(controle!$L334+editar!$C$15))&lt;31),(DAYS360(TODAY(),(controle!$L334+editar!$C$15))&amp;" Dias para vencer"),"Válido")),""),"Inválido")</f>
        <v/>
      </c>
      <c r="N334" s="94" t="str">
        <f>IF(controle!$L334="","",controle!$L334+editar!$C$15)</f>
        <v/>
      </c>
      <c r="O334" s="97"/>
      <c r="P334" s="80">
        <v>327.0</v>
      </c>
      <c r="Q334" s="80" t="str">
        <f>IF(controle!$J334="","",IF(controle!$J334="Vencido","Vencido",IF(controle!$J334="Válido","Válido","Próximo ao vencimento")))</f>
        <v/>
      </c>
      <c r="R334" s="81" t="str">
        <f>IF(controle!$I334="","",controle!$I334+editar!$C$9)</f>
        <v/>
      </c>
      <c r="S334" s="80" t="str">
        <f>IF(controle!$R334="","",VLOOKUP(MONTH(controle!$R334),editar!$F$2:$G$13,2,0))</f>
        <v/>
      </c>
      <c r="T334" s="80" t="str">
        <f>IF(controle!$R334="","",YEAR(controle!$R334))</f>
        <v/>
      </c>
      <c r="U334" s="80" t="str">
        <f>IF(controle!$M334="","",IF(controle!$M334="Vencido","Vencido",IF(controle!$M334="Válido","Válido","Próximo ao vencimento")))</f>
        <v/>
      </c>
      <c r="V334" s="80" t="str">
        <f>IF(controle!$N334="","",VLOOKUP(MONTH(controle!$N334),editar!$F$2:$G$13,2,0))</f>
        <v/>
      </c>
      <c r="W334" s="80" t="str">
        <f>IF(controle!$N334="","",YEAR(controle!$N334))</f>
        <v/>
      </c>
      <c r="X334" s="80" t="str">
        <f>IF(controle!$I334="","",VLOOKUP(MONTH(controle!$I334),editar!$F$2:$G$13,2,0))</f>
        <v/>
      </c>
      <c r="Y334" s="80" t="str">
        <f>IF(controle!$I334="","",YEAR(controle!$I334))</f>
        <v/>
      </c>
      <c r="Z334" s="80" t="str">
        <f>IF(controle!$L334="","",VLOOKUP(MONTH(controle!$L334),editar!$F$2:$G$13,2,0))</f>
        <v/>
      </c>
      <c r="AA334" s="80" t="str">
        <f>IF(controle!$L334="","",YEAR(controle!$L334))</f>
        <v/>
      </c>
      <c r="AB334" s="61"/>
      <c r="AC334" s="62">
        <f>IFERROR(K334-editar!$C$1,"")</f>
        <v>-44648</v>
      </c>
      <c r="AD334" s="62">
        <f t="shared" si="1"/>
        <v>9999955352</v>
      </c>
      <c r="AE334" s="63"/>
      <c r="AF334" s="63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ht="19.5" customHeight="1">
      <c r="A335" s="82" t="str">
        <f>IF(controle!$D335="","",controle!$P335)</f>
        <v/>
      </c>
      <c r="B335" s="83"/>
      <c r="C335" s="83"/>
      <c r="D335" s="83"/>
      <c r="E335" s="83"/>
      <c r="F335" s="91"/>
      <c r="G335" s="99"/>
      <c r="H335" s="91"/>
      <c r="I335" s="100"/>
      <c r="J335" s="92" t="str">
        <f>IFERROR(IF((controle!$I335&gt;0),IF((DAYS360(TODAY(),(controle!$I335+editar!$C$9))&lt;1),"Vencido",IF((DAYS360(TODAY(),(controle!$I335+editar!$C$9))&lt;31),(DAYS360(TODAY(),(controle!$I335+editar!$C$9))&amp;" Dias para vencer"),"Válido")),""),"Inválido")</f>
        <v/>
      </c>
      <c r="K335" s="93" t="str">
        <f>controle!$R335</f>
        <v/>
      </c>
      <c r="L335" s="94"/>
      <c r="M335" s="95" t="str">
        <f>IFERROR(IF((controle!$L335&gt;0),IF((DAYS360(TODAY(),(controle!$L335+editar!$C$15))&lt;1),"Vencido",IF((DAYS360(TODAY(),(controle!$L335+editar!$C$15))&lt;31),(DAYS360(TODAY(),(controle!$L335+editar!$C$15))&amp;" Dias para vencer"),"Válido")),""),"Inválido")</f>
        <v/>
      </c>
      <c r="N335" s="94" t="str">
        <f>IF(controle!$L335="","",controle!$L335+editar!$C$15)</f>
        <v/>
      </c>
      <c r="O335" s="97"/>
      <c r="P335" s="80">
        <v>328.0</v>
      </c>
      <c r="Q335" s="80" t="str">
        <f>IF(controle!$J335="","",IF(controle!$J335="Vencido","Vencido",IF(controle!$J335="Válido","Válido","Próximo ao vencimento")))</f>
        <v/>
      </c>
      <c r="R335" s="81" t="str">
        <f>IF(controle!$I335="","",controle!$I335+editar!$C$9)</f>
        <v/>
      </c>
      <c r="S335" s="80" t="str">
        <f>IF(controle!$R335="","",VLOOKUP(MONTH(controle!$R335),editar!$F$2:$G$13,2,0))</f>
        <v/>
      </c>
      <c r="T335" s="80" t="str">
        <f>IF(controle!$R335="","",YEAR(controle!$R335))</f>
        <v/>
      </c>
      <c r="U335" s="80" t="str">
        <f>IF(controle!$M335="","",IF(controle!$M335="Vencido","Vencido",IF(controle!$M335="Válido","Válido","Próximo ao vencimento")))</f>
        <v/>
      </c>
      <c r="V335" s="80" t="str">
        <f>IF(controle!$N335="","",VLOOKUP(MONTH(controle!$N335),editar!$F$2:$G$13,2,0))</f>
        <v/>
      </c>
      <c r="W335" s="80" t="str">
        <f>IF(controle!$N335="","",YEAR(controle!$N335))</f>
        <v/>
      </c>
      <c r="X335" s="80" t="str">
        <f>IF(controle!$I335="","",VLOOKUP(MONTH(controle!$I335),editar!$F$2:$G$13,2,0))</f>
        <v/>
      </c>
      <c r="Y335" s="80" t="str">
        <f>IF(controle!$I335="","",YEAR(controle!$I335))</f>
        <v/>
      </c>
      <c r="Z335" s="80" t="str">
        <f>IF(controle!$L335="","",VLOOKUP(MONTH(controle!$L335),editar!$F$2:$G$13,2,0))</f>
        <v/>
      </c>
      <c r="AA335" s="80" t="str">
        <f>IF(controle!$L335="","",YEAR(controle!$L335))</f>
        <v/>
      </c>
      <c r="AB335" s="61"/>
      <c r="AC335" s="62">
        <f>IFERROR(K335-editar!$C$1,"")</f>
        <v>-44648</v>
      </c>
      <c r="AD335" s="62">
        <f t="shared" si="1"/>
        <v>9999955352</v>
      </c>
      <c r="AE335" s="63"/>
      <c r="AF335" s="63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ht="19.5" customHeight="1">
      <c r="A336" s="82" t="str">
        <f>IF(controle!$D336="","",controle!$P336)</f>
        <v/>
      </c>
      <c r="B336" s="83"/>
      <c r="C336" s="83"/>
      <c r="D336" s="83"/>
      <c r="E336" s="83"/>
      <c r="F336" s="91"/>
      <c r="G336" s="99"/>
      <c r="H336" s="91"/>
      <c r="I336" s="100"/>
      <c r="J336" s="92" t="str">
        <f>IFERROR(IF((controle!$I336&gt;0),IF((DAYS360(TODAY(),(controle!$I336+editar!$C$9))&lt;1),"Vencido",IF((DAYS360(TODAY(),(controle!$I336+editar!$C$9))&lt;31),(DAYS360(TODAY(),(controle!$I336+editar!$C$9))&amp;" Dias para vencer"),"Válido")),""),"Inválido")</f>
        <v/>
      </c>
      <c r="K336" s="93" t="str">
        <f>controle!$R336</f>
        <v/>
      </c>
      <c r="L336" s="94"/>
      <c r="M336" s="95" t="str">
        <f>IFERROR(IF((controle!$L336&gt;0),IF((DAYS360(TODAY(),(controle!$L336+editar!$C$15))&lt;1),"Vencido",IF((DAYS360(TODAY(),(controle!$L336+editar!$C$15))&lt;31),(DAYS360(TODAY(),(controle!$L336+editar!$C$15))&amp;" Dias para vencer"),"Válido")),""),"Inválido")</f>
        <v/>
      </c>
      <c r="N336" s="94" t="str">
        <f>IF(controle!$L336="","",controle!$L336+editar!$C$15)</f>
        <v/>
      </c>
      <c r="O336" s="97"/>
      <c r="P336" s="80">
        <v>329.0</v>
      </c>
      <c r="Q336" s="80" t="str">
        <f>IF(controle!$J336="","",IF(controle!$J336="Vencido","Vencido",IF(controle!$J336="Válido","Válido","Próximo ao vencimento")))</f>
        <v/>
      </c>
      <c r="R336" s="81" t="str">
        <f>IF(controle!$I336="","",controle!$I336+editar!$C$9)</f>
        <v/>
      </c>
      <c r="S336" s="80" t="str">
        <f>IF(controle!$R336="","",VLOOKUP(MONTH(controle!$R336),editar!$F$2:$G$13,2,0))</f>
        <v/>
      </c>
      <c r="T336" s="80" t="str">
        <f>IF(controle!$R336="","",YEAR(controle!$R336))</f>
        <v/>
      </c>
      <c r="U336" s="80" t="str">
        <f>IF(controle!$M336="","",IF(controle!$M336="Vencido","Vencido",IF(controle!$M336="Válido","Válido","Próximo ao vencimento")))</f>
        <v/>
      </c>
      <c r="V336" s="80" t="str">
        <f>IF(controle!$N336="","",VLOOKUP(MONTH(controle!$N336),editar!$F$2:$G$13,2,0))</f>
        <v/>
      </c>
      <c r="W336" s="80" t="str">
        <f>IF(controle!$N336="","",YEAR(controle!$N336))</f>
        <v/>
      </c>
      <c r="X336" s="80" t="str">
        <f>IF(controle!$I336="","",VLOOKUP(MONTH(controle!$I336),editar!$F$2:$G$13,2,0))</f>
        <v/>
      </c>
      <c r="Y336" s="80" t="str">
        <f>IF(controle!$I336="","",YEAR(controle!$I336))</f>
        <v/>
      </c>
      <c r="Z336" s="80" t="str">
        <f>IF(controle!$L336="","",VLOOKUP(MONTH(controle!$L336),editar!$F$2:$G$13,2,0))</f>
        <v/>
      </c>
      <c r="AA336" s="80" t="str">
        <f>IF(controle!$L336="","",YEAR(controle!$L336))</f>
        <v/>
      </c>
      <c r="AB336" s="61"/>
      <c r="AC336" s="62">
        <f>IFERROR(K336-editar!$C$1,"")</f>
        <v>-44648</v>
      </c>
      <c r="AD336" s="62">
        <f t="shared" si="1"/>
        <v>9999955352</v>
      </c>
      <c r="AE336" s="63"/>
      <c r="AF336" s="63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ht="19.5" customHeight="1">
      <c r="A337" s="82" t="str">
        <f>IF(controle!$D337="","",controle!$P337)</f>
        <v/>
      </c>
      <c r="B337" s="83"/>
      <c r="C337" s="83"/>
      <c r="D337" s="83"/>
      <c r="E337" s="83"/>
      <c r="F337" s="91"/>
      <c r="G337" s="99"/>
      <c r="H337" s="91"/>
      <c r="I337" s="100"/>
      <c r="J337" s="92" t="str">
        <f>IFERROR(IF((controle!$I337&gt;0),IF((DAYS360(TODAY(),(controle!$I337+editar!$C$9))&lt;1),"Vencido",IF((DAYS360(TODAY(),(controle!$I337+editar!$C$9))&lt;31),(DAYS360(TODAY(),(controle!$I337+editar!$C$9))&amp;" Dias para vencer"),"Válido")),""),"Inválido")</f>
        <v/>
      </c>
      <c r="K337" s="93" t="str">
        <f>controle!$R337</f>
        <v/>
      </c>
      <c r="L337" s="94"/>
      <c r="M337" s="95" t="str">
        <f>IFERROR(IF((controle!$L337&gt;0),IF((DAYS360(TODAY(),(controle!$L337+editar!$C$15))&lt;1),"Vencido",IF((DAYS360(TODAY(),(controle!$L337+editar!$C$15))&lt;31),(DAYS360(TODAY(),(controle!$L337+editar!$C$15))&amp;" Dias para vencer"),"Válido")),""),"Inválido")</f>
        <v/>
      </c>
      <c r="N337" s="94" t="str">
        <f>IF(controle!$L337="","",controle!$L337+editar!$C$15)</f>
        <v/>
      </c>
      <c r="O337" s="97"/>
      <c r="P337" s="80">
        <v>330.0</v>
      </c>
      <c r="Q337" s="80" t="str">
        <f>IF(controle!$J337="","",IF(controle!$J337="Vencido","Vencido",IF(controle!$J337="Válido","Válido","Próximo ao vencimento")))</f>
        <v/>
      </c>
      <c r="R337" s="81" t="str">
        <f>IF(controle!$I337="","",controle!$I337+editar!$C$9)</f>
        <v/>
      </c>
      <c r="S337" s="80" t="str">
        <f>IF(controle!$R337="","",VLOOKUP(MONTH(controle!$R337),editar!$F$2:$G$13,2,0))</f>
        <v/>
      </c>
      <c r="T337" s="80" t="str">
        <f>IF(controle!$R337="","",YEAR(controle!$R337))</f>
        <v/>
      </c>
      <c r="U337" s="80" t="str">
        <f>IF(controle!$M337="","",IF(controle!$M337="Vencido","Vencido",IF(controle!$M337="Válido","Válido","Próximo ao vencimento")))</f>
        <v/>
      </c>
      <c r="V337" s="80" t="str">
        <f>IF(controle!$N337="","",VLOOKUP(MONTH(controle!$N337),editar!$F$2:$G$13,2,0))</f>
        <v/>
      </c>
      <c r="W337" s="80" t="str">
        <f>IF(controle!$N337="","",YEAR(controle!$N337))</f>
        <v/>
      </c>
      <c r="X337" s="80" t="str">
        <f>IF(controle!$I337="","",VLOOKUP(MONTH(controle!$I337),editar!$F$2:$G$13,2,0))</f>
        <v/>
      </c>
      <c r="Y337" s="80" t="str">
        <f>IF(controle!$I337="","",YEAR(controle!$I337))</f>
        <v/>
      </c>
      <c r="Z337" s="80" t="str">
        <f>IF(controle!$L337="","",VLOOKUP(MONTH(controle!$L337),editar!$F$2:$G$13,2,0))</f>
        <v/>
      </c>
      <c r="AA337" s="80" t="str">
        <f>IF(controle!$L337="","",YEAR(controle!$L337))</f>
        <v/>
      </c>
      <c r="AB337" s="61"/>
      <c r="AC337" s="62">
        <f>IFERROR(K337-editar!$C$1,"")</f>
        <v>-44648</v>
      </c>
      <c r="AD337" s="62">
        <f t="shared" si="1"/>
        <v>9999955352</v>
      </c>
      <c r="AE337" s="63"/>
      <c r="AF337" s="63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ht="19.5" customHeight="1">
      <c r="A338" s="82" t="str">
        <f>IF(controle!$D338="","",controle!$P338)</f>
        <v/>
      </c>
      <c r="B338" s="83"/>
      <c r="C338" s="83"/>
      <c r="D338" s="83"/>
      <c r="E338" s="83"/>
      <c r="F338" s="91"/>
      <c r="G338" s="99"/>
      <c r="H338" s="91"/>
      <c r="I338" s="100"/>
      <c r="J338" s="92" t="str">
        <f>IFERROR(IF((controle!$I338&gt;0),IF((DAYS360(TODAY(),(controle!$I338+editar!$C$9))&lt;1),"Vencido",IF((DAYS360(TODAY(),(controle!$I338+editar!$C$9))&lt;31),(DAYS360(TODAY(),(controle!$I338+editar!$C$9))&amp;" Dias para vencer"),"Válido")),""),"Inválido")</f>
        <v/>
      </c>
      <c r="K338" s="93" t="str">
        <f>controle!$R338</f>
        <v/>
      </c>
      <c r="L338" s="94"/>
      <c r="M338" s="95" t="str">
        <f>IFERROR(IF((controle!$L338&gt;0),IF((DAYS360(TODAY(),(controle!$L338+editar!$C$15))&lt;1),"Vencido",IF((DAYS360(TODAY(),(controle!$L338+editar!$C$15))&lt;31),(DAYS360(TODAY(),(controle!$L338+editar!$C$15))&amp;" Dias para vencer"),"Válido")),""),"Inválido")</f>
        <v/>
      </c>
      <c r="N338" s="94" t="str">
        <f>IF(controle!$L338="","",controle!$L338+editar!$C$15)</f>
        <v/>
      </c>
      <c r="O338" s="97"/>
      <c r="P338" s="80">
        <v>331.0</v>
      </c>
      <c r="Q338" s="80" t="str">
        <f>IF(controle!$J338="","",IF(controle!$J338="Vencido","Vencido",IF(controle!$J338="Válido","Válido","Próximo ao vencimento")))</f>
        <v/>
      </c>
      <c r="R338" s="81" t="str">
        <f>IF(controle!$I338="","",controle!$I338+editar!$C$9)</f>
        <v/>
      </c>
      <c r="S338" s="80" t="str">
        <f>IF(controle!$R338="","",VLOOKUP(MONTH(controle!$R338),editar!$F$2:$G$13,2,0))</f>
        <v/>
      </c>
      <c r="T338" s="80" t="str">
        <f>IF(controle!$R338="","",YEAR(controle!$R338))</f>
        <v/>
      </c>
      <c r="U338" s="80" t="str">
        <f>IF(controle!$M338="","",IF(controle!$M338="Vencido","Vencido",IF(controle!$M338="Válido","Válido","Próximo ao vencimento")))</f>
        <v/>
      </c>
      <c r="V338" s="80" t="str">
        <f>IF(controle!$N338="","",VLOOKUP(MONTH(controle!$N338),editar!$F$2:$G$13,2,0))</f>
        <v/>
      </c>
      <c r="W338" s="80" t="str">
        <f>IF(controle!$N338="","",YEAR(controle!$N338))</f>
        <v/>
      </c>
      <c r="X338" s="80" t="str">
        <f>IF(controle!$I338="","",VLOOKUP(MONTH(controle!$I338),editar!$F$2:$G$13,2,0))</f>
        <v/>
      </c>
      <c r="Y338" s="80" t="str">
        <f>IF(controle!$I338="","",YEAR(controle!$I338))</f>
        <v/>
      </c>
      <c r="Z338" s="80" t="str">
        <f>IF(controle!$L338="","",VLOOKUP(MONTH(controle!$L338),editar!$F$2:$G$13,2,0))</f>
        <v/>
      </c>
      <c r="AA338" s="80" t="str">
        <f>IF(controle!$L338="","",YEAR(controle!$L338))</f>
        <v/>
      </c>
      <c r="AB338" s="61"/>
      <c r="AC338" s="62">
        <f>IFERROR(K338-editar!$C$1,"")</f>
        <v>-44648</v>
      </c>
      <c r="AD338" s="62">
        <f t="shared" si="1"/>
        <v>9999955352</v>
      </c>
      <c r="AE338" s="63"/>
      <c r="AF338" s="63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ht="19.5" customHeight="1">
      <c r="A339" s="82" t="str">
        <f>IF(controle!$D339="","",controle!$P339)</f>
        <v/>
      </c>
      <c r="B339" s="83"/>
      <c r="C339" s="83"/>
      <c r="D339" s="83"/>
      <c r="E339" s="83"/>
      <c r="F339" s="91"/>
      <c r="G339" s="99"/>
      <c r="H339" s="91"/>
      <c r="I339" s="100"/>
      <c r="J339" s="92" t="str">
        <f>IFERROR(IF((controle!$I339&gt;0),IF((DAYS360(TODAY(),(controle!$I339+editar!$C$9))&lt;1),"Vencido",IF((DAYS360(TODAY(),(controle!$I339+editar!$C$9))&lt;31),(DAYS360(TODAY(),(controle!$I339+editar!$C$9))&amp;" Dias para vencer"),"Válido")),""),"Inválido")</f>
        <v/>
      </c>
      <c r="K339" s="93" t="str">
        <f>controle!$R339</f>
        <v/>
      </c>
      <c r="L339" s="94"/>
      <c r="M339" s="95" t="str">
        <f>IFERROR(IF((controle!$L339&gt;0),IF((DAYS360(TODAY(),(controle!$L339+editar!$C$15))&lt;1),"Vencido",IF((DAYS360(TODAY(),(controle!$L339+editar!$C$15))&lt;31),(DAYS360(TODAY(),(controle!$L339+editar!$C$15))&amp;" Dias para vencer"),"Válido")),""),"Inválido")</f>
        <v/>
      </c>
      <c r="N339" s="94" t="str">
        <f>IF(controle!$L339="","",controle!$L339+editar!$C$15)</f>
        <v/>
      </c>
      <c r="O339" s="97"/>
      <c r="P339" s="80">
        <v>332.0</v>
      </c>
      <c r="Q339" s="80" t="str">
        <f>IF(controle!$J339="","",IF(controle!$J339="Vencido","Vencido",IF(controle!$J339="Válido","Válido","Próximo ao vencimento")))</f>
        <v/>
      </c>
      <c r="R339" s="81" t="str">
        <f>IF(controle!$I339="","",controle!$I339+editar!$C$9)</f>
        <v/>
      </c>
      <c r="S339" s="80" t="str">
        <f>IF(controle!$R339="","",VLOOKUP(MONTH(controle!$R339),editar!$F$2:$G$13,2,0))</f>
        <v/>
      </c>
      <c r="T339" s="80" t="str">
        <f>IF(controle!$R339="","",YEAR(controle!$R339))</f>
        <v/>
      </c>
      <c r="U339" s="80" t="str">
        <f>IF(controle!$M339="","",IF(controle!$M339="Vencido","Vencido",IF(controle!$M339="Válido","Válido","Próximo ao vencimento")))</f>
        <v/>
      </c>
      <c r="V339" s="80" t="str">
        <f>IF(controle!$N339="","",VLOOKUP(MONTH(controle!$N339),editar!$F$2:$G$13,2,0))</f>
        <v/>
      </c>
      <c r="W339" s="80" t="str">
        <f>IF(controle!$N339="","",YEAR(controle!$N339))</f>
        <v/>
      </c>
      <c r="X339" s="80" t="str">
        <f>IF(controle!$I339="","",VLOOKUP(MONTH(controle!$I339),editar!$F$2:$G$13,2,0))</f>
        <v/>
      </c>
      <c r="Y339" s="80" t="str">
        <f>IF(controle!$I339="","",YEAR(controle!$I339))</f>
        <v/>
      </c>
      <c r="Z339" s="80" t="str">
        <f>IF(controle!$L339="","",VLOOKUP(MONTH(controle!$L339),editar!$F$2:$G$13,2,0))</f>
        <v/>
      </c>
      <c r="AA339" s="80" t="str">
        <f>IF(controle!$L339="","",YEAR(controle!$L339))</f>
        <v/>
      </c>
      <c r="AB339" s="61"/>
      <c r="AC339" s="62">
        <f>IFERROR(K339-editar!$C$1,"")</f>
        <v>-44648</v>
      </c>
      <c r="AD339" s="62">
        <f t="shared" si="1"/>
        <v>9999955352</v>
      </c>
      <c r="AE339" s="63"/>
      <c r="AF339" s="63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ht="19.5" customHeight="1">
      <c r="A340" s="82" t="str">
        <f>IF(controle!$D340="","",controle!$P340)</f>
        <v/>
      </c>
      <c r="B340" s="83"/>
      <c r="C340" s="83"/>
      <c r="D340" s="83"/>
      <c r="E340" s="83"/>
      <c r="F340" s="91"/>
      <c r="G340" s="99"/>
      <c r="H340" s="91"/>
      <c r="I340" s="100"/>
      <c r="J340" s="92" t="str">
        <f>IFERROR(IF((controle!$I340&gt;0),IF((DAYS360(TODAY(),(controle!$I340+editar!$C$9))&lt;1),"Vencido",IF((DAYS360(TODAY(),(controle!$I340+editar!$C$9))&lt;31),(DAYS360(TODAY(),(controle!$I340+editar!$C$9))&amp;" Dias para vencer"),"Válido")),""),"Inválido")</f>
        <v/>
      </c>
      <c r="K340" s="93" t="str">
        <f>controle!$R340</f>
        <v/>
      </c>
      <c r="L340" s="94"/>
      <c r="M340" s="95" t="str">
        <f>IFERROR(IF((controle!$L340&gt;0),IF((DAYS360(TODAY(),(controle!$L340+editar!$C$15))&lt;1),"Vencido",IF((DAYS360(TODAY(),(controle!$L340+editar!$C$15))&lt;31),(DAYS360(TODAY(),(controle!$L340+editar!$C$15))&amp;" Dias para vencer"),"Válido")),""),"Inválido")</f>
        <v/>
      </c>
      <c r="N340" s="94" t="str">
        <f>IF(controle!$L340="","",controle!$L340+editar!$C$15)</f>
        <v/>
      </c>
      <c r="O340" s="97"/>
      <c r="P340" s="80">
        <v>333.0</v>
      </c>
      <c r="Q340" s="80" t="str">
        <f>IF(controle!$J340="","",IF(controle!$J340="Vencido","Vencido",IF(controle!$J340="Válido","Válido","Próximo ao vencimento")))</f>
        <v/>
      </c>
      <c r="R340" s="81" t="str">
        <f>IF(controle!$I340="","",controle!$I340+editar!$C$9)</f>
        <v/>
      </c>
      <c r="S340" s="80" t="str">
        <f>IF(controle!$R340="","",VLOOKUP(MONTH(controle!$R340),editar!$F$2:$G$13,2,0))</f>
        <v/>
      </c>
      <c r="T340" s="80" t="str">
        <f>IF(controle!$R340="","",YEAR(controle!$R340))</f>
        <v/>
      </c>
      <c r="U340" s="80" t="str">
        <f>IF(controle!$M340="","",IF(controle!$M340="Vencido","Vencido",IF(controle!$M340="Válido","Válido","Próximo ao vencimento")))</f>
        <v/>
      </c>
      <c r="V340" s="80" t="str">
        <f>IF(controle!$N340="","",VLOOKUP(MONTH(controle!$N340),editar!$F$2:$G$13,2,0))</f>
        <v/>
      </c>
      <c r="W340" s="80" t="str">
        <f>IF(controle!$N340="","",YEAR(controle!$N340))</f>
        <v/>
      </c>
      <c r="X340" s="80" t="str">
        <f>IF(controle!$I340="","",VLOOKUP(MONTH(controle!$I340),editar!$F$2:$G$13,2,0))</f>
        <v/>
      </c>
      <c r="Y340" s="80" t="str">
        <f>IF(controle!$I340="","",YEAR(controle!$I340))</f>
        <v/>
      </c>
      <c r="Z340" s="80" t="str">
        <f>IF(controle!$L340="","",VLOOKUP(MONTH(controle!$L340),editar!$F$2:$G$13,2,0))</f>
        <v/>
      </c>
      <c r="AA340" s="80" t="str">
        <f>IF(controle!$L340="","",YEAR(controle!$L340))</f>
        <v/>
      </c>
      <c r="AB340" s="61"/>
      <c r="AC340" s="62">
        <f>IFERROR(K340-editar!$C$1,"")</f>
        <v>-44648</v>
      </c>
      <c r="AD340" s="62">
        <f t="shared" si="1"/>
        <v>9999955352</v>
      </c>
      <c r="AE340" s="63"/>
      <c r="AF340" s="63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ht="19.5" customHeight="1">
      <c r="A341" s="82" t="str">
        <f>IF(controle!$D341="","",controle!$P341)</f>
        <v/>
      </c>
      <c r="B341" s="83"/>
      <c r="C341" s="83"/>
      <c r="D341" s="83"/>
      <c r="E341" s="83"/>
      <c r="F341" s="91"/>
      <c r="G341" s="99"/>
      <c r="H341" s="91"/>
      <c r="I341" s="100"/>
      <c r="J341" s="92" t="str">
        <f>IFERROR(IF((controle!$I341&gt;0),IF((DAYS360(TODAY(),(controle!$I341+editar!$C$9))&lt;1),"Vencido",IF((DAYS360(TODAY(),(controle!$I341+editar!$C$9))&lt;31),(DAYS360(TODAY(),(controle!$I341+editar!$C$9))&amp;" Dias para vencer"),"Válido")),""),"Inválido")</f>
        <v/>
      </c>
      <c r="K341" s="93" t="str">
        <f>controle!$R341</f>
        <v/>
      </c>
      <c r="L341" s="94"/>
      <c r="M341" s="95" t="str">
        <f>IFERROR(IF((controle!$L341&gt;0),IF((DAYS360(TODAY(),(controle!$L341+editar!$C$15))&lt;1),"Vencido",IF((DAYS360(TODAY(),(controle!$L341+editar!$C$15))&lt;31),(DAYS360(TODAY(),(controle!$L341+editar!$C$15))&amp;" Dias para vencer"),"Válido")),""),"Inválido")</f>
        <v/>
      </c>
      <c r="N341" s="94" t="str">
        <f>IF(controle!$L341="","",controle!$L341+editar!$C$15)</f>
        <v/>
      </c>
      <c r="O341" s="97"/>
      <c r="P341" s="80">
        <v>334.0</v>
      </c>
      <c r="Q341" s="80" t="str">
        <f>IF(controle!$J341="","",IF(controle!$J341="Vencido","Vencido",IF(controle!$J341="Válido","Válido","Próximo ao vencimento")))</f>
        <v/>
      </c>
      <c r="R341" s="81" t="str">
        <f>IF(controle!$I341="","",controle!$I341+editar!$C$9)</f>
        <v/>
      </c>
      <c r="S341" s="80" t="str">
        <f>IF(controle!$R341="","",VLOOKUP(MONTH(controle!$R341),editar!$F$2:$G$13,2,0))</f>
        <v/>
      </c>
      <c r="T341" s="80" t="str">
        <f>IF(controle!$R341="","",YEAR(controle!$R341))</f>
        <v/>
      </c>
      <c r="U341" s="80" t="str">
        <f>IF(controle!$M341="","",IF(controle!$M341="Vencido","Vencido",IF(controle!$M341="Válido","Válido","Próximo ao vencimento")))</f>
        <v/>
      </c>
      <c r="V341" s="80" t="str">
        <f>IF(controle!$N341="","",VLOOKUP(MONTH(controle!$N341),editar!$F$2:$G$13,2,0))</f>
        <v/>
      </c>
      <c r="W341" s="80" t="str">
        <f>IF(controle!$N341="","",YEAR(controle!$N341))</f>
        <v/>
      </c>
      <c r="X341" s="80" t="str">
        <f>IF(controle!$I341="","",VLOOKUP(MONTH(controle!$I341),editar!$F$2:$G$13,2,0))</f>
        <v/>
      </c>
      <c r="Y341" s="80" t="str">
        <f>IF(controle!$I341="","",YEAR(controle!$I341))</f>
        <v/>
      </c>
      <c r="Z341" s="80" t="str">
        <f>IF(controle!$L341="","",VLOOKUP(MONTH(controle!$L341),editar!$F$2:$G$13,2,0))</f>
        <v/>
      </c>
      <c r="AA341" s="80" t="str">
        <f>IF(controle!$L341="","",YEAR(controle!$L341))</f>
        <v/>
      </c>
      <c r="AB341" s="61"/>
      <c r="AC341" s="62">
        <f>IFERROR(K341-editar!$C$1,"")</f>
        <v>-44648</v>
      </c>
      <c r="AD341" s="62">
        <f t="shared" si="1"/>
        <v>9999955352</v>
      </c>
      <c r="AE341" s="63"/>
      <c r="AF341" s="63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ht="19.5" customHeight="1">
      <c r="A342" s="82" t="str">
        <f>IF(controle!$D342="","",controle!$P342)</f>
        <v/>
      </c>
      <c r="B342" s="83"/>
      <c r="C342" s="83"/>
      <c r="D342" s="83"/>
      <c r="E342" s="83"/>
      <c r="F342" s="91"/>
      <c r="G342" s="99"/>
      <c r="H342" s="91"/>
      <c r="I342" s="100"/>
      <c r="J342" s="92" t="str">
        <f>IFERROR(IF((controle!$I342&gt;0),IF((DAYS360(TODAY(),(controle!$I342+editar!$C$9))&lt;1),"Vencido",IF((DAYS360(TODAY(),(controle!$I342+editar!$C$9))&lt;31),(DAYS360(TODAY(),(controle!$I342+editar!$C$9))&amp;" Dias para vencer"),"Válido")),""),"Inválido")</f>
        <v/>
      </c>
      <c r="K342" s="93" t="str">
        <f>controle!$R342</f>
        <v/>
      </c>
      <c r="L342" s="94"/>
      <c r="M342" s="95" t="str">
        <f>IFERROR(IF((controle!$L342&gt;0),IF((DAYS360(TODAY(),(controle!$L342+editar!$C$15))&lt;1),"Vencido",IF((DAYS360(TODAY(),(controle!$L342+editar!$C$15))&lt;31),(DAYS360(TODAY(),(controle!$L342+editar!$C$15))&amp;" Dias para vencer"),"Válido")),""),"Inválido")</f>
        <v/>
      </c>
      <c r="N342" s="94" t="str">
        <f>IF(controle!$L342="","",controle!$L342+editar!$C$15)</f>
        <v/>
      </c>
      <c r="O342" s="97"/>
      <c r="P342" s="80">
        <v>335.0</v>
      </c>
      <c r="Q342" s="80" t="str">
        <f>IF(controle!$J342="","",IF(controle!$J342="Vencido","Vencido",IF(controle!$J342="Válido","Válido","Próximo ao vencimento")))</f>
        <v/>
      </c>
      <c r="R342" s="81" t="str">
        <f>IF(controle!$I342="","",controle!$I342+editar!$C$9)</f>
        <v/>
      </c>
      <c r="S342" s="80" t="str">
        <f>IF(controle!$R342="","",VLOOKUP(MONTH(controle!$R342),editar!$F$2:$G$13,2,0))</f>
        <v/>
      </c>
      <c r="T342" s="80" t="str">
        <f>IF(controle!$R342="","",YEAR(controle!$R342))</f>
        <v/>
      </c>
      <c r="U342" s="80" t="str">
        <f>IF(controle!$M342="","",IF(controle!$M342="Vencido","Vencido",IF(controle!$M342="Válido","Válido","Próximo ao vencimento")))</f>
        <v/>
      </c>
      <c r="V342" s="80" t="str">
        <f>IF(controle!$N342="","",VLOOKUP(MONTH(controle!$N342),editar!$F$2:$G$13,2,0))</f>
        <v/>
      </c>
      <c r="W342" s="80" t="str">
        <f>IF(controle!$N342="","",YEAR(controle!$N342))</f>
        <v/>
      </c>
      <c r="X342" s="80" t="str">
        <f>IF(controle!$I342="","",VLOOKUP(MONTH(controle!$I342),editar!$F$2:$G$13,2,0))</f>
        <v/>
      </c>
      <c r="Y342" s="80" t="str">
        <f>IF(controle!$I342="","",YEAR(controle!$I342))</f>
        <v/>
      </c>
      <c r="Z342" s="80" t="str">
        <f>IF(controle!$L342="","",VLOOKUP(MONTH(controle!$L342),editar!$F$2:$G$13,2,0))</f>
        <v/>
      </c>
      <c r="AA342" s="80" t="str">
        <f>IF(controle!$L342="","",YEAR(controle!$L342))</f>
        <v/>
      </c>
      <c r="AB342" s="61"/>
      <c r="AC342" s="62">
        <f>IFERROR(K342-editar!$C$1,"")</f>
        <v>-44648</v>
      </c>
      <c r="AD342" s="62">
        <f t="shared" si="1"/>
        <v>9999955352</v>
      </c>
      <c r="AE342" s="63"/>
      <c r="AF342" s="63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ht="19.5" customHeight="1">
      <c r="A343" s="82" t="str">
        <f>IF(controle!$D343="","",controle!$P343)</f>
        <v/>
      </c>
      <c r="B343" s="83"/>
      <c r="C343" s="83"/>
      <c r="D343" s="83"/>
      <c r="E343" s="83"/>
      <c r="F343" s="91"/>
      <c r="G343" s="99"/>
      <c r="H343" s="91"/>
      <c r="I343" s="100"/>
      <c r="J343" s="92" t="str">
        <f>IFERROR(IF((controle!$I343&gt;0),IF((DAYS360(TODAY(),(controle!$I343+editar!$C$9))&lt;1),"Vencido",IF((DAYS360(TODAY(),(controle!$I343+editar!$C$9))&lt;31),(DAYS360(TODAY(),(controle!$I343+editar!$C$9))&amp;" Dias para vencer"),"Válido")),""),"Inválido")</f>
        <v/>
      </c>
      <c r="K343" s="93" t="str">
        <f>controle!$R343</f>
        <v/>
      </c>
      <c r="L343" s="94"/>
      <c r="M343" s="95" t="str">
        <f>IFERROR(IF((controle!$L343&gt;0),IF((DAYS360(TODAY(),(controle!$L343+editar!$C$15))&lt;1),"Vencido",IF((DAYS360(TODAY(),(controle!$L343+editar!$C$15))&lt;31),(DAYS360(TODAY(),(controle!$L343+editar!$C$15))&amp;" Dias para vencer"),"Válido")),""),"Inválido")</f>
        <v/>
      </c>
      <c r="N343" s="94" t="str">
        <f>IF(controle!$L343="","",controle!$L343+editar!$C$15)</f>
        <v/>
      </c>
      <c r="O343" s="97"/>
      <c r="P343" s="80">
        <v>336.0</v>
      </c>
      <c r="Q343" s="80" t="str">
        <f>IF(controle!$J343="","",IF(controle!$J343="Vencido","Vencido",IF(controle!$J343="Válido","Válido","Próximo ao vencimento")))</f>
        <v/>
      </c>
      <c r="R343" s="81" t="str">
        <f>IF(controle!$I343="","",controle!$I343+editar!$C$9)</f>
        <v/>
      </c>
      <c r="S343" s="80" t="str">
        <f>IF(controle!$R343="","",VLOOKUP(MONTH(controle!$R343),editar!$F$2:$G$13,2,0))</f>
        <v/>
      </c>
      <c r="T343" s="80" t="str">
        <f>IF(controle!$R343="","",YEAR(controle!$R343))</f>
        <v/>
      </c>
      <c r="U343" s="80" t="str">
        <f>IF(controle!$M343="","",IF(controle!$M343="Vencido","Vencido",IF(controle!$M343="Válido","Válido","Próximo ao vencimento")))</f>
        <v/>
      </c>
      <c r="V343" s="80" t="str">
        <f>IF(controle!$N343="","",VLOOKUP(MONTH(controle!$N343),editar!$F$2:$G$13,2,0))</f>
        <v/>
      </c>
      <c r="W343" s="80" t="str">
        <f>IF(controle!$N343="","",YEAR(controle!$N343))</f>
        <v/>
      </c>
      <c r="X343" s="80" t="str">
        <f>IF(controle!$I343="","",VLOOKUP(MONTH(controle!$I343),editar!$F$2:$G$13,2,0))</f>
        <v/>
      </c>
      <c r="Y343" s="80" t="str">
        <f>IF(controle!$I343="","",YEAR(controle!$I343))</f>
        <v/>
      </c>
      <c r="Z343" s="80" t="str">
        <f>IF(controle!$L343="","",VLOOKUP(MONTH(controle!$L343),editar!$F$2:$G$13,2,0))</f>
        <v/>
      </c>
      <c r="AA343" s="80" t="str">
        <f>IF(controle!$L343="","",YEAR(controle!$L343))</f>
        <v/>
      </c>
      <c r="AB343" s="61"/>
      <c r="AC343" s="62">
        <f>IFERROR(K343-editar!$C$1,"")</f>
        <v>-44648</v>
      </c>
      <c r="AD343" s="62">
        <f t="shared" si="1"/>
        <v>9999955352</v>
      </c>
      <c r="AE343" s="63"/>
      <c r="AF343" s="63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ht="19.5" customHeight="1">
      <c r="A344" s="82" t="str">
        <f>IF(controle!$D344="","",controle!$P344)</f>
        <v/>
      </c>
      <c r="B344" s="83"/>
      <c r="C344" s="83"/>
      <c r="D344" s="83"/>
      <c r="E344" s="83"/>
      <c r="F344" s="91"/>
      <c r="G344" s="99"/>
      <c r="H344" s="91"/>
      <c r="I344" s="100"/>
      <c r="J344" s="92" t="str">
        <f>IFERROR(IF((controle!$I344&gt;0),IF((DAYS360(TODAY(),(controle!$I344+editar!$C$9))&lt;1),"Vencido",IF((DAYS360(TODAY(),(controle!$I344+editar!$C$9))&lt;31),(DAYS360(TODAY(),(controle!$I344+editar!$C$9))&amp;" Dias para vencer"),"Válido")),""),"Inválido")</f>
        <v/>
      </c>
      <c r="K344" s="93" t="str">
        <f>controle!$R344</f>
        <v/>
      </c>
      <c r="L344" s="94"/>
      <c r="M344" s="95" t="str">
        <f>IFERROR(IF((controle!$L344&gt;0),IF((DAYS360(TODAY(),(controle!$L344+editar!$C$15))&lt;1),"Vencido",IF((DAYS360(TODAY(),(controle!$L344+editar!$C$15))&lt;31),(DAYS360(TODAY(),(controle!$L344+editar!$C$15))&amp;" Dias para vencer"),"Válido")),""),"Inválido")</f>
        <v/>
      </c>
      <c r="N344" s="94" t="str">
        <f>IF(controle!$L344="","",controle!$L344+editar!$C$15)</f>
        <v/>
      </c>
      <c r="O344" s="97"/>
      <c r="P344" s="80">
        <v>337.0</v>
      </c>
      <c r="Q344" s="80" t="str">
        <f>IF(controle!$J344="","",IF(controle!$J344="Vencido","Vencido",IF(controle!$J344="Válido","Válido","Próximo ao vencimento")))</f>
        <v/>
      </c>
      <c r="R344" s="81" t="str">
        <f>IF(controle!$I344="","",controle!$I344+editar!$C$9)</f>
        <v/>
      </c>
      <c r="S344" s="80" t="str">
        <f>IF(controle!$R344="","",VLOOKUP(MONTH(controle!$R344),editar!$F$2:$G$13,2,0))</f>
        <v/>
      </c>
      <c r="T344" s="80" t="str">
        <f>IF(controle!$R344="","",YEAR(controle!$R344))</f>
        <v/>
      </c>
      <c r="U344" s="80" t="str">
        <f>IF(controle!$M344="","",IF(controle!$M344="Vencido","Vencido",IF(controle!$M344="Válido","Válido","Próximo ao vencimento")))</f>
        <v/>
      </c>
      <c r="V344" s="80" t="str">
        <f>IF(controle!$N344="","",VLOOKUP(MONTH(controle!$N344),editar!$F$2:$G$13,2,0))</f>
        <v/>
      </c>
      <c r="W344" s="80" t="str">
        <f>IF(controle!$N344="","",YEAR(controle!$N344))</f>
        <v/>
      </c>
      <c r="X344" s="80" t="str">
        <f>IF(controle!$I344="","",VLOOKUP(MONTH(controle!$I344),editar!$F$2:$G$13,2,0))</f>
        <v/>
      </c>
      <c r="Y344" s="80" t="str">
        <f>IF(controle!$I344="","",YEAR(controle!$I344))</f>
        <v/>
      </c>
      <c r="Z344" s="80" t="str">
        <f>IF(controle!$L344="","",VLOOKUP(MONTH(controle!$L344),editar!$F$2:$G$13,2,0))</f>
        <v/>
      </c>
      <c r="AA344" s="80" t="str">
        <f>IF(controle!$L344="","",YEAR(controle!$L344))</f>
        <v/>
      </c>
      <c r="AB344" s="61"/>
      <c r="AC344" s="62">
        <f>IFERROR(K344-editar!$C$1,"")</f>
        <v>-44648</v>
      </c>
      <c r="AD344" s="62">
        <f t="shared" si="1"/>
        <v>9999955352</v>
      </c>
      <c r="AE344" s="63"/>
      <c r="AF344" s="63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ht="19.5" customHeight="1">
      <c r="A345" s="82" t="str">
        <f>IF(controle!$D345="","",controle!$P345)</f>
        <v/>
      </c>
      <c r="B345" s="83"/>
      <c r="C345" s="83"/>
      <c r="D345" s="83"/>
      <c r="E345" s="83"/>
      <c r="F345" s="91"/>
      <c r="G345" s="99"/>
      <c r="H345" s="91"/>
      <c r="I345" s="100"/>
      <c r="J345" s="92" t="str">
        <f>IFERROR(IF((controle!$I345&gt;0),IF((DAYS360(TODAY(),(controle!$I345+editar!$C$9))&lt;1),"Vencido",IF((DAYS360(TODAY(),(controle!$I345+editar!$C$9))&lt;31),(DAYS360(TODAY(),(controle!$I345+editar!$C$9))&amp;" Dias para vencer"),"Válido")),""),"Inválido")</f>
        <v/>
      </c>
      <c r="K345" s="93" t="str">
        <f>controle!$R345</f>
        <v/>
      </c>
      <c r="L345" s="94"/>
      <c r="M345" s="95" t="str">
        <f>IFERROR(IF((controle!$L345&gt;0),IF((DAYS360(TODAY(),(controle!$L345+editar!$C$15))&lt;1),"Vencido",IF((DAYS360(TODAY(),(controle!$L345+editar!$C$15))&lt;31),(DAYS360(TODAY(),(controle!$L345+editar!$C$15))&amp;" Dias para vencer"),"Válido")),""),"Inválido")</f>
        <v/>
      </c>
      <c r="N345" s="94" t="str">
        <f>IF(controle!$L345="","",controle!$L345+editar!$C$15)</f>
        <v/>
      </c>
      <c r="O345" s="97"/>
      <c r="P345" s="80">
        <v>338.0</v>
      </c>
      <c r="Q345" s="80" t="str">
        <f>IF(controle!$J345="","",IF(controle!$J345="Vencido","Vencido",IF(controle!$J345="Válido","Válido","Próximo ao vencimento")))</f>
        <v/>
      </c>
      <c r="R345" s="81" t="str">
        <f>IF(controle!$I345="","",controle!$I345+editar!$C$9)</f>
        <v/>
      </c>
      <c r="S345" s="80" t="str">
        <f>IF(controle!$R345="","",VLOOKUP(MONTH(controle!$R345),editar!$F$2:$G$13,2,0))</f>
        <v/>
      </c>
      <c r="T345" s="80" t="str">
        <f>IF(controle!$R345="","",YEAR(controle!$R345))</f>
        <v/>
      </c>
      <c r="U345" s="80" t="str">
        <f>IF(controle!$M345="","",IF(controle!$M345="Vencido","Vencido",IF(controle!$M345="Válido","Válido","Próximo ao vencimento")))</f>
        <v/>
      </c>
      <c r="V345" s="80" t="str">
        <f>IF(controle!$N345="","",VLOOKUP(MONTH(controle!$N345),editar!$F$2:$G$13,2,0))</f>
        <v/>
      </c>
      <c r="W345" s="80" t="str">
        <f>IF(controle!$N345="","",YEAR(controle!$N345))</f>
        <v/>
      </c>
      <c r="X345" s="80" t="str">
        <f>IF(controle!$I345="","",VLOOKUP(MONTH(controle!$I345),editar!$F$2:$G$13,2,0))</f>
        <v/>
      </c>
      <c r="Y345" s="80" t="str">
        <f>IF(controle!$I345="","",YEAR(controle!$I345))</f>
        <v/>
      </c>
      <c r="Z345" s="80" t="str">
        <f>IF(controle!$L345="","",VLOOKUP(MONTH(controle!$L345),editar!$F$2:$G$13,2,0))</f>
        <v/>
      </c>
      <c r="AA345" s="80" t="str">
        <f>IF(controle!$L345="","",YEAR(controle!$L345))</f>
        <v/>
      </c>
      <c r="AB345" s="61"/>
      <c r="AC345" s="62">
        <f>IFERROR(K345-editar!$C$1,"")</f>
        <v>-44648</v>
      </c>
      <c r="AD345" s="62">
        <f t="shared" si="1"/>
        <v>9999955352</v>
      </c>
      <c r="AE345" s="63"/>
      <c r="AF345" s="63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ht="19.5" customHeight="1">
      <c r="A346" s="82" t="str">
        <f>IF(controle!$D346="","",controle!$P346)</f>
        <v/>
      </c>
      <c r="B346" s="83"/>
      <c r="C346" s="83"/>
      <c r="D346" s="83"/>
      <c r="E346" s="83"/>
      <c r="F346" s="91"/>
      <c r="G346" s="99"/>
      <c r="H346" s="91"/>
      <c r="I346" s="100"/>
      <c r="J346" s="92" t="str">
        <f>IFERROR(IF((controle!$I346&gt;0),IF((DAYS360(TODAY(),(controle!$I346+editar!$C$9))&lt;1),"Vencido",IF((DAYS360(TODAY(),(controle!$I346+editar!$C$9))&lt;31),(DAYS360(TODAY(),(controle!$I346+editar!$C$9))&amp;" Dias para vencer"),"Válido")),""),"Inválido")</f>
        <v/>
      </c>
      <c r="K346" s="93" t="str">
        <f>controle!$R346</f>
        <v/>
      </c>
      <c r="L346" s="94"/>
      <c r="M346" s="95" t="str">
        <f>IFERROR(IF((controle!$L346&gt;0),IF((DAYS360(TODAY(),(controle!$L346+editar!$C$15))&lt;1),"Vencido",IF((DAYS360(TODAY(),(controle!$L346+editar!$C$15))&lt;31),(DAYS360(TODAY(),(controle!$L346+editar!$C$15))&amp;" Dias para vencer"),"Válido")),""),"Inválido")</f>
        <v/>
      </c>
      <c r="N346" s="94" t="str">
        <f>IF(controle!$L346="","",controle!$L346+editar!$C$15)</f>
        <v/>
      </c>
      <c r="O346" s="97"/>
      <c r="P346" s="80">
        <v>339.0</v>
      </c>
      <c r="Q346" s="80" t="str">
        <f>IF(controle!$J346="","",IF(controle!$J346="Vencido","Vencido",IF(controle!$J346="Válido","Válido","Próximo ao vencimento")))</f>
        <v/>
      </c>
      <c r="R346" s="81" t="str">
        <f>IF(controle!$I346="","",controle!$I346+editar!$C$9)</f>
        <v/>
      </c>
      <c r="S346" s="80" t="str">
        <f>IF(controle!$R346="","",VLOOKUP(MONTH(controle!$R346),editar!$F$2:$G$13,2,0))</f>
        <v/>
      </c>
      <c r="T346" s="80" t="str">
        <f>IF(controle!$R346="","",YEAR(controle!$R346))</f>
        <v/>
      </c>
      <c r="U346" s="80" t="str">
        <f>IF(controle!$M346="","",IF(controle!$M346="Vencido","Vencido",IF(controle!$M346="Válido","Válido","Próximo ao vencimento")))</f>
        <v/>
      </c>
      <c r="V346" s="80" t="str">
        <f>IF(controle!$N346="","",VLOOKUP(MONTH(controle!$N346),editar!$F$2:$G$13,2,0))</f>
        <v/>
      </c>
      <c r="W346" s="80" t="str">
        <f>IF(controle!$N346="","",YEAR(controle!$N346))</f>
        <v/>
      </c>
      <c r="X346" s="80" t="str">
        <f>IF(controle!$I346="","",VLOOKUP(MONTH(controle!$I346),editar!$F$2:$G$13,2,0))</f>
        <v/>
      </c>
      <c r="Y346" s="80" t="str">
        <f>IF(controle!$I346="","",YEAR(controle!$I346))</f>
        <v/>
      </c>
      <c r="Z346" s="80" t="str">
        <f>IF(controle!$L346="","",VLOOKUP(MONTH(controle!$L346),editar!$F$2:$G$13,2,0))</f>
        <v/>
      </c>
      <c r="AA346" s="80" t="str">
        <f>IF(controle!$L346="","",YEAR(controle!$L346))</f>
        <v/>
      </c>
      <c r="AB346" s="61"/>
      <c r="AC346" s="62">
        <f>IFERROR(K346-editar!$C$1,"")</f>
        <v>-44648</v>
      </c>
      <c r="AD346" s="62">
        <f t="shared" si="1"/>
        <v>9999955352</v>
      </c>
      <c r="AE346" s="63"/>
      <c r="AF346" s="63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ht="19.5" customHeight="1">
      <c r="A347" s="82" t="str">
        <f>IF(controle!$D347="","",controle!$P347)</f>
        <v/>
      </c>
      <c r="B347" s="83"/>
      <c r="C347" s="83"/>
      <c r="D347" s="83"/>
      <c r="E347" s="83"/>
      <c r="F347" s="91"/>
      <c r="G347" s="99"/>
      <c r="H347" s="91"/>
      <c r="I347" s="100"/>
      <c r="J347" s="92" t="str">
        <f>IFERROR(IF((controle!$I347&gt;0),IF((DAYS360(TODAY(),(controle!$I347+editar!$C$9))&lt;1),"Vencido",IF((DAYS360(TODAY(),(controle!$I347+editar!$C$9))&lt;31),(DAYS360(TODAY(),(controle!$I347+editar!$C$9))&amp;" Dias para vencer"),"Válido")),""),"Inválido")</f>
        <v/>
      </c>
      <c r="K347" s="93" t="str">
        <f>controle!$R347</f>
        <v/>
      </c>
      <c r="L347" s="94"/>
      <c r="M347" s="95" t="str">
        <f>IFERROR(IF((controle!$L347&gt;0),IF((DAYS360(TODAY(),(controle!$L347+editar!$C$15))&lt;1),"Vencido",IF((DAYS360(TODAY(),(controle!$L347+editar!$C$15))&lt;31),(DAYS360(TODAY(),(controle!$L347+editar!$C$15))&amp;" Dias para vencer"),"Válido")),""),"Inválido")</f>
        <v/>
      </c>
      <c r="N347" s="94" t="str">
        <f>IF(controle!$L347="","",controle!$L347+editar!$C$15)</f>
        <v/>
      </c>
      <c r="O347" s="97"/>
      <c r="P347" s="80">
        <v>340.0</v>
      </c>
      <c r="Q347" s="80" t="str">
        <f>IF(controle!$J347="","",IF(controle!$J347="Vencido","Vencido",IF(controle!$J347="Válido","Válido","Próximo ao vencimento")))</f>
        <v/>
      </c>
      <c r="R347" s="81" t="str">
        <f>IF(controle!$I347="","",controle!$I347+editar!$C$9)</f>
        <v/>
      </c>
      <c r="S347" s="80" t="str">
        <f>IF(controle!$R347="","",VLOOKUP(MONTH(controle!$R347),editar!$F$2:$G$13,2,0))</f>
        <v/>
      </c>
      <c r="T347" s="80" t="str">
        <f>IF(controle!$R347="","",YEAR(controle!$R347))</f>
        <v/>
      </c>
      <c r="U347" s="80" t="str">
        <f>IF(controle!$M347="","",IF(controle!$M347="Vencido","Vencido",IF(controle!$M347="Válido","Válido","Próximo ao vencimento")))</f>
        <v/>
      </c>
      <c r="V347" s="80" t="str">
        <f>IF(controle!$N347="","",VLOOKUP(MONTH(controle!$N347),editar!$F$2:$G$13,2,0))</f>
        <v/>
      </c>
      <c r="W347" s="80" t="str">
        <f>IF(controle!$N347="","",YEAR(controle!$N347))</f>
        <v/>
      </c>
      <c r="X347" s="80" t="str">
        <f>IF(controle!$I347="","",VLOOKUP(MONTH(controle!$I347),editar!$F$2:$G$13,2,0))</f>
        <v/>
      </c>
      <c r="Y347" s="80" t="str">
        <f>IF(controle!$I347="","",YEAR(controle!$I347))</f>
        <v/>
      </c>
      <c r="Z347" s="80" t="str">
        <f>IF(controle!$L347="","",VLOOKUP(MONTH(controle!$L347),editar!$F$2:$G$13,2,0))</f>
        <v/>
      </c>
      <c r="AA347" s="80" t="str">
        <f>IF(controle!$L347="","",YEAR(controle!$L347))</f>
        <v/>
      </c>
      <c r="AB347" s="61"/>
      <c r="AC347" s="62">
        <f>IFERROR(K347-editar!$C$1,"")</f>
        <v>-44648</v>
      </c>
      <c r="AD347" s="62">
        <f t="shared" si="1"/>
        <v>9999955352</v>
      </c>
      <c r="AE347" s="63"/>
      <c r="AF347" s="63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ht="19.5" customHeight="1">
      <c r="A348" s="82" t="str">
        <f>IF(controle!$D348="","",controle!$P348)</f>
        <v/>
      </c>
      <c r="B348" s="83"/>
      <c r="C348" s="83"/>
      <c r="D348" s="83"/>
      <c r="E348" s="83"/>
      <c r="F348" s="91"/>
      <c r="G348" s="99"/>
      <c r="H348" s="91"/>
      <c r="I348" s="100"/>
      <c r="J348" s="92" t="str">
        <f>IFERROR(IF((controle!$I348&gt;0),IF((DAYS360(TODAY(),(controle!$I348+editar!$C$9))&lt;1),"Vencido",IF((DAYS360(TODAY(),(controle!$I348+editar!$C$9))&lt;31),(DAYS360(TODAY(),(controle!$I348+editar!$C$9))&amp;" Dias para vencer"),"Válido")),""),"Inválido")</f>
        <v/>
      </c>
      <c r="K348" s="93" t="str">
        <f>controle!$R348</f>
        <v/>
      </c>
      <c r="L348" s="94"/>
      <c r="M348" s="95" t="str">
        <f>IFERROR(IF((controle!$L348&gt;0),IF((DAYS360(TODAY(),(controle!$L348+editar!$C$15))&lt;1),"Vencido",IF((DAYS360(TODAY(),(controle!$L348+editar!$C$15))&lt;31),(DAYS360(TODAY(),(controle!$L348+editar!$C$15))&amp;" Dias para vencer"),"Válido")),""),"Inválido")</f>
        <v/>
      </c>
      <c r="N348" s="94" t="str">
        <f>IF(controle!$L348="","",controle!$L348+editar!$C$15)</f>
        <v/>
      </c>
      <c r="O348" s="97"/>
      <c r="P348" s="80">
        <v>341.0</v>
      </c>
      <c r="Q348" s="80" t="str">
        <f>IF(controle!$J348="","",IF(controle!$J348="Vencido","Vencido",IF(controle!$J348="Válido","Válido","Próximo ao vencimento")))</f>
        <v/>
      </c>
      <c r="R348" s="81" t="str">
        <f>IF(controle!$I348="","",controle!$I348+editar!$C$9)</f>
        <v/>
      </c>
      <c r="S348" s="80" t="str">
        <f>IF(controle!$R348="","",VLOOKUP(MONTH(controle!$R348),editar!$F$2:$G$13,2,0))</f>
        <v/>
      </c>
      <c r="T348" s="80" t="str">
        <f>IF(controle!$R348="","",YEAR(controle!$R348))</f>
        <v/>
      </c>
      <c r="U348" s="80" t="str">
        <f>IF(controle!$M348="","",IF(controle!$M348="Vencido","Vencido",IF(controle!$M348="Válido","Válido","Próximo ao vencimento")))</f>
        <v/>
      </c>
      <c r="V348" s="80" t="str">
        <f>IF(controle!$N348="","",VLOOKUP(MONTH(controle!$N348),editar!$F$2:$G$13,2,0))</f>
        <v/>
      </c>
      <c r="W348" s="80" t="str">
        <f>IF(controle!$N348="","",YEAR(controle!$N348))</f>
        <v/>
      </c>
      <c r="X348" s="80" t="str">
        <f>IF(controle!$I348="","",VLOOKUP(MONTH(controle!$I348),editar!$F$2:$G$13,2,0))</f>
        <v/>
      </c>
      <c r="Y348" s="80" t="str">
        <f>IF(controle!$I348="","",YEAR(controle!$I348))</f>
        <v/>
      </c>
      <c r="Z348" s="80" t="str">
        <f>IF(controle!$L348="","",VLOOKUP(MONTH(controle!$L348),editar!$F$2:$G$13,2,0))</f>
        <v/>
      </c>
      <c r="AA348" s="80" t="str">
        <f>IF(controle!$L348="","",YEAR(controle!$L348))</f>
        <v/>
      </c>
      <c r="AB348" s="61"/>
      <c r="AC348" s="62">
        <f>IFERROR(K348-editar!$C$1,"")</f>
        <v>-44648</v>
      </c>
      <c r="AD348" s="62">
        <f t="shared" si="1"/>
        <v>9999955352</v>
      </c>
      <c r="AE348" s="63"/>
      <c r="AF348" s="63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ht="19.5" customHeight="1">
      <c r="A349" s="82" t="str">
        <f>IF(controle!$D349="","",controle!$P349)</f>
        <v/>
      </c>
      <c r="B349" s="83"/>
      <c r="C349" s="83"/>
      <c r="D349" s="83"/>
      <c r="E349" s="83"/>
      <c r="F349" s="91"/>
      <c r="G349" s="99"/>
      <c r="H349" s="91"/>
      <c r="I349" s="100"/>
      <c r="J349" s="92" t="str">
        <f>IFERROR(IF((controle!$I349&gt;0),IF((DAYS360(TODAY(),(controle!$I349+editar!$C$9))&lt;1),"Vencido",IF((DAYS360(TODAY(),(controle!$I349+editar!$C$9))&lt;31),(DAYS360(TODAY(),(controle!$I349+editar!$C$9))&amp;" Dias para vencer"),"Válido")),""),"Inválido")</f>
        <v/>
      </c>
      <c r="K349" s="93" t="str">
        <f>controle!$R349</f>
        <v/>
      </c>
      <c r="L349" s="94"/>
      <c r="M349" s="95" t="str">
        <f>IFERROR(IF((controle!$L349&gt;0),IF((DAYS360(TODAY(),(controle!$L349+editar!$C$15))&lt;1),"Vencido",IF((DAYS360(TODAY(),(controle!$L349+editar!$C$15))&lt;31),(DAYS360(TODAY(),(controle!$L349+editar!$C$15))&amp;" Dias para vencer"),"Válido")),""),"Inválido")</f>
        <v/>
      </c>
      <c r="N349" s="94" t="str">
        <f>IF(controle!$L349="","",controle!$L349+editar!$C$15)</f>
        <v/>
      </c>
      <c r="O349" s="97"/>
      <c r="P349" s="80">
        <v>342.0</v>
      </c>
      <c r="Q349" s="80" t="str">
        <f>IF(controle!$J349="","",IF(controle!$J349="Vencido","Vencido",IF(controle!$J349="Válido","Válido","Próximo ao vencimento")))</f>
        <v/>
      </c>
      <c r="R349" s="81" t="str">
        <f>IF(controle!$I349="","",controle!$I349+editar!$C$9)</f>
        <v/>
      </c>
      <c r="S349" s="80" t="str">
        <f>IF(controle!$R349="","",VLOOKUP(MONTH(controle!$R349),editar!$F$2:$G$13,2,0))</f>
        <v/>
      </c>
      <c r="T349" s="80" t="str">
        <f>IF(controle!$R349="","",YEAR(controle!$R349))</f>
        <v/>
      </c>
      <c r="U349" s="80" t="str">
        <f>IF(controle!$M349="","",IF(controle!$M349="Vencido","Vencido",IF(controle!$M349="Válido","Válido","Próximo ao vencimento")))</f>
        <v/>
      </c>
      <c r="V349" s="80" t="str">
        <f>IF(controle!$N349="","",VLOOKUP(MONTH(controle!$N349),editar!$F$2:$G$13,2,0))</f>
        <v/>
      </c>
      <c r="W349" s="80" t="str">
        <f>IF(controle!$N349="","",YEAR(controle!$N349))</f>
        <v/>
      </c>
      <c r="X349" s="80" t="str">
        <f>IF(controle!$I349="","",VLOOKUP(MONTH(controle!$I349),editar!$F$2:$G$13,2,0))</f>
        <v/>
      </c>
      <c r="Y349" s="80" t="str">
        <f>IF(controle!$I349="","",YEAR(controle!$I349))</f>
        <v/>
      </c>
      <c r="Z349" s="80" t="str">
        <f>IF(controle!$L349="","",VLOOKUP(MONTH(controle!$L349),editar!$F$2:$G$13,2,0))</f>
        <v/>
      </c>
      <c r="AA349" s="80" t="str">
        <f>IF(controle!$L349="","",YEAR(controle!$L349))</f>
        <v/>
      </c>
      <c r="AB349" s="61"/>
      <c r="AC349" s="62">
        <f>IFERROR(K349-editar!$C$1,"")</f>
        <v>-44648</v>
      </c>
      <c r="AD349" s="62">
        <f t="shared" si="1"/>
        <v>9999955352</v>
      </c>
      <c r="AE349" s="63"/>
      <c r="AF349" s="63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ht="19.5" customHeight="1">
      <c r="A350" s="82" t="str">
        <f>IF(controle!$D350="","",controle!$P350)</f>
        <v/>
      </c>
      <c r="B350" s="83"/>
      <c r="C350" s="83"/>
      <c r="D350" s="83"/>
      <c r="E350" s="83"/>
      <c r="F350" s="91"/>
      <c r="G350" s="99"/>
      <c r="H350" s="91"/>
      <c r="I350" s="100"/>
      <c r="J350" s="92" t="str">
        <f>IFERROR(IF((controle!$I350&gt;0),IF((DAYS360(TODAY(),(controle!$I350+editar!$C$9))&lt;1),"Vencido",IF((DAYS360(TODAY(),(controle!$I350+editar!$C$9))&lt;31),(DAYS360(TODAY(),(controle!$I350+editar!$C$9))&amp;" Dias para vencer"),"Válido")),""),"Inválido")</f>
        <v/>
      </c>
      <c r="K350" s="93" t="str">
        <f>controle!$R350</f>
        <v/>
      </c>
      <c r="L350" s="94"/>
      <c r="M350" s="95" t="str">
        <f>IFERROR(IF((controle!$L350&gt;0),IF((DAYS360(TODAY(),(controle!$L350+editar!$C$15))&lt;1),"Vencido",IF((DAYS360(TODAY(),(controle!$L350+editar!$C$15))&lt;31),(DAYS360(TODAY(),(controle!$L350+editar!$C$15))&amp;" Dias para vencer"),"Válido")),""),"Inválido")</f>
        <v/>
      </c>
      <c r="N350" s="94" t="str">
        <f>IF(controle!$L350="","",controle!$L350+editar!$C$15)</f>
        <v/>
      </c>
      <c r="O350" s="97"/>
      <c r="P350" s="80">
        <v>343.0</v>
      </c>
      <c r="Q350" s="80" t="str">
        <f>IF(controle!$J350="","",IF(controle!$J350="Vencido","Vencido",IF(controle!$J350="Válido","Válido","Próximo ao vencimento")))</f>
        <v/>
      </c>
      <c r="R350" s="81" t="str">
        <f>IF(controle!$I350="","",controle!$I350+editar!$C$9)</f>
        <v/>
      </c>
      <c r="S350" s="80" t="str">
        <f>IF(controle!$R350="","",VLOOKUP(MONTH(controle!$R350),editar!$F$2:$G$13,2,0))</f>
        <v/>
      </c>
      <c r="T350" s="80" t="str">
        <f>IF(controle!$R350="","",YEAR(controle!$R350))</f>
        <v/>
      </c>
      <c r="U350" s="80" t="str">
        <f>IF(controle!$M350="","",IF(controle!$M350="Vencido","Vencido",IF(controle!$M350="Válido","Válido","Próximo ao vencimento")))</f>
        <v/>
      </c>
      <c r="V350" s="80" t="str">
        <f>IF(controle!$N350="","",VLOOKUP(MONTH(controle!$N350),editar!$F$2:$G$13,2,0))</f>
        <v/>
      </c>
      <c r="W350" s="80" t="str">
        <f>IF(controle!$N350="","",YEAR(controle!$N350))</f>
        <v/>
      </c>
      <c r="X350" s="80" t="str">
        <f>IF(controle!$I350="","",VLOOKUP(MONTH(controle!$I350),editar!$F$2:$G$13,2,0))</f>
        <v/>
      </c>
      <c r="Y350" s="80" t="str">
        <f>IF(controle!$I350="","",YEAR(controle!$I350))</f>
        <v/>
      </c>
      <c r="Z350" s="80" t="str">
        <f>IF(controle!$L350="","",VLOOKUP(MONTH(controle!$L350),editar!$F$2:$G$13,2,0))</f>
        <v/>
      </c>
      <c r="AA350" s="80" t="str">
        <f>IF(controle!$L350="","",YEAR(controle!$L350))</f>
        <v/>
      </c>
      <c r="AB350" s="61"/>
      <c r="AC350" s="62">
        <f>IFERROR(K350-editar!$C$1,"")</f>
        <v>-44648</v>
      </c>
      <c r="AD350" s="62">
        <f t="shared" si="1"/>
        <v>9999955352</v>
      </c>
      <c r="AE350" s="63"/>
      <c r="AF350" s="63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ht="19.5" customHeight="1">
      <c r="A351" s="82" t="str">
        <f>IF(controle!$D351="","",controle!$P351)</f>
        <v/>
      </c>
      <c r="B351" s="83"/>
      <c r="C351" s="83"/>
      <c r="D351" s="83"/>
      <c r="E351" s="83"/>
      <c r="F351" s="91"/>
      <c r="G351" s="99"/>
      <c r="H351" s="91"/>
      <c r="I351" s="100"/>
      <c r="J351" s="92" t="str">
        <f>IFERROR(IF((controle!$I351&gt;0),IF((DAYS360(TODAY(),(controle!$I351+editar!$C$9))&lt;1),"Vencido",IF((DAYS360(TODAY(),(controle!$I351+editar!$C$9))&lt;31),(DAYS360(TODAY(),(controle!$I351+editar!$C$9))&amp;" Dias para vencer"),"Válido")),""),"Inválido")</f>
        <v/>
      </c>
      <c r="K351" s="93" t="str">
        <f>controle!$R351</f>
        <v/>
      </c>
      <c r="L351" s="94"/>
      <c r="M351" s="95" t="str">
        <f>IFERROR(IF((controle!$L351&gt;0),IF((DAYS360(TODAY(),(controle!$L351+editar!$C$15))&lt;1),"Vencido",IF((DAYS360(TODAY(),(controle!$L351+editar!$C$15))&lt;31),(DAYS360(TODAY(),(controle!$L351+editar!$C$15))&amp;" Dias para vencer"),"Válido")),""),"Inválido")</f>
        <v/>
      </c>
      <c r="N351" s="94" t="str">
        <f>IF(controle!$L351="","",controle!$L351+editar!$C$15)</f>
        <v/>
      </c>
      <c r="O351" s="97"/>
      <c r="P351" s="80">
        <v>344.0</v>
      </c>
      <c r="Q351" s="80" t="str">
        <f>IF(controle!$J351="","",IF(controle!$J351="Vencido","Vencido",IF(controle!$J351="Válido","Válido","Próximo ao vencimento")))</f>
        <v/>
      </c>
      <c r="R351" s="81" t="str">
        <f>IF(controle!$I351="","",controle!$I351+editar!$C$9)</f>
        <v/>
      </c>
      <c r="S351" s="80" t="str">
        <f>IF(controle!$R351="","",VLOOKUP(MONTH(controle!$R351),editar!$F$2:$G$13,2,0))</f>
        <v/>
      </c>
      <c r="T351" s="80" t="str">
        <f>IF(controle!$R351="","",YEAR(controle!$R351))</f>
        <v/>
      </c>
      <c r="U351" s="80" t="str">
        <f>IF(controle!$M351="","",IF(controle!$M351="Vencido","Vencido",IF(controle!$M351="Válido","Válido","Próximo ao vencimento")))</f>
        <v/>
      </c>
      <c r="V351" s="80" t="str">
        <f>IF(controle!$N351="","",VLOOKUP(MONTH(controle!$N351),editar!$F$2:$G$13,2,0))</f>
        <v/>
      </c>
      <c r="W351" s="80" t="str">
        <f>IF(controle!$N351="","",YEAR(controle!$N351))</f>
        <v/>
      </c>
      <c r="X351" s="80" t="str">
        <f>IF(controle!$I351="","",VLOOKUP(MONTH(controle!$I351),editar!$F$2:$G$13,2,0))</f>
        <v/>
      </c>
      <c r="Y351" s="80" t="str">
        <f>IF(controle!$I351="","",YEAR(controle!$I351))</f>
        <v/>
      </c>
      <c r="Z351" s="80" t="str">
        <f>IF(controle!$L351="","",VLOOKUP(MONTH(controle!$L351),editar!$F$2:$G$13,2,0))</f>
        <v/>
      </c>
      <c r="AA351" s="80" t="str">
        <f>IF(controle!$L351="","",YEAR(controle!$L351))</f>
        <v/>
      </c>
      <c r="AB351" s="61"/>
      <c r="AC351" s="62">
        <f>IFERROR(K351-editar!$C$1,"")</f>
        <v>-44648</v>
      </c>
      <c r="AD351" s="62">
        <f t="shared" si="1"/>
        <v>9999955352</v>
      </c>
      <c r="AE351" s="63"/>
      <c r="AF351" s="63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ht="19.5" customHeight="1">
      <c r="A352" s="82" t="str">
        <f>IF(controle!$D352="","",controle!$P352)</f>
        <v/>
      </c>
      <c r="B352" s="83"/>
      <c r="C352" s="83"/>
      <c r="D352" s="83"/>
      <c r="E352" s="83"/>
      <c r="F352" s="91"/>
      <c r="G352" s="99"/>
      <c r="H352" s="91"/>
      <c r="I352" s="100"/>
      <c r="J352" s="92" t="str">
        <f>IFERROR(IF((controle!$I352&gt;0),IF((DAYS360(TODAY(),(controle!$I352+editar!$C$9))&lt;1),"Vencido",IF((DAYS360(TODAY(),(controle!$I352+editar!$C$9))&lt;31),(DAYS360(TODAY(),(controle!$I352+editar!$C$9))&amp;" Dias para vencer"),"Válido")),""),"Inválido")</f>
        <v/>
      </c>
      <c r="K352" s="93" t="str">
        <f>controle!$R352</f>
        <v/>
      </c>
      <c r="L352" s="94"/>
      <c r="M352" s="95" t="str">
        <f>IFERROR(IF((controle!$L352&gt;0),IF((DAYS360(TODAY(),(controle!$L352+editar!$C$15))&lt;1),"Vencido",IF((DAYS360(TODAY(),(controle!$L352+editar!$C$15))&lt;31),(DAYS360(TODAY(),(controle!$L352+editar!$C$15))&amp;" Dias para vencer"),"Válido")),""),"Inválido")</f>
        <v/>
      </c>
      <c r="N352" s="94" t="str">
        <f>IF(controle!$L352="","",controle!$L352+editar!$C$15)</f>
        <v/>
      </c>
      <c r="O352" s="97"/>
      <c r="P352" s="80">
        <v>345.0</v>
      </c>
      <c r="Q352" s="80" t="str">
        <f>IF(controle!$J352="","",IF(controle!$J352="Vencido","Vencido",IF(controle!$J352="Válido","Válido","Próximo ao vencimento")))</f>
        <v/>
      </c>
      <c r="R352" s="81" t="str">
        <f>IF(controle!$I352="","",controle!$I352+editar!$C$9)</f>
        <v/>
      </c>
      <c r="S352" s="80" t="str">
        <f>IF(controle!$R352="","",VLOOKUP(MONTH(controle!$R352),editar!$F$2:$G$13,2,0))</f>
        <v/>
      </c>
      <c r="T352" s="80" t="str">
        <f>IF(controle!$R352="","",YEAR(controle!$R352))</f>
        <v/>
      </c>
      <c r="U352" s="80" t="str">
        <f>IF(controle!$M352="","",IF(controle!$M352="Vencido","Vencido",IF(controle!$M352="Válido","Válido","Próximo ao vencimento")))</f>
        <v/>
      </c>
      <c r="V352" s="80" t="str">
        <f>IF(controle!$N352="","",VLOOKUP(MONTH(controle!$N352),editar!$F$2:$G$13,2,0))</f>
        <v/>
      </c>
      <c r="W352" s="80" t="str">
        <f>IF(controle!$N352="","",YEAR(controle!$N352))</f>
        <v/>
      </c>
      <c r="X352" s="80" t="str">
        <f>IF(controle!$I352="","",VLOOKUP(MONTH(controle!$I352),editar!$F$2:$G$13,2,0))</f>
        <v/>
      </c>
      <c r="Y352" s="80" t="str">
        <f>IF(controle!$I352="","",YEAR(controle!$I352))</f>
        <v/>
      </c>
      <c r="Z352" s="80" t="str">
        <f>IF(controle!$L352="","",VLOOKUP(MONTH(controle!$L352),editar!$F$2:$G$13,2,0))</f>
        <v/>
      </c>
      <c r="AA352" s="80" t="str">
        <f>IF(controle!$L352="","",YEAR(controle!$L352))</f>
        <v/>
      </c>
      <c r="AB352" s="61"/>
      <c r="AC352" s="62">
        <f>IFERROR(K352-editar!$C$1,"")</f>
        <v>-44648</v>
      </c>
      <c r="AD352" s="62">
        <f t="shared" si="1"/>
        <v>9999955352</v>
      </c>
      <c r="AE352" s="63"/>
      <c r="AF352" s="63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ht="19.5" customHeight="1">
      <c r="A353" s="82" t="str">
        <f>IF(controle!$D353="","",controle!$P353)</f>
        <v/>
      </c>
      <c r="B353" s="83"/>
      <c r="C353" s="83"/>
      <c r="D353" s="83"/>
      <c r="E353" s="83"/>
      <c r="F353" s="91"/>
      <c r="G353" s="99"/>
      <c r="H353" s="91"/>
      <c r="I353" s="100"/>
      <c r="J353" s="92" t="str">
        <f>IFERROR(IF((controle!$I353&gt;0),IF((DAYS360(TODAY(),(controle!$I353+editar!$C$9))&lt;1),"Vencido",IF((DAYS360(TODAY(),(controle!$I353+editar!$C$9))&lt;31),(DAYS360(TODAY(),(controle!$I353+editar!$C$9))&amp;" Dias para vencer"),"Válido")),""),"Inválido")</f>
        <v/>
      </c>
      <c r="K353" s="93" t="str">
        <f>controle!$R353</f>
        <v/>
      </c>
      <c r="L353" s="94"/>
      <c r="M353" s="95" t="str">
        <f>IFERROR(IF((controle!$L353&gt;0),IF((DAYS360(TODAY(),(controle!$L353+editar!$C$15))&lt;1),"Vencido",IF((DAYS360(TODAY(),(controle!$L353+editar!$C$15))&lt;31),(DAYS360(TODAY(),(controle!$L353+editar!$C$15))&amp;" Dias para vencer"),"Válido")),""),"Inválido")</f>
        <v/>
      </c>
      <c r="N353" s="94" t="str">
        <f>IF(controle!$L353="","",controle!$L353+editar!$C$15)</f>
        <v/>
      </c>
      <c r="O353" s="97"/>
      <c r="P353" s="80">
        <v>346.0</v>
      </c>
      <c r="Q353" s="80" t="str">
        <f>IF(controle!$J353="","",IF(controle!$J353="Vencido","Vencido",IF(controle!$J353="Válido","Válido","Próximo ao vencimento")))</f>
        <v/>
      </c>
      <c r="R353" s="81" t="str">
        <f>IF(controle!$I353="","",controle!$I353+editar!$C$9)</f>
        <v/>
      </c>
      <c r="S353" s="80" t="str">
        <f>IF(controle!$R353="","",VLOOKUP(MONTH(controle!$R353),editar!$F$2:$G$13,2,0))</f>
        <v/>
      </c>
      <c r="T353" s="80" t="str">
        <f>IF(controle!$R353="","",YEAR(controle!$R353))</f>
        <v/>
      </c>
      <c r="U353" s="80" t="str">
        <f>IF(controle!$M353="","",IF(controle!$M353="Vencido","Vencido",IF(controle!$M353="Válido","Válido","Próximo ao vencimento")))</f>
        <v/>
      </c>
      <c r="V353" s="80" t="str">
        <f>IF(controle!$N353="","",VLOOKUP(MONTH(controle!$N353),editar!$F$2:$G$13,2,0))</f>
        <v/>
      </c>
      <c r="W353" s="80" t="str">
        <f>IF(controle!$N353="","",YEAR(controle!$N353))</f>
        <v/>
      </c>
      <c r="X353" s="80" t="str">
        <f>IF(controle!$I353="","",VLOOKUP(MONTH(controle!$I353),editar!$F$2:$G$13,2,0))</f>
        <v/>
      </c>
      <c r="Y353" s="80" t="str">
        <f>IF(controle!$I353="","",YEAR(controle!$I353))</f>
        <v/>
      </c>
      <c r="Z353" s="80" t="str">
        <f>IF(controle!$L353="","",VLOOKUP(MONTH(controle!$L353),editar!$F$2:$G$13,2,0))</f>
        <v/>
      </c>
      <c r="AA353" s="80" t="str">
        <f>IF(controle!$L353="","",YEAR(controle!$L353))</f>
        <v/>
      </c>
      <c r="AB353" s="61"/>
      <c r="AC353" s="62">
        <f>IFERROR(K353-editar!$C$1,"")</f>
        <v>-44648</v>
      </c>
      <c r="AD353" s="62">
        <f t="shared" si="1"/>
        <v>9999955352</v>
      </c>
      <c r="AE353" s="63"/>
      <c r="AF353" s="63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ht="19.5" customHeight="1">
      <c r="A354" s="82" t="str">
        <f>IF(controle!$D354="","",controle!$P354)</f>
        <v/>
      </c>
      <c r="B354" s="83"/>
      <c r="C354" s="83"/>
      <c r="D354" s="83"/>
      <c r="E354" s="83"/>
      <c r="F354" s="91"/>
      <c r="G354" s="99"/>
      <c r="H354" s="91"/>
      <c r="I354" s="100"/>
      <c r="J354" s="92" t="str">
        <f>IFERROR(IF((controle!$I354&gt;0),IF((DAYS360(TODAY(),(controle!$I354+editar!$C$9))&lt;1),"Vencido",IF((DAYS360(TODAY(),(controle!$I354+editar!$C$9))&lt;31),(DAYS360(TODAY(),(controle!$I354+editar!$C$9))&amp;" Dias para vencer"),"Válido")),""),"Inválido")</f>
        <v/>
      </c>
      <c r="K354" s="93" t="str">
        <f>controle!$R354</f>
        <v/>
      </c>
      <c r="L354" s="94"/>
      <c r="M354" s="95" t="str">
        <f>IFERROR(IF((controle!$L354&gt;0),IF((DAYS360(TODAY(),(controle!$L354+editar!$C$15))&lt;1),"Vencido",IF((DAYS360(TODAY(),(controle!$L354+editar!$C$15))&lt;31),(DAYS360(TODAY(),(controle!$L354+editar!$C$15))&amp;" Dias para vencer"),"Válido")),""),"Inválido")</f>
        <v/>
      </c>
      <c r="N354" s="94" t="str">
        <f>IF(controle!$L354="","",controle!$L354+editar!$C$15)</f>
        <v/>
      </c>
      <c r="O354" s="97"/>
      <c r="P354" s="80">
        <v>347.0</v>
      </c>
      <c r="Q354" s="80" t="str">
        <f>IF(controle!$J354="","",IF(controle!$J354="Vencido","Vencido",IF(controle!$J354="Válido","Válido","Próximo ao vencimento")))</f>
        <v/>
      </c>
      <c r="R354" s="81" t="str">
        <f>IF(controle!$I354="","",controle!$I354+editar!$C$9)</f>
        <v/>
      </c>
      <c r="S354" s="80" t="str">
        <f>IF(controle!$R354="","",VLOOKUP(MONTH(controle!$R354),editar!$F$2:$G$13,2,0))</f>
        <v/>
      </c>
      <c r="T354" s="80" t="str">
        <f>IF(controle!$R354="","",YEAR(controle!$R354))</f>
        <v/>
      </c>
      <c r="U354" s="80" t="str">
        <f>IF(controle!$M354="","",IF(controle!$M354="Vencido","Vencido",IF(controle!$M354="Válido","Válido","Próximo ao vencimento")))</f>
        <v/>
      </c>
      <c r="V354" s="80" t="str">
        <f>IF(controle!$N354="","",VLOOKUP(MONTH(controle!$N354),editar!$F$2:$G$13,2,0))</f>
        <v/>
      </c>
      <c r="W354" s="80" t="str">
        <f>IF(controle!$N354="","",YEAR(controle!$N354))</f>
        <v/>
      </c>
      <c r="X354" s="80" t="str">
        <f>IF(controle!$I354="","",VLOOKUP(MONTH(controle!$I354),editar!$F$2:$G$13,2,0))</f>
        <v/>
      </c>
      <c r="Y354" s="80" t="str">
        <f>IF(controle!$I354="","",YEAR(controle!$I354))</f>
        <v/>
      </c>
      <c r="Z354" s="80" t="str">
        <f>IF(controle!$L354="","",VLOOKUP(MONTH(controle!$L354),editar!$F$2:$G$13,2,0))</f>
        <v/>
      </c>
      <c r="AA354" s="80" t="str">
        <f>IF(controle!$L354="","",YEAR(controle!$L354))</f>
        <v/>
      </c>
      <c r="AB354" s="61"/>
      <c r="AC354" s="62">
        <f>IFERROR(K354-editar!$C$1,"")</f>
        <v>-44648</v>
      </c>
      <c r="AD354" s="62">
        <f t="shared" si="1"/>
        <v>9999955352</v>
      </c>
      <c r="AE354" s="63"/>
      <c r="AF354" s="63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ht="19.5" customHeight="1">
      <c r="A355" s="82" t="str">
        <f>IF(controle!$D355="","",controle!$P355)</f>
        <v/>
      </c>
      <c r="B355" s="83"/>
      <c r="C355" s="83"/>
      <c r="D355" s="83"/>
      <c r="E355" s="83"/>
      <c r="F355" s="91"/>
      <c r="G355" s="99"/>
      <c r="H355" s="91"/>
      <c r="I355" s="100"/>
      <c r="J355" s="92" t="str">
        <f>IFERROR(IF((controle!$I355&gt;0),IF((DAYS360(TODAY(),(controle!$I355+editar!$C$9))&lt;1),"Vencido",IF((DAYS360(TODAY(),(controle!$I355+editar!$C$9))&lt;31),(DAYS360(TODAY(),(controle!$I355+editar!$C$9))&amp;" Dias para vencer"),"Válido")),""),"Inválido")</f>
        <v/>
      </c>
      <c r="K355" s="93" t="str">
        <f>controle!$R355</f>
        <v/>
      </c>
      <c r="L355" s="94"/>
      <c r="M355" s="95" t="str">
        <f>IFERROR(IF((controle!$L355&gt;0),IF((DAYS360(TODAY(),(controle!$L355+editar!$C$15))&lt;1),"Vencido",IF((DAYS360(TODAY(),(controle!$L355+editar!$C$15))&lt;31),(DAYS360(TODAY(),(controle!$L355+editar!$C$15))&amp;" Dias para vencer"),"Válido")),""),"Inválido")</f>
        <v/>
      </c>
      <c r="N355" s="94" t="str">
        <f>IF(controle!$L355="","",controle!$L355+editar!$C$15)</f>
        <v/>
      </c>
      <c r="O355" s="97"/>
      <c r="P355" s="80">
        <v>348.0</v>
      </c>
      <c r="Q355" s="80" t="str">
        <f>IF(controle!$J355="","",IF(controle!$J355="Vencido","Vencido",IF(controle!$J355="Válido","Válido","Próximo ao vencimento")))</f>
        <v/>
      </c>
      <c r="R355" s="81" t="str">
        <f>IF(controle!$I355="","",controle!$I355+editar!$C$9)</f>
        <v/>
      </c>
      <c r="S355" s="80" t="str">
        <f>IF(controle!$R355="","",VLOOKUP(MONTH(controle!$R355),editar!$F$2:$G$13,2,0))</f>
        <v/>
      </c>
      <c r="T355" s="80" t="str">
        <f>IF(controle!$R355="","",YEAR(controle!$R355))</f>
        <v/>
      </c>
      <c r="U355" s="80" t="str">
        <f>IF(controle!$M355="","",IF(controle!$M355="Vencido","Vencido",IF(controle!$M355="Válido","Válido","Próximo ao vencimento")))</f>
        <v/>
      </c>
      <c r="V355" s="80" t="str">
        <f>IF(controle!$N355="","",VLOOKUP(MONTH(controle!$N355),editar!$F$2:$G$13,2,0))</f>
        <v/>
      </c>
      <c r="W355" s="80" t="str">
        <f>IF(controle!$N355="","",YEAR(controle!$N355))</f>
        <v/>
      </c>
      <c r="X355" s="80" t="str">
        <f>IF(controle!$I355="","",VLOOKUP(MONTH(controle!$I355),editar!$F$2:$G$13,2,0))</f>
        <v/>
      </c>
      <c r="Y355" s="80" t="str">
        <f>IF(controle!$I355="","",YEAR(controle!$I355))</f>
        <v/>
      </c>
      <c r="Z355" s="80" t="str">
        <f>IF(controle!$L355="","",VLOOKUP(MONTH(controle!$L355),editar!$F$2:$G$13,2,0))</f>
        <v/>
      </c>
      <c r="AA355" s="80" t="str">
        <f>IF(controle!$L355="","",YEAR(controle!$L355))</f>
        <v/>
      </c>
      <c r="AB355" s="61"/>
      <c r="AC355" s="62">
        <f>IFERROR(K355-editar!$C$1,"")</f>
        <v>-44648</v>
      </c>
      <c r="AD355" s="62">
        <f t="shared" si="1"/>
        <v>9999955352</v>
      </c>
      <c r="AE355" s="63"/>
      <c r="AF355" s="63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ht="19.5" customHeight="1">
      <c r="A356" s="82" t="str">
        <f>IF(controle!$D356="","",controle!$P356)</f>
        <v/>
      </c>
      <c r="B356" s="83"/>
      <c r="C356" s="83"/>
      <c r="D356" s="83"/>
      <c r="E356" s="83"/>
      <c r="F356" s="91"/>
      <c r="G356" s="99"/>
      <c r="H356" s="91"/>
      <c r="I356" s="100"/>
      <c r="J356" s="92" t="str">
        <f>IFERROR(IF((controle!$I356&gt;0),IF((DAYS360(TODAY(),(controle!$I356+editar!$C$9))&lt;1),"Vencido",IF((DAYS360(TODAY(),(controle!$I356+editar!$C$9))&lt;31),(DAYS360(TODAY(),(controle!$I356+editar!$C$9))&amp;" Dias para vencer"),"Válido")),""),"Inválido")</f>
        <v/>
      </c>
      <c r="K356" s="93" t="str">
        <f>controle!$R356</f>
        <v/>
      </c>
      <c r="L356" s="94"/>
      <c r="M356" s="95" t="str">
        <f>IFERROR(IF((controle!$L356&gt;0),IF((DAYS360(TODAY(),(controle!$L356+editar!$C$15))&lt;1),"Vencido",IF((DAYS360(TODAY(),(controle!$L356+editar!$C$15))&lt;31),(DAYS360(TODAY(),(controle!$L356+editar!$C$15))&amp;" Dias para vencer"),"Válido")),""),"Inválido")</f>
        <v/>
      </c>
      <c r="N356" s="94" t="str">
        <f>IF(controle!$L356="","",controle!$L356+editar!$C$15)</f>
        <v/>
      </c>
      <c r="O356" s="97"/>
      <c r="P356" s="80">
        <v>349.0</v>
      </c>
      <c r="Q356" s="80" t="str">
        <f>IF(controle!$J356="","",IF(controle!$J356="Vencido","Vencido",IF(controle!$J356="Válido","Válido","Próximo ao vencimento")))</f>
        <v/>
      </c>
      <c r="R356" s="81" t="str">
        <f>IF(controle!$I356="","",controle!$I356+editar!$C$9)</f>
        <v/>
      </c>
      <c r="S356" s="80" t="str">
        <f>IF(controle!$R356="","",VLOOKUP(MONTH(controle!$R356),editar!$F$2:$G$13,2,0))</f>
        <v/>
      </c>
      <c r="T356" s="80" t="str">
        <f>IF(controle!$R356="","",YEAR(controle!$R356))</f>
        <v/>
      </c>
      <c r="U356" s="80" t="str">
        <f>IF(controle!$M356="","",IF(controle!$M356="Vencido","Vencido",IF(controle!$M356="Válido","Válido","Próximo ao vencimento")))</f>
        <v/>
      </c>
      <c r="V356" s="80" t="str">
        <f>IF(controle!$N356="","",VLOOKUP(MONTH(controle!$N356),editar!$F$2:$G$13,2,0))</f>
        <v/>
      </c>
      <c r="W356" s="80" t="str">
        <f>IF(controle!$N356="","",YEAR(controle!$N356))</f>
        <v/>
      </c>
      <c r="X356" s="80" t="str">
        <f>IF(controle!$I356="","",VLOOKUP(MONTH(controle!$I356),editar!$F$2:$G$13,2,0))</f>
        <v/>
      </c>
      <c r="Y356" s="80" t="str">
        <f>IF(controle!$I356="","",YEAR(controle!$I356))</f>
        <v/>
      </c>
      <c r="Z356" s="80" t="str">
        <f>IF(controle!$L356="","",VLOOKUP(MONTH(controle!$L356),editar!$F$2:$G$13,2,0))</f>
        <v/>
      </c>
      <c r="AA356" s="80" t="str">
        <f>IF(controle!$L356="","",YEAR(controle!$L356))</f>
        <v/>
      </c>
      <c r="AB356" s="61"/>
      <c r="AC356" s="62">
        <f>IFERROR(K356-editar!$C$1,"")</f>
        <v>-44648</v>
      </c>
      <c r="AD356" s="62">
        <f t="shared" si="1"/>
        <v>9999955352</v>
      </c>
      <c r="AE356" s="63"/>
      <c r="AF356" s="63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ht="19.5" customHeight="1">
      <c r="A357" s="82" t="str">
        <f>IF(controle!$D357="","",controle!$P357)</f>
        <v/>
      </c>
      <c r="B357" s="83"/>
      <c r="C357" s="83"/>
      <c r="D357" s="83"/>
      <c r="E357" s="83"/>
      <c r="F357" s="91"/>
      <c r="G357" s="99"/>
      <c r="H357" s="91"/>
      <c r="I357" s="100"/>
      <c r="J357" s="92" t="str">
        <f>IFERROR(IF((controle!$I357&gt;0),IF((DAYS360(TODAY(),(controle!$I357+editar!$C$9))&lt;1),"Vencido",IF((DAYS360(TODAY(),(controle!$I357+editar!$C$9))&lt;31),(DAYS360(TODAY(),(controle!$I357+editar!$C$9))&amp;" Dias para vencer"),"Válido")),""),"Inválido")</f>
        <v/>
      </c>
      <c r="K357" s="93" t="str">
        <f>controle!$R357</f>
        <v/>
      </c>
      <c r="L357" s="94"/>
      <c r="M357" s="95" t="str">
        <f>IFERROR(IF((controle!$L357&gt;0),IF((DAYS360(TODAY(),(controle!$L357+editar!$C$15))&lt;1),"Vencido",IF((DAYS360(TODAY(),(controle!$L357+editar!$C$15))&lt;31),(DAYS360(TODAY(),(controle!$L357+editar!$C$15))&amp;" Dias para vencer"),"Válido")),""),"Inválido")</f>
        <v/>
      </c>
      <c r="N357" s="94" t="str">
        <f>IF(controle!$L357="","",controle!$L357+editar!$C$15)</f>
        <v/>
      </c>
      <c r="O357" s="97"/>
      <c r="P357" s="80">
        <v>350.0</v>
      </c>
      <c r="Q357" s="80" t="str">
        <f>IF(controle!$J357="","",IF(controle!$J357="Vencido","Vencido",IF(controle!$J357="Válido","Válido","Próximo ao vencimento")))</f>
        <v/>
      </c>
      <c r="R357" s="81" t="str">
        <f>IF(controle!$I357="","",controle!$I357+editar!$C$9)</f>
        <v/>
      </c>
      <c r="S357" s="80" t="str">
        <f>IF(controle!$R357="","",VLOOKUP(MONTH(controle!$R357),editar!$F$2:$G$13,2,0))</f>
        <v/>
      </c>
      <c r="T357" s="80" t="str">
        <f>IF(controle!$R357="","",YEAR(controle!$R357))</f>
        <v/>
      </c>
      <c r="U357" s="80" t="str">
        <f>IF(controle!$M357="","",IF(controle!$M357="Vencido","Vencido",IF(controle!$M357="Válido","Válido","Próximo ao vencimento")))</f>
        <v/>
      </c>
      <c r="V357" s="80" t="str">
        <f>IF(controle!$N357="","",VLOOKUP(MONTH(controle!$N357),editar!$F$2:$G$13,2,0))</f>
        <v/>
      </c>
      <c r="W357" s="80" t="str">
        <f>IF(controle!$N357="","",YEAR(controle!$N357))</f>
        <v/>
      </c>
      <c r="X357" s="80" t="str">
        <f>IF(controle!$I357="","",VLOOKUP(MONTH(controle!$I357),editar!$F$2:$G$13,2,0))</f>
        <v/>
      </c>
      <c r="Y357" s="80" t="str">
        <f>IF(controle!$I357="","",YEAR(controle!$I357))</f>
        <v/>
      </c>
      <c r="Z357" s="80" t="str">
        <f>IF(controle!$L357="","",VLOOKUP(MONTH(controle!$L357),editar!$F$2:$G$13,2,0))</f>
        <v/>
      </c>
      <c r="AA357" s="80" t="str">
        <f>IF(controle!$L357="","",YEAR(controle!$L357))</f>
        <v/>
      </c>
      <c r="AB357" s="61"/>
      <c r="AC357" s="62">
        <f>IFERROR(K357-editar!$C$1,"")</f>
        <v>-44648</v>
      </c>
      <c r="AD357" s="62">
        <f t="shared" si="1"/>
        <v>9999955352</v>
      </c>
      <c r="AE357" s="63"/>
      <c r="AF357" s="63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ht="19.5" customHeight="1">
      <c r="A358" s="82" t="str">
        <f>IF(controle!$D358="","",controle!$P358)</f>
        <v/>
      </c>
      <c r="B358" s="83"/>
      <c r="C358" s="83"/>
      <c r="D358" s="83"/>
      <c r="E358" s="83"/>
      <c r="F358" s="91"/>
      <c r="G358" s="99"/>
      <c r="H358" s="91"/>
      <c r="I358" s="100"/>
      <c r="J358" s="92" t="str">
        <f>IFERROR(IF((controle!$I358&gt;0),IF((DAYS360(TODAY(),(controle!$I358+editar!$C$9))&lt;1),"Vencido",IF((DAYS360(TODAY(),(controle!$I358+editar!$C$9))&lt;31),(DAYS360(TODAY(),(controle!$I358+editar!$C$9))&amp;" Dias para vencer"),"Válido")),""),"Inválido")</f>
        <v/>
      </c>
      <c r="K358" s="93" t="str">
        <f>controle!$R358</f>
        <v/>
      </c>
      <c r="L358" s="94"/>
      <c r="M358" s="95" t="str">
        <f>IFERROR(IF((controle!$L358&gt;0),IF((DAYS360(TODAY(),(controle!$L358+editar!$C$15))&lt;1),"Vencido",IF((DAYS360(TODAY(),(controle!$L358+editar!$C$15))&lt;31),(DAYS360(TODAY(),(controle!$L358+editar!$C$15))&amp;" Dias para vencer"),"Válido")),""),"Inválido")</f>
        <v/>
      </c>
      <c r="N358" s="94" t="str">
        <f>IF(controle!$L358="","",controle!$L358+editar!$C$15)</f>
        <v/>
      </c>
      <c r="O358" s="97"/>
      <c r="P358" s="80">
        <v>351.0</v>
      </c>
      <c r="Q358" s="80" t="str">
        <f>IF(controle!$J358="","",IF(controle!$J358="Vencido","Vencido",IF(controle!$J358="Válido","Válido","Próximo ao vencimento")))</f>
        <v/>
      </c>
      <c r="R358" s="81" t="str">
        <f>IF(controle!$I358="","",controle!$I358+editar!$C$9)</f>
        <v/>
      </c>
      <c r="S358" s="80" t="str">
        <f>IF(controle!$R358="","",VLOOKUP(MONTH(controle!$R358),editar!$F$2:$G$13,2,0))</f>
        <v/>
      </c>
      <c r="T358" s="80" t="str">
        <f>IF(controle!$R358="","",YEAR(controle!$R358))</f>
        <v/>
      </c>
      <c r="U358" s="80" t="str">
        <f>IF(controle!$M358="","",IF(controle!$M358="Vencido","Vencido",IF(controle!$M358="Válido","Válido","Próximo ao vencimento")))</f>
        <v/>
      </c>
      <c r="V358" s="80" t="str">
        <f>IF(controle!$N358="","",VLOOKUP(MONTH(controle!$N358),editar!$F$2:$G$13,2,0))</f>
        <v/>
      </c>
      <c r="W358" s="80" t="str">
        <f>IF(controle!$N358="","",YEAR(controle!$N358))</f>
        <v/>
      </c>
      <c r="X358" s="80" t="str">
        <f>IF(controle!$I358="","",VLOOKUP(MONTH(controle!$I358),editar!$F$2:$G$13,2,0))</f>
        <v/>
      </c>
      <c r="Y358" s="80" t="str">
        <f>IF(controle!$I358="","",YEAR(controle!$I358))</f>
        <v/>
      </c>
      <c r="Z358" s="80" t="str">
        <f>IF(controle!$L358="","",VLOOKUP(MONTH(controle!$L358),editar!$F$2:$G$13,2,0))</f>
        <v/>
      </c>
      <c r="AA358" s="80" t="str">
        <f>IF(controle!$L358="","",YEAR(controle!$L358))</f>
        <v/>
      </c>
      <c r="AB358" s="61"/>
      <c r="AC358" s="62">
        <f>IFERROR(K358-editar!$C$1,"")</f>
        <v>-44648</v>
      </c>
      <c r="AD358" s="62">
        <f t="shared" si="1"/>
        <v>9999955352</v>
      </c>
      <c r="AE358" s="63"/>
      <c r="AF358" s="63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ht="19.5" customHeight="1">
      <c r="A359" s="82" t="str">
        <f>IF(controle!$D359="","",controle!$P359)</f>
        <v/>
      </c>
      <c r="B359" s="83"/>
      <c r="C359" s="83"/>
      <c r="D359" s="83"/>
      <c r="E359" s="83"/>
      <c r="F359" s="91"/>
      <c r="G359" s="99"/>
      <c r="H359" s="91"/>
      <c r="I359" s="100"/>
      <c r="J359" s="92" t="str">
        <f>IFERROR(IF((controle!$I359&gt;0),IF((DAYS360(TODAY(),(controle!$I359+editar!$C$9))&lt;1),"Vencido",IF((DAYS360(TODAY(),(controle!$I359+editar!$C$9))&lt;31),(DAYS360(TODAY(),(controle!$I359+editar!$C$9))&amp;" Dias para vencer"),"Válido")),""),"Inválido")</f>
        <v/>
      </c>
      <c r="K359" s="93" t="str">
        <f>controle!$R359</f>
        <v/>
      </c>
      <c r="L359" s="94"/>
      <c r="M359" s="95" t="str">
        <f>IFERROR(IF((controle!$L359&gt;0),IF((DAYS360(TODAY(),(controle!$L359+editar!$C$15))&lt;1),"Vencido",IF((DAYS360(TODAY(),(controle!$L359+editar!$C$15))&lt;31),(DAYS360(TODAY(),(controle!$L359+editar!$C$15))&amp;" Dias para vencer"),"Válido")),""),"Inválido")</f>
        <v/>
      </c>
      <c r="N359" s="94" t="str">
        <f>IF(controle!$L359="","",controle!$L359+editar!$C$15)</f>
        <v/>
      </c>
      <c r="O359" s="97"/>
      <c r="P359" s="80">
        <v>352.0</v>
      </c>
      <c r="Q359" s="80" t="str">
        <f>IF(controle!$J359="","",IF(controle!$J359="Vencido","Vencido",IF(controle!$J359="Válido","Válido","Próximo ao vencimento")))</f>
        <v/>
      </c>
      <c r="R359" s="81" t="str">
        <f>IF(controle!$I359="","",controle!$I359+editar!$C$9)</f>
        <v/>
      </c>
      <c r="S359" s="80" t="str">
        <f>IF(controle!$R359="","",VLOOKUP(MONTH(controle!$R359),editar!$F$2:$G$13,2,0))</f>
        <v/>
      </c>
      <c r="T359" s="80" t="str">
        <f>IF(controle!$R359="","",YEAR(controle!$R359))</f>
        <v/>
      </c>
      <c r="U359" s="80" t="str">
        <f>IF(controle!$M359="","",IF(controle!$M359="Vencido","Vencido",IF(controle!$M359="Válido","Válido","Próximo ao vencimento")))</f>
        <v/>
      </c>
      <c r="V359" s="80" t="str">
        <f>IF(controle!$N359="","",VLOOKUP(MONTH(controle!$N359),editar!$F$2:$G$13,2,0))</f>
        <v/>
      </c>
      <c r="W359" s="80" t="str">
        <f>IF(controle!$N359="","",YEAR(controle!$N359))</f>
        <v/>
      </c>
      <c r="X359" s="80" t="str">
        <f>IF(controle!$I359="","",VLOOKUP(MONTH(controle!$I359),editar!$F$2:$G$13,2,0))</f>
        <v/>
      </c>
      <c r="Y359" s="80" t="str">
        <f>IF(controle!$I359="","",YEAR(controle!$I359))</f>
        <v/>
      </c>
      <c r="Z359" s="80" t="str">
        <f>IF(controle!$L359="","",VLOOKUP(MONTH(controle!$L359),editar!$F$2:$G$13,2,0))</f>
        <v/>
      </c>
      <c r="AA359" s="80" t="str">
        <f>IF(controle!$L359="","",YEAR(controle!$L359))</f>
        <v/>
      </c>
      <c r="AB359" s="61"/>
      <c r="AC359" s="62">
        <f>IFERROR(K359-editar!$C$1,"")</f>
        <v>-44648</v>
      </c>
      <c r="AD359" s="62">
        <f t="shared" si="1"/>
        <v>9999955352</v>
      </c>
      <c r="AE359" s="63"/>
      <c r="AF359" s="63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ht="19.5" customHeight="1">
      <c r="A360" s="82" t="str">
        <f>IF(controle!$D360="","",controle!$P360)</f>
        <v/>
      </c>
      <c r="B360" s="83"/>
      <c r="C360" s="83"/>
      <c r="D360" s="83"/>
      <c r="E360" s="83"/>
      <c r="F360" s="91"/>
      <c r="G360" s="99"/>
      <c r="H360" s="91"/>
      <c r="I360" s="100"/>
      <c r="J360" s="92" t="str">
        <f>IFERROR(IF((controle!$I360&gt;0),IF((DAYS360(TODAY(),(controle!$I360+editar!$C$9))&lt;1),"Vencido",IF((DAYS360(TODAY(),(controle!$I360+editar!$C$9))&lt;31),(DAYS360(TODAY(),(controle!$I360+editar!$C$9))&amp;" Dias para vencer"),"Válido")),""),"Inválido")</f>
        <v/>
      </c>
      <c r="K360" s="93" t="str">
        <f>controle!$R360</f>
        <v/>
      </c>
      <c r="L360" s="94"/>
      <c r="M360" s="95" t="str">
        <f>IFERROR(IF((controle!$L360&gt;0),IF((DAYS360(TODAY(),(controle!$L360+editar!$C$15))&lt;1),"Vencido",IF((DAYS360(TODAY(),(controle!$L360+editar!$C$15))&lt;31),(DAYS360(TODAY(),(controle!$L360+editar!$C$15))&amp;" Dias para vencer"),"Válido")),""),"Inválido")</f>
        <v/>
      </c>
      <c r="N360" s="94" t="str">
        <f>IF(controle!$L360="","",controle!$L360+editar!$C$15)</f>
        <v/>
      </c>
      <c r="O360" s="97"/>
      <c r="P360" s="80">
        <v>353.0</v>
      </c>
      <c r="Q360" s="80" t="str">
        <f>IF(controle!$J360="","",IF(controle!$J360="Vencido","Vencido",IF(controle!$J360="Válido","Válido","Próximo ao vencimento")))</f>
        <v/>
      </c>
      <c r="R360" s="81" t="str">
        <f>IF(controle!$I360="","",controle!$I360+editar!$C$9)</f>
        <v/>
      </c>
      <c r="S360" s="80" t="str">
        <f>IF(controle!$R360="","",VLOOKUP(MONTH(controle!$R360),editar!$F$2:$G$13,2,0))</f>
        <v/>
      </c>
      <c r="T360" s="80" t="str">
        <f>IF(controle!$R360="","",YEAR(controle!$R360))</f>
        <v/>
      </c>
      <c r="U360" s="80" t="str">
        <f>IF(controle!$M360="","",IF(controle!$M360="Vencido","Vencido",IF(controle!$M360="Válido","Válido","Próximo ao vencimento")))</f>
        <v/>
      </c>
      <c r="V360" s="80" t="str">
        <f>IF(controle!$N360="","",VLOOKUP(MONTH(controle!$N360),editar!$F$2:$G$13,2,0))</f>
        <v/>
      </c>
      <c r="W360" s="80" t="str">
        <f>IF(controle!$N360="","",YEAR(controle!$N360))</f>
        <v/>
      </c>
      <c r="X360" s="80" t="str">
        <f>IF(controle!$I360="","",VLOOKUP(MONTH(controle!$I360),editar!$F$2:$G$13,2,0))</f>
        <v/>
      </c>
      <c r="Y360" s="80" t="str">
        <f>IF(controle!$I360="","",YEAR(controle!$I360))</f>
        <v/>
      </c>
      <c r="Z360" s="80" t="str">
        <f>IF(controle!$L360="","",VLOOKUP(MONTH(controle!$L360),editar!$F$2:$G$13,2,0))</f>
        <v/>
      </c>
      <c r="AA360" s="80" t="str">
        <f>IF(controle!$L360="","",YEAR(controle!$L360))</f>
        <v/>
      </c>
      <c r="AB360" s="61"/>
      <c r="AC360" s="62">
        <f>IFERROR(K360-editar!$C$1,"")</f>
        <v>-44648</v>
      </c>
      <c r="AD360" s="62">
        <f t="shared" si="1"/>
        <v>9999955352</v>
      </c>
      <c r="AE360" s="63"/>
      <c r="AF360" s="63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ht="19.5" customHeight="1">
      <c r="A361" s="82" t="str">
        <f>IF(controle!$D361="","",controle!$P361)</f>
        <v/>
      </c>
      <c r="B361" s="83"/>
      <c r="C361" s="83"/>
      <c r="D361" s="83"/>
      <c r="E361" s="83"/>
      <c r="F361" s="91"/>
      <c r="G361" s="99"/>
      <c r="H361" s="91"/>
      <c r="I361" s="100"/>
      <c r="J361" s="92" t="str">
        <f>IFERROR(IF((controle!$I361&gt;0),IF((DAYS360(TODAY(),(controle!$I361+editar!$C$9))&lt;1),"Vencido",IF((DAYS360(TODAY(),(controle!$I361+editar!$C$9))&lt;31),(DAYS360(TODAY(),(controle!$I361+editar!$C$9))&amp;" Dias para vencer"),"Válido")),""),"Inválido")</f>
        <v/>
      </c>
      <c r="K361" s="93" t="str">
        <f>controle!$R361</f>
        <v/>
      </c>
      <c r="L361" s="94"/>
      <c r="M361" s="95" t="str">
        <f>IFERROR(IF((controle!$L361&gt;0),IF((DAYS360(TODAY(),(controle!$L361+editar!$C$15))&lt;1),"Vencido",IF((DAYS360(TODAY(),(controle!$L361+editar!$C$15))&lt;31),(DAYS360(TODAY(),(controle!$L361+editar!$C$15))&amp;" Dias para vencer"),"Válido")),""),"Inválido")</f>
        <v/>
      </c>
      <c r="N361" s="94" t="str">
        <f>IF(controle!$L361="","",controle!$L361+editar!$C$15)</f>
        <v/>
      </c>
      <c r="O361" s="97"/>
      <c r="P361" s="80">
        <v>354.0</v>
      </c>
      <c r="Q361" s="80" t="str">
        <f>IF(controle!$J361="","",IF(controle!$J361="Vencido","Vencido",IF(controle!$J361="Válido","Válido","Próximo ao vencimento")))</f>
        <v/>
      </c>
      <c r="R361" s="81" t="str">
        <f>IF(controle!$I361="","",controle!$I361+editar!$C$9)</f>
        <v/>
      </c>
      <c r="S361" s="80" t="str">
        <f>IF(controle!$R361="","",VLOOKUP(MONTH(controle!$R361),editar!$F$2:$G$13,2,0))</f>
        <v/>
      </c>
      <c r="T361" s="80" t="str">
        <f>IF(controle!$R361="","",YEAR(controle!$R361))</f>
        <v/>
      </c>
      <c r="U361" s="80" t="str">
        <f>IF(controle!$M361="","",IF(controle!$M361="Vencido","Vencido",IF(controle!$M361="Válido","Válido","Próximo ao vencimento")))</f>
        <v/>
      </c>
      <c r="V361" s="80" t="str">
        <f>IF(controle!$N361="","",VLOOKUP(MONTH(controle!$N361),editar!$F$2:$G$13,2,0))</f>
        <v/>
      </c>
      <c r="W361" s="80" t="str">
        <f>IF(controle!$N361="","",YEAR(controle!$N361))</f>
        <v/>
      </c>
      <c r="X361" s="80" t="str">
        <f>IF(controle!$I361="","",VLOOKUP(MONTH(controle!$I361),editar!$F$2:$G$13,2,0))</f>
        <v/>
      </c>
      <c r="Y361" s="80" t="str">
        <f>IF(controle!$I361="","",YEAR(controle!$I361))</f>
        <v/>
      </c>
      <c r="Z361" s="80" t="str">
        <f>IF(controle!$L361="","",VLOOKUP(MONTH(controle!$L361),editar!$F$2:$G$13,2,0))</f>
        <v/>
      </c>
      <c r="AA361" s="80" t="str">
        <f>IF(controle!$L361="","",YEAR(controle!$L361))</f>
        <v/>
      </c>
      <c r="AB361" s="61"/>
      <c r="AC361" s="62">
        <f>IFERROR(K361-editar!$C$1,"")</f>
        <v>-44648</v>
      </c>
      <c r="AD361" s="62">
        <f t="shared" si="1"/>
        <v>9999955352</v>
      </c>
      <c r="AE361" s="63"/>
      <c r="AF361" s="63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ht="19.5" customHeight="1">
      <c r="A362" s="82" t="str">
        <f>IF(controle!$D362="","",controle!$P362)</f>
        <v/>
      </c>
      <c r="B362" s="83"/>
      <c r="C362" s="83"/>
      <c r="D362" s="83"/>
      <c r="E362" s="83"/>
      <c r="F362" s="91"/>
      <c r="G362" s="99"/>
      <c r="H362" s="91"/>
      <c r="I362" s="100"/>
      <c r="J362" s="92" t="str">
        <f>IFERROR(IF((controle!$I362&gt;0),IF((DAYS360(TODAY(),(controle!$I362+editar!$C$9))&lt;1),"Vencido",IF((DAYS360(TODAY(),(controle!$I362+editar!$C$9))&lt;31),(DAYS360(TODAY(),(controle!$I362+editar!$C$9))&amp;" Dias para vencer"),"Válido")),""),"Inválido")</f>
        <v/>
      </c>
      <c r="K362" s="93" t="str">
        <f>controle!$R362</f>
        <v/>
      </c>
      <c r="L362" s="94"/>
      <c r="M362" s="95" t="str">
        <f>IFERROR(IF((controle!$L362&gt;0),IF((DAYS360(TODAY(),(controle!$L362+editar!$C$15))&lt;1),"Vencido",IF((DAYS360(TODAY(),(controle!$L362+editar!$C$15))&lt;31),(DAYS360(TODAY(),(controle!$L362+editar!$C$15))&amp;" Dias para vencer"),"Válido")),""),"Inválido")</f>
        <v/>
      </c>
      <c r="N362" s="94" t="str">
        <f>IF(controle!$L362="","",controle!$L362+editar!$C$15)</f>
        <v/>
      </c>
      <c r="O362" s="97"/>
      <c r="P362" s="80">
        <v>355.0</v>
      </c>
      <c r="Q362" s="80" t="str">
        <f>IF(controle!$J362="","",IF(controle!$J362="Vencido","Vencido",IF(controle!$J362="Válido","Válido","Próximo ao vencimento")))</f>
        <v/>
      </c>
      <c r="R362" s="81" t="str">
        <f>IF(controle!$I362="","",controle!$I362+editar!$C$9)</f>
        <v/>
      </c>
      <c r="S362" s="80" t="str">
        <f>IF(controle!$R362="","",VLOOKUP(MONTH(controle!$R362),editar!$F$2:$G$13,2,0))</f>
        <v/>
      </c>
      <c r="T362" s="80" t="str">
        <f>IF(controle!$R362="","",YEAR(controle!$R362))</f>
        <v/>
      </c>
      <c r="U362" s="80" t="str">
        <f>IF(controle!$M362="","",IF(controle!$M362="Vencido","Vencido",IF(controle!$M362="Válido","Válido","Próximo ao vencimento")))</f>
        <v/>
      </c>
      <c r="V362" s="80" t="str">
        <f>IF(controle!$N362="","",VLOOKUP(MONTH(controle!$N362),editar!$F$2:$G$13,2,0))</f>
        <v/>
      </c>
      <c r="W362" s="80" t="str">
        <f>IF(controle!$N362="","",YEAR(controle!$N362))</f>
        <v/>
      </c>
      <c r="X362" s="80" t="str">
        <f>IF(controle!$I362="","",VLOOKUP(MONTH(controle!$I362),editar!$F$2:$G$13,2,0))</f>
        <v/>
      </c>
      <c r="Y362" s="80" t="str">
        <f>IF(controle!$I362="","",YEAR(controle!$I362))</f>
        <v/>
      </c>
      <c r="Z362" s="80" t="str">
        <f>IF(controle!$L362="","",VLOOKUP(MONTH(controle!$L362),editar!$F$2:$G$13,2,0))</f>
        <v/>
      </c>
      <c r="AA362" s="80" t="str">
        <f>IF(controle!$L362="","",YEAR(controle!$L362))</f>
        <v/>
      </c>
      <c r="AB362" s="61"/>
      <c r="AC362" s="62">
        <f>IFERROR(K362-editar!$C$1,"")</f>
        <v>-44648</v>
      </c>
      <c r="AD362" s="62">
        <f t="shared" si="1"/>
        <v>9999955352</v>
      </c>
      <c r="AE362" s="63"/>
      <c r="AF362" s="63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ht="19.5" customHeight="1">
      <c r="A363" s="82" t="str">
        <f>IF(controle!$D363="","",controle!$P363)</f>
        <v/>
      </c>
      <c r="B363" s="83"/>
      <c r="C363" s="83"/>
      <c r="D363" s="83"/>
      <c r="E363" s="83"/>
      <c r="F363" s="91"/>
      <c r="G363" s="99"/>
      <c r="H363" s="91"/>
      <c r="I363" s="100"/>
      <c r="J363" s="92" t="str">
        <f>IFERROR(IF((controle!$I363&gt;0),IF((DAYS360(TODAY(),(controle!$I363+editar!$C$9))&lt;1),"Vencido",IF((DAYS360(TODAY(),(controle!$I363+editar!$C$9))&lt;31),(DAYS360(TODAY(),(controle!$I363+editar!$C$9))&amp;" Dias para vencer"),"Válido")),""),"Inválido")</f>
        <v/>
      </c>
      <c r="K363" s="93" t="str">
        <f>controle!$R363</f>
        <v/>
      </c>
      <c r="L363" s="94"/>
      <c r="M363" s="95" t="str">
        <f>IFERROR(IF((controle!$L363&gt;0),IF((DAYS360(TODAY(),(controle!$L363+editar!$C$15))&lt;1),"Vencido",IF((DAYS360(TODAY(),(controle!$L363+editar!$C$15))&lt;31),(DAYS360(TODAY(),(controle!$L363+editar!$C$15))&amp;" Dias para vencer"),"Válido")),""),"Inválido")</f>
        <v/>
      </c>
      <c r="N363" s="94" t="str">
        <f>IF(controle!$L363="","",controle!$L363+editar!$C$15)</f>
        <v/>
      </c>
      <c r="O363" s="97"/>
      <c r="P363" s="80">
        <v>356.0</v>
      </c>
      <c r="Q363" s="80" t="str">
        <f>IF(controle!$J363="","",IF(controle!$J363="Vencido","Vencido",IF(controle!$J363="Válido","Válido","Próximo ao vencimento")))</f>
        <v/>
      </c>
      <c r="R363" s="81" t="str">
        <f>IF(controle!$I363="","",controle!$I363+editar!$C$9)</f>
        <v/>
      </c>
      <c r="S363" s="80" t="str">
        <f>IF(controle!$R363="","",VLOOKUP(MONTH(controle!$R363),editar!$F$2:$G$13,2,0))</f>
        <v/>
      </c>
      <c r="T363" s="80" t="str">
        <f>IF(controle!$R363="","",YEAR(controle!$R363))</f>
        <v/>
      </c>
      <c r="U363" s="80" t="str">
        <f>IF(controle!$M363="","",IF(controle!$M363="Vencido","Vencido",IF(controle!$M363="Válido","Válido","Próximo ao vencimento")))</f>
        <v/>
      </c>
      <c r="V363" s="80" t="str">
        <f>IF(controle!$N363="","",VLOOKUP(MONTH(controle!$N363),editar!$F$2:$G$13,2,0))</f>
        <v/>
      </c>
      <c r="W363" s="80" t="str">
        <f>IF(controle!$N363="","",YEAR(controle!$N363))</f>
        <v/>
      </c>
      <c r="X363" s="80" t="str">
        <f>IF(controle!$I363="","",VLOOKUP(MONTH(controle!$I363),editar!$F$2:$G$13,2,0))</f>
        <v/>
      </c>
      <c r="Y363" s="80" t="str">
        <f>IF(controle!$I363="","",YEAR(controle!$I363))</f>
        <v/>
      </c>
      <c r="Z363" s="80" t="str">
        <f>IF(controle!$L363="","",VLOOKUP(MONTH(controle!$L363),editar!$F$2:$G$13,2,0))</f>
        <v/>
      </c>
      <c r="AA363" s="80" t="str">
        <f>IF(controle!$L363="","",YEAR(controle!$L363))</f>
        <v/>
      </c>
      <c r="AB363" s="61"/>
      <c r="AC363" s="62">
        <f>IFERROR(K363-editar!$C$1,"")</f>
        <v>-44648</v>
      </c>
      <c r="AD363" s="62">
        <f t="shared" si="1"/>
        <v>9999955352</v>
      </c>
      <c r="AE363" s="63"/>
      <c r="AF363" s="63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ht="19.5" customHeight="1">
      <c r="A364" s="82" t="str">
        <f>IF(controle!$D364="","",controle!$P364)</f>
        <v/>
      </c>
      <c r="B364" s="83"/>
      <c r="C364" s="83"/>
      <c r="D364" s="83"/>
      <c r="E364" s="83"/>
      <c r="F364" s="91"/>
      <c r="G364" s="99"/>
      <c r="H364" s="91"/>
      <c r="I364" s="100"/>
      <c r="J364" s="92" t="str">
        <f>IFERROR(IF((controle!$I364&gt;0),IF((DAYS360(TODAY(),(controle!$I364+editar!$C$9))&lt;1),"Vencido",IF((DAYS360(TODAY(),(controle!$I364+editar!$C$9))&lt;31),(DAYS360(TODAY(),(controle!$I364+editar!$C$9))&amp;" Dias para vencer"),"Válido")),""),"Inválido")</f>
        <v/>
      </c>
      <c r="K364" s="93" t="str">
        <f>controle!$R364</f>
        <v/>
      </c>
      <c r="L364" s="94"/>
      <c r="M364" s="95" t="str">
        <f>IFERROR(IF((controle!$L364&gt;0),IF((DAYS360(TODAY(),(controle!$L364+editar!$C$15))&lt;1),"Vencido",IF((DAYS360(TODAY(),(controle!$L364+editar!$C$15))&lt;31),(DAYS360(TODAY(),(controle!$L364+editar!$C$15))&amp;" Dias para vencer"),"Válido")),""),"Inválido")</f>
        <v/>
      </c>
      <c r="N364" s="94" t="str">
        <f>IF(controle!$L364="","",controle!$L364+editar!$C$15)</f>
        <v/>
      </c>
      <c r="O364" s="97"/>
      <c r="P364" s="80">
        <v>357.0</v>
      </c>
      <c r="Q364" s="80" t="str">
        <f>IF(controle!$J364="","",IF(controle!$J364="Vencido","Vencido",IF(controle!$J364="Válido","Válido","Próximo ao vencimento")))</f>
        <v/>
      </c>
      <c r="R364" s="81" t="str">
        <f>IF(controle!$I364="","",controle!$I364+editar!$C$9)</f>
        <v/>
      </c>
      <c r="S364" s="80" t="str">
        <f>IF(controle!$R364="","",VLOOKUP(MONTH(controle!$R364),editar!$F$2:$G$13,2,0))</f>
        <v/>
      </c>
      <c r="T364" s="80" t="str">
        <f>IF(controle!$R364="","",YEAR(controle!$R364))</f>
        <v/>
      </c>
      <c r="U364" s="80" t="str">
        <f>IF(controle!$M364="","",IF(controle!$M364="Vencido","Vencido",IF(controle!$M364="Válido","Válido","Próximo ao vencimento")))</f>
        <v/>
      </c>
      <c r="V364" s="80" t="str">
        <f>IF(controle!$N364="","",VLOOKUP(MONTH(controle!$N364),editar!$F$2:$G$13,2,0))</f>
        <v/>
      </c>
      <c r="W364" s="80" t="str">
        <f>IF(controle!$N364="","",YEAR(controle!$N364))</f>
        <v/>
      </c>
      <c r="X364" s="80" t="str">
        <f>IF(controle!$I364="","",VLOOKUP(MONTH(controle!$I364),editar!$F$2:$G$13,2,0))</f>
        <v/>
      </c>
      <c r="Y364" s="80" t="str">
        <f>IF(controle!$I364="","",YEAR(controle!$I364))</f>
        <v/>
      </c>
      <c r="Z364" s="80" t="str">
        <f>IF(controle!$L364="","",VLOOKUP(MONTH(controle!$L364),editar!$F$2:$G$13,2,0))</f>
        <v/>
      </c>
      <c r="AA364" s="80" t="str">
        <f>IF(controle!$L364="","",YEAR(controle!$L364))</f>
        <v/>
      </c>
      <c r="AB364" s="61"/>
      <c r="AC364" s="62">
        <f>IFERROR(K364-editar!$C$1,"")</f>
        <v>-44648</v>
      </c>
      <c r="AD364" s="62">
        <f t="shared" si="1"/>
        <v>9999955352</v>
      </c>
      <c r="AE364" s="63"/>
      <c r="AF364" s="63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ht="19.5" customHeight="1">
      <c r="A365" s="82" t="str">
        <f>IF(controle!$D365="","",controle!$P365)</f>
        <v/>
      </c>
      <c r="B365" s="83"/>
      <c r="C365" s="83"/>
      <c r="D365" s="83"/>
      <c r="E365" s="83"/>
      <c r="F365" s="91"/>
      <c r="G365" s="99"/>
      <c r="H365" s="91"/>
      <c r="I365" s="100"/>
      <c r="J365" s="92" t="str">
        <f>IFERROR(IF((controle!$I365&gt;0),IF((DAYS360(TODAY(),(controle!$I365+editar!$C$9))&lt;1),"Vencido",IF((DAYS360(TODAY(),(controle!$I365+editar!$C$9))&lt;31),(DAYS360(TODAY(),(controle!$I365+editar!$C$9))&amp;" Dias para vencer"),"Válido")),""),"Inválido")</f>
        <v/>
      </c>
      <c r="K365" s="93" t="str">
        <f>controle!$R365</f>
        <v/>
      </c>
      <c r="L365" s="94"/>
      <c r="M365" s="95" t="str">
        <f>IFERROR(IF((controle!$L365&gt;0),IF((DAYS360(TODAY(),(controle!$L365+editar!$C$15))&lt;1),"Vencido",IF((DAYS360(TODAY(),(controle!$L365+editar!$C$15))&lt;31),(DAYS360(TODAY(),(controle!$L365+editar!$C$15))&amp;" Dias para vencer"),"Válido")),""),"Inválido")</f>
        <v/>
      </c>
      <c r="N365" s="94" t="str">
        <f>IF(controle!$L365="","",controle!$L365+editar!$C$15)</f>
        <v/>
      </c>
      <c r="O365" s="97"/>
      <c r="P365" s="80">
        <v>358.0</v>
      </c>
      <c r="Q365" s="80" t="str">
        <f>IF(controle!$J365="","",IF(controle!$J365="Vencido","Vencido",IF(controle!$J365="Válido","Válido","Próximo ao vencimento")))</f>
        <v/>
      </c>
      <c r="R365" s="81" t="str">
        <f>IF(controle!$I365="","",controle!$I365+editar!$C$9)</f>
        <v/>
      </c>
      <c r="S365" s="80" t="str">
        <f>IF(controle!$R365="","",VLOOKUP(MONTH(controle!$R365),editar!$F$2:$G$13,2,0))</f>
        <v/>
      </c>
      <c r="T365" s="80" t="str">
        <f>IF(controle!$R365="","",YEAR(controle!$R365))</f>
        <v/>
      </c>
      <c r="U365" s="80" t="str">
        <f>IF(controle!$M365="","",IF(controle!$M365="Vencido","Vencido",IF(controle!$M365="Válido","Válido","Próximo ao vencimento")))</f>
        <v/>
      </c>
      <c r="V365" s="80" t="str">
        <f>IF(controle!$N365="","",VLOOKUP(MONTH(controle!$N365),editar!$F$2:$G$13,2,0))</f>
        <v/>
      </c>
      <c r="W365" s="80" t="str">
        <f>IF(controle!$N365="","",YEAR(controle!$N365))</f>
        <v/>
      </c>
      <c r="X365" s="80" t="str">
        <f>IF(controle!$I365="","",VLOOKUP(MONTH(controle!$I365),editar!$F$2:$G$13,2,0))</f>
        <v/>
      </c>
      <c r="Y365" s="80" t="str">
        <f>IF(controle!$I365="","",YEAR(controle!$I365))</f>
        <v/>
      </c>
      <c r="Z365" s="80" t="str">
        <f>IF(controle!$L365="","",VLOOKUP(MONTH(controle!$L365),editar!$F$2:$G$13,2,0))</f>
        <v/>
      </c>
      <c r="AA365" s="80" t="str">
        <f>IF(controle!$L365="","",YEAR(controle!$L365))</f>
        <v/>
      </c>
      <c r="AB365" s="61"/>
      <c r="AC365" s="62">
        <f>IFERROR(K365-editar!$C$1,"")</f>
        <v>-44648</v>
      </c>
      <c r="AD365" s="62">
        <f t="shared" si="1"/>
        <v>9999955352</v>
      </c>
      <c r="AE365" s="63"/>
      <c r="AF365" s="63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ht="19.5" customHeight="1">
      <c r="A366" s="82" t="str">
        <f>IF(controle!$D366="","",controle!$P366)</f>
        <v/>
      </c>
      <c r="B366" s="83"/>
      <c r="C366" s="83"/>
      <c r="D366" s="83"/>
      <c r="E366" s="83"/>
      <c r="F366" s="91"/>
      <c r="G366" s="99"/>
      <c r="H366" s="91"/>
      <c r="I366" s="100"/>
      <c r="J366" s="92" t="str">
        <f>IFERROR(IF((controle!$I366&gt;0),IF((DAYS360(TODAY(),(controle!$I366+editar!$C$9))&lt;1),"Vencido",IF((DAYS360(TODAY(),(controle!$I366+editar!$C$9))&lt;31),(DAYS360(TODAY(),(controle!$I366+editar!$C$9))&amp;" Dias para vencer"),"Válido")),""),"Inválido")</f>
        <v/>
      </c>
      <c r="K366" s="93" t="str">
        <f>controle!$R366</f>
        <v/>
      </c>
      <c r="L366" s="94"/>
      <c r="M366" s="95" t="str">
        <f>IFERROR(IF((controle!$L366&gt;0),IF((DAYS360(TODAY(),(controle!$L366+editar!$C$15))&lt;1),"Vencido",IF((DAYS360(TODAY(),(controle!$L366+editar!$C$15))&lt;31),(DAYS360(TODAY(),(controle!$L366+editar!$C$15))&amp;" Dias para vencer"),"Válido")),""),"Inválido")</f>
        <v/>
      </c>
      <c r="N366" s="94" t="str">
        <f>IF(controle!$L366="","",controle!$L366+editar!$C$15)</f>
        <v/>
      </c>
      <c r="O366" s="97"/>
      <c r="P366" s="80">
        <v>359.0</v>
      </c>
      <c r="Q366" s="80" t="str">
        <f>IF(controle!$J366="","",IF(controle!$J366="Vencido","Vencido",IF(controle!$J366="Válido","Válido","Próximo ao vencimento")))</f>
        <v/>
      </c>
      <c r="R366" s="81" t="str">
        <f>IF(controle!$I366="","",controle!$I366+editar!$C$9)</f>
        <v/>
      </c>
      <c r="S366" s="80" t="str">
        <f>IF(controle!$R366="","",VLOOKUP(MONTH(controle!$R366),editar!$F$2:$G$13,2,0))</f>
        <v/>
      </c>
      <c r="T366" s="80" t="str">
        <f>IF(controle!$R366="","",YEAR(controle!$R366))</f>
        <v/>
      </c>
      <c r="U366" s="80" t="str">
        <f>IF(controle!$M366="","",IF(controle!$M366="Vencido","Vencido",IF(controle!$M366="Válido","Válido","Próximo ao vencimento")))</f>
        <v/>
      </c>
      <c r="V366" s="80" t="str">
        <f>IF(controle!$N366="","",VLOOKUP(MONTH(controle!$N366),editar!$F$2:$G$13,2,0))</f>
        <v/>
      </c>
      <c r="W366" s="80" t="str">
        <f>IF(controle!$N366="","",YEAR(controle!$N366))</f>
        <v/>
      </c>
      <c r="X366" s="80" t="str">
        <f>IF(controle!$I366="","",VLOOKUP(MONTH(controle!$I366),editar!$F$2:$G$13,2,0))</f>
        <v/>
      </c>
      <c r="Y366" s="80" t="str">
        <f>IF(controle!$I366="","",YEAR(controle!$I366))</f>
        <v/>
      </c>
      <c r="Z366" s="80" t="str">
        <f>IF(controle!$L366="","",VLOOKUP(MONTH(controle!$L366),editar!$F$2:$G$13,2,0))</f>
        <v/>
      </c>
      <c r="AA366" s="80" t="str">
        <f>IF(controle!$L366="","",YEAR(controle!$L366))</f>
        <v/>
      </c>
      <c r="AB366" s="61"/>
      <c r="AC366" s="62">
        <f>IFERROR(K366-editar!$C$1,"")</f>
        <v>-44648</v>
      </c>
      <c r="AD366" s="62">
        <f t="shared" si="1"/>
        <v>9999955352</v>
      </c>
      <c r="AE366" s="63"/>
      <c r="AF366" s="63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ht="19.5" customHeight="1">
      <c r="A367" s="82" t="str">
        <f>IF(controle!$D367="","",controle!$P367)</f>
        <v/>
      </c>
      <c r="B367" s="83"/>
      <c r="C367" s="83"/>
      <c r="D367" s="83"/>
      <c r="E367" s="83"/>
      <c r="F367" s="91"/>
      <c r="G367" s="99"/>
      <c r="H367" s="91"/>
      <c r="I367" s="100"/>
      <c r="J367" s="92" t="str">
        <f>IFERROR(IF((controle!$I367&gt;0),IF((DAYS360(TODAY(),(controle!$I367+editar!$C$9))&lt;1),"Vencido",IF((DAYS360(TODAY(),(controle!$I367+editar!$C$9))&lt;31),(DAYS360(TODAY(),(controle!$I367+editar!$C$9))&amp;" Dias para vencer"),"Válido")),""),"Inválido")</f>
        <v/>
      </c>
      <c r="K367" s="93" t="str">
        <f>controle!$R367</f>
        <v/>
      </c>
      <c r="L367" s="94"/>
      <c r="M367" s="95" t="str">
        <f>IFERROR(IF((controle!$L367&gt;0),IF((DAYS360(TODAY(),(controle!$L367+editar!$C$15))&lt;1),"Vencido",IF((DAYS360(TODAY(),(controle!$L367+editar!$C$15))&lt;31),(DAYS360(TODAY(),(controle!$L367+editar!$C$15))&amp;" Dias para vencer"),"Válido")),""),"Inválido")</f>
        <v/>
      </c>
      <c r="N367" s="94" t="str">
        <f>IF(controle!$L367="","",controle!$L367+editar!$C$15)</f>
        <v/>
      </c>
      <c r="O367" s="97"/>
      <c r="P367" s="80">
        <v>360.0</v>
      </c>
      <c r="Q367" s="80" t="str">
        <f>IF(controle!$J367="","",IF(controle!$J367="Vencido","Vencido",IF(controle!$J367="Válido","Válido","Próximo ao vencimento")))</f>
        <v/>
      </c>
      <c r="R367" s="81" t="str">
        <f>IF(controle!$I367="","",controle!$I367+editar!$C$9)</f>
        <v/>
      </c>
      <c r="S367" s="80" t="str">
        <f>IF(controle!$R367="","",VLOOKUP(MONTH(controle!$R367),editar!$F$2:$G$13,2,0))</f>
        <v/>
      </c>
      <c r="T367" s="80" t="str">
        <f>IF(controle!$R367="","",YEAR(controle!$R367))</f>
        <v/>
      </c>
      <c r="U367" s="80" t="str">
        <f>IF(controle!$M367="","",IF(controle!$M367="Vencido","Vencido",IF(controle!$M367="Válido","Válido","Próximo ao vencimento")))</f>
        <v/>
      </c>
      <c r="V367" s="80" t="str">
        <f>IF(controle!$N367="","",VLOOKUP(MONTH(controle!$N367),editar!$F$2:$G$13,2,0))</f>
        <v/>
      </c>
      <c r="W367" s="80" t="str">
        <f>IF(controle!$N367="","",YEAR(controle!$N367))</f>
        <v/>
      </c>
      <c r="X367" s="80" t="str">
        <f>IF(controle!$I367="","",VLOOKUP(MONTH(controle!$I367),editar!$F$2:$G$13,2,0))</f>
        <v/>
      </c>
      <c r="Y367" s="80" t="str">
        <f>IF(controle!$I367="","",YEAR(controle!$I367))</f>
        <v/>
      </c>
      <c r="Z367" s="80" t="str">
        <f>IF(controle!$L367="","",VLOOKUP(MONTH(controle!$L367),editar!$F$2:$G$13,2,0))</f>
        <v/>
      </c>
      <c r="AA367" s="80" t="str">
        <f>IF(controle!$L367="","",YEAR(controle!$L367))</f>
        <v/>
      </c>
      <c r="AB367" s="61"/>
      <c r="AC367" s="62">
        <f>IFERROR(K367-editar!$C$1,"")</f>
        <v>-44648</v>
      </c>
      <c r="AD367" s="62">
        <f t="shared" si="1"/>
        <v>9999955352</v>
      </c>
      <c r="AE367" s="63"/>
      <c r="AF367" s="63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ht="19.5" customHeight="1">
      <c r="A368" s="82" t="str">
        <f>IF(controle!$D368="","",controle!$P368)</f>
        <v/>
      </c>
      <c r="B368" s="83"/>
      <c r="C368" s="83"/>
      <c r="D368" s="83"/>
      <c r="E368" s="83"/>
      <c r="F368" s="91"/>
      <c r="G368" s="99"/>
      <c r="H368" s="91"/>
      <c r="I368" s="100"/>
      <c r="J368" s="92" t="str">
        <f>IFERROR(IF((controle!$I368&gt;0),IF((DAYS360(TODAY(),(controle!$I368+editar!$C$9))&lt;1),"Vencido",IF((DAYS360(TODAY(),(controle!$I368+editar!$C$9))&lt;31),(DAYS360(TODAY(),(controle!$I368+editar!$C$9))&amp;" Dias para vencer"),"Válido")),""),"Inválido")</f>
        <v/>
      </c>
      <c r="K368" s="93" t="str">
        <f>controle!$R368</f>
        <v/>
      </c>
      <c r="L368" s="94"/>
      <c r="M368" s="95" t="str">
        <f>IFERROR(IF((controle!$L368&gt;0),IF((DAYS360(TODAY(),(controle!$L368+editar!$C$15))&lt;1),"Vencido",IF((DAYS360(TODAY(),(controle!$L368+editar!$C$15))&lt;31),(DAYS360(TODAY(),(controle!$L368+editar!$C$15))&amp;" Dias para vencer"),"Válido")),""),"Inválido")</f>
        <v/>
      </c>
      <c r="N368" s="94" t="str">
        <f>IF(controle!$L368="","",controle!$L368+editar!$C$15)</f>
        <v/>
      </c>
      <c r="O368" s="97"/>
      <c r="P368" s="80">
        <v>361.0</v>
      </c>
      <c r="Q368" s="80" t="str">
        <f>IF(controle!$J368="","",IF(controle!$J368="Vencido","Vencido",IF(controle!$J368="Válido","Válido","Próximo ao vencimento")))</f>
        <v/>
      </c>
      <c r="R368" s="81" t="str">
        <f>IF(controle!$I368="","",controle!$I368+editar!$C$9)</f>
        <v/>
      </c>
      <c r="S368" s="80" t="str">
        <f>IF(controle!$R368="","",VLOOKUP(MONTH(controle!$R368),editar!$F$2:$G$13,2,0))</f>
        <v/>
      </c>
      <c r="T368" s="80" t="str">
        <f>IF(controle!$R368="","",YEAR(controle!$R368))</f>
        <v/>
      </c>
      <c r="U368" s="80" t="str">
        <f>IF(controle!$M368="","",IF(controle!$M368="Vencido","Vencido",IF(controle!$M368="Válido","Válido","Próximo ao vencimento")))</f>
        <v/>
      </c>
      <c r="V368" s="80" t="str">
        <f>IF(controle!$N368="","",VLOOKUP(MONTH(controle!$N368),editar!$F$2:$G$13,2,0))</f>
        <v/>
      </c>
      <c r="W368" s="80" t="str">
        <f>IF(controle!$N368="","",YEAR(controle!$N368))</f>
        <v/>
      </c>
      <c r="X368" s="80" t="str">
        <f>IF(controle!$I368="","",VLOOKUP(MONTH(controle!$I368),editar!$F$2:$G$13,2,0))</f>
        <v/>
      </c>
      <c r="Y368" s="80" t="str">
        <f>IF(controle!$I368="","",YEAR(controle!$I368))</f>
        <v/>
      </c>
      <c r="Z368" s="80" t="str">
        <f>IF(controle!$L368="","",VLOOKUP(MONTH(controle!$L368),editar!$F$2:$G$13,2,0))</f>
        <v/>
      </c>
      <c r="AA368" s="80" t="str">
        <f>IF(controle!$L368="","",YEAR(controle!$L368))</f>
        <v/>
      </c>
      <c r="AB368" s="61"/>
      <c r="AC368" s="62">
        <f>IFERROR(K368-editar!$C$1,"")</f>
        <v>-44648</v>
      </c>
      <c r="AD368" s="62">
        <f t="shared" si="1"/>
        <v>9999955352</v>
      </c>
      <c r="AE368" s="63"/>
      <c r="AF368" s="63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ht="19.5" customHeight="1">
      <c r="A369" s="82" t="str">
        <f>IF(controle!$D369="","",controle!$P369)</f>
        <v/>
      </c>
      <c r="B369" s="83"/>
      <c r="C369" s="83"/>
      <c r="D369" s="83"/>
      <c r="E369" s="83"/>
      <c r="F369" s="91"/>
      <c r="G369" s="99"/>
      <c r="H369" s="91"/>
      <c r="I369" s="100"/>
      <c r="J369" s="92" t="str">
        <f>IFERROR(IF((controle!$I369&gt;0),IF((DAYS360(TODAY(),(controle!$I369+editar!$C$9))&lt;1),"Vencido",IF((DAYS360(TODAY(),(controle!$I369+editar!$C$9))&lt;31),(DAYS360(TODAY(),(controle!$I369+editar!$C$9))&amp;" Dias para vencer"),"Válido")),""),"Inválido")</f>
        <v/>
      </c>
      <c r="K369" s="93" t="str">
        <f>controle!$R369</f>
        <v/>
      </c>
      <c r="L369" s="94"/>
      <c r="M369" s="95" t="str">
        <f>IFERROR(IF((controle!$L369&gt;0),IF((DAYS360(TODAY(),(controle!$L369+editar!$C$15))&lt;1),"Vencido",IF((DAYS360(TODAY(),(controle!$L369+editar!$C$15))&lt;31),(DAYS360(TODAY(),(controle!$L369+editar!$C$15))&amp;" Dias para vencer"),"Válido")),""),"Inválido")</f>
        <v/>
      </c>
      <c r="N369" s="94" t="str">
        <f>IF(controle!$L369="","",controle!$L369+editar!$C$15)</f>
        <v/>
      </c>
      <c r="O369" s="97"/>
      <c r="P369" s="80">
        <v>362.0</v>
      </c>
      <c r="Q369" s="80" t="str">
        <f>IF(controle!$J369="","",IF(controle!$J369="Vencido","Vencido",IF(controle!$J369="Válido","Válido","Próximo ao vencimento")))</f>
        <v/>
      </c>
      <c r="R369" s="81" t="str">
        <f>IF(controle!$I369="","",controle!$I369+editar!$C$9)</f>
        <v/>
      </c>
      <c r="S369" s="80" t="str">
        <f>IF(controle!$R369="","",VLOOKUP(MONTH(controle!$R369),editar!$F$2:$G$13,2,0))</f>
        <v/>
      </c>
      <c r="T369" s="80" t="str">
        <f>IF(controle!$R369="","",YEAR(controle!$R369))</f>
        <v/>
      </c>
      <c r="U369" s="80" t="str">
        <f>IF(controle!$M369="","",IF(controle!$M369="Vencido","Vencido",IF(controle!$M369="Válido","Válido","Próximo ao vencimento")))</f>
        <v/>
      </c>
      <c r="V369" s="80" t="str">
        <f>IF(controle!$N369="","",VLOOKUP(MONTH(controle!$N369),editar!$F$2:$G$13,2,0))</f>
        <v/>
      </c>
      <c r="W369" s="80" t="str">
        <f>IF(controle!$N369="","",YEAR(controle!$N369))</f>
        <v/>
      </c>
      <c r="X369" s="80" t="str">
        <f>IF(controle!$I369="","",VLOOKUP(MONTH(controle!$I369),editar!$F$2:$G$13,2,0))</f>
        <v/>
      </c>
      <c r="Y369" s="80" t="str">
        <f>IF(controle!$I369="","",YEAR(controle!$I369))</f>
        <v/>
      </c>
      <c r="Z369" s="80" t="str">
        <f>IF(controle!$L369="","",VLOOKUP(MONTH(controle!$L369),editar!$F$2:$G$13,2,0))</f>
        <v/>
      </c>
      <c r="AA369" s="80" t="str">
        <f>IF(controle!$L369="","",YEAR(controle!$L369))</f>
        <v/>
      </c>
      <c r="AB369" s="61"/>
      <c r="AC369" s="62">
        <f>IFERROR(K369-editar!$C$1,"")</f>
        <v>-44648</v>
      </c>
      <c r="AD369" s="62">
        <f t="shared" si="1"/>
        <v>9999955352</v>
      </c>
      <c r="AE369" s="63"/>
      <c r="AF369" s="63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ht="19.5" customHeight="1">
      <c r="A370" s="82" t="str">
        <f>IF(controle!$D370="","",controle!$P370)</f>
        <v/>
      </c>
      <c r="B370" s="83"/>
      <c r="C370" s="83"/>
      <c r="D370" s="83"/>
      <c r="E370" s="83"/>
      <c r="F370" s="91"/>
      <c r="G370" s="99"/>
      <c r="H370" s="91"/>
      <c r="I370" s="100"/>
      <c r="J370" s="92" t="str">
        <f>IFERROR(IF((controle!$I370&gt;0),IF((DAYS360(TODAY(),(controle!$I370+editar!$C$9))&lt;1),"Vencido",IF((DAYS360(TODAY(),(controle!$I370+editar!$C$9))&lt;31),(DAYS360(TODAY(),(controle!$I370+editar!$C$9))&amp;" Dias para vencer"),"Válido")),""),"Inválido")</f>
        <v/>
      </c>
      <c r="K370" s="93" t="str">
        <f>controle!$R370</f>
        <v/>
      </c>
      <c r="L370" s="94"/>
      <c r="M370" s="95" t="str">
        <f>IFERROR(IF((controle!$L370&gt;0),IF((DAYS360(TODAY(),(controle!$L370+editar!$C$15))&lt;1),"Vencido",IF((DAYS360(TODAY(),(controle!$L370+editar!$C$15))&lt;31),(DAYS360(TODAY(),(controle!$L370+editar!$C$15))&amp;" Dias para vencer"),"Válido")),""),"Inválido")</f>
        <v/>
      </c>
      <c r="N370" s="94" t="str">
        <f>IF(controle!$L370="","",controle!$L370+editar!$C$15)</f>
        <v/>
      </c>
      <c r="O370" s="97"/>
      <c r="P370" s="80">
        <v>363.0</v>
      </c>
      <c r="Q370" s="80" t="str">
        <f>IF(controle!$J370="","",IF(controle!$J370="Vencido","Vencido",IF(controle!$J370="Válido","Válido","Próximo ao vencimento")))</f>
        <v/>
      </c>
      <c r="R370" s="81" t="str">
        <f>IF(controle!$I370="","",controle!$I370+editar!$C$9)</f>
        <v/>
      </c>
      <c r="S370" s="80" t="str">
        <f>IF(controle!$R370="","",VLOOKUP(MONTH(controle!$R370),editar!$F$2:$G$13,2,0))</f>
        <v/>
      </c>
      <c r="T370" s="80" t="str">
        <f>IF(controle!$R370="","",YEAR(controle!$R370))</f>
        <v/>
      </c>
      <c r="U370" s="80" t="str">
        <f>IF(controle!$M370="","",IF(controle!$M370="Vencido","Vencido",IF(controle!$M370="Válido","Válido","Próximo ao vencimento")))</f>
        <v/>
      </c>
      <c r="V370" s="80" t="str">
        <f>IF(controle!$N370="","",VLOOKUP(MONTH(controle!$N370),editar!$F$2:$G$13,2,0))</f>
        <v/>
      </c>
      <c r="W370" s="80" t="str">
        <f>IF(controle!$N370="","",YEAR(controle!$N370))</f>
        <v/>
      </c>
      <c r="X370" s="80" t="str">
        <f>IF(controle!$I370="","",VLOOKUP(MONTH(controle!$I370),editar!$F$2:$G$13,2,0))</f>
        <v/>
      </c>
      <c r="Y370" s="80" t="str">
        <f>IF(controle!$I370="","",YEAR(controle!$I370))</f>
        <v/>
      </c>
      <c r="Z370" s="80" t="str">
        <f>IF(controle!$L370="","",VLOOKUP(MONTH(controle!$L370),editar!$F$2:$G$13,2,0))</f>
        <v/>
      </c>
      <c r="AA370" s="80" t="str">
        <f>IF(controle!$L370="","",YEAR(controle!$L370))</f>
        <v/>
      </c>
      <c r="AB370" s="61"/>
      <c r="AC370" s="62">
        <f>IFERROR(K370-editar!$C$1,"")</f>
        <v>-44648</v>
      </c>
      <c r="AD370" s="62">
        <f t="shared" si="1"/>
        <v>9999955352</v>
      </c>
      <c r="AE370" s="63"/>
      <c r="AF370" s="63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ht="19.5" customHeight="1">
      <c r="A371" s="82" t="str">
        <f>IF(controle!$D371="","",controle!$P371)</f>
        <v/>
      </c>
      <c r="B371" s="83"/>
      <c r="C371" s="83"/>
      <c r="D371" s="83"/>
      <c r="E371" s="83"/>
      <c r="F371" s="91"/>
      <c r="G371" s="99"/>
      <c r="H371" s="91"/>
      <c r="I371" s="100"/>
      <c r="J371" s="92" t="str">
        <f>IFERROR(IF((controle!$I371&gt;0),IF((DAYS360(TODAY(),(controle!$I371+editar!$C$9))&lt;1),"Vencido",IF((DAYS360(TODAY(),(controle!$I371+editar!$C$9))&lt;31),(DAYS360(TODAY(),(controle!$I371+editar!$C$9))&amp;" Dias para vencer"),"Válido")),""),"Inválido")</f>
        <v/>
      </c>
      <c r="K371" s="93" t="str">
        <f>controle!$R371</f>
        <v/>
      </c>
      <c r="L371" s="94"/>
      <c r="M371" s="95" t="str">
        <f>IFERROR(IF((controle!$L371&gt;0),IF((DAYS360(TODAY(),(controle!$L371+editar!$C$15))&lt;1),"Vencido",IF((DAYS360(TODAY(),(controle!$L371+editar!$C$15))&lt;31),(DAYS360(TODAY(),(controle!$L371+editar!$C$15))&amp;" Dias para vencer"),"Válido")),""),"Inválido")</f>
        <v/>
      </c>
      <c r="N371" s="94" t="str">
        <f>IF(controle!$L371="","",controle!$L371+editar!$C$15)</f>
        <v/>
      </c>
      <c r="O371" s="97"/>
      <c r="P371" s="80">
        <v>364.0</v>
      </c>
      <c r="Q371" s="80" t="str">
        <f>IF(controle!$J371="","",IF(controle!$J371="Vencido","Vencido",IF(controle!$J371="Válido","Válido","Próximo ao vencimento")))</f>
        <v/>
      </c>
      <c r="R371" s="81" t="str">
        <f>IF(controle!$I371="","",controle!$I371+editar!$C$9)</f>
        <v/>
      </c>
      <c r="S371" s="80" t="str">
        <f>IF(controle!$R371="","",VLOOKUP(MONTH(controle!$R371),editar!$F$2:$G$13,2,0))</f>
        <v/>
      </c>
      <c r="T371" s="80" t="str">
        <f>IF(controle!$R371="","",YEAR(controle!$R371))</f>
        <v/>
      </c>
      <c r="U371" s="80" t="str">
        <f>IF(controle!$M371="","",IF(controle!$M371="Vencido","Vencido",IF(controle!$M371="Válido","Válido","Próximo ao vencimento")))</f>
        <v/>
      </c>
      <c r="V371" s="80" t="str">
        <f>IF(controle!$N371="","",VLOOKUP(MONTH(controle!$N371),editar!$F$2:$G$13,2,0))</f>
        <v/>
      </c>
      <c r="W371" s="80" t="str">
        <f>IF(controle!$N371="","",YEAR(controle!$N371))</f>
        <v/>
      </c>
      <c r="X371" s="80" t="str">
        <f>IF(controle!$I371="","",VLOOKUP(MONTH(controle!$I371),editar!$F$2:$G$13,2,0))</f>
        <v/>
      </c>
      <c r="Y371" s="80" t="str">
        <f>IF(controle!$I371="","",YEAR(controle!$I371))</f>
        <v/>
      </c>
      <c r="Z371" s="80" t="str">
        <f>IF(controle!$L371="","",VLOOKUP(MONTH(controle!$L371),editar!$F$2:$G$13,2,0))</f>
        <v/>
      </c>
      <c r="AA371" s="80" t="str">
        <f>IF(controle!$L371="","",YEAR(controle!$L371))</f>
        <v/>
      </c>
      <c r="AB371" s="61"/>
      <c r="AC371" s="62">
        <f>IFERROR(K371-editar!$C$1,"")</f>
        <v>-44648</v>
      </c>
      <c r="AD371" s="62">
        <f t="shared" si="1"/>
        <v>9999955352</v>
      </c>
      <c r="AE371" s="63"/>
      <c r="AF371" s="63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ht="19.5" customHeight="1">
      <c r="A372" s="82" t="str">
        <f>IF(controle!$D372="","",controle!$P372)</f>
        <v/>
      </c>
      <c r="B372" s="83"/>
      <c r="C372" s="83"/>
      <c r="D372" s="83"/>
      <c r="E372" s="83"/>
      <c r="F372" s="91"/>
      <c r="G372" s="99"/>
      <c r="H372" s="91"/>
      <c r="I372" s="100"/>
      <c r="J372" s="92" t="str">
        <f>IFERROR(IF((controle!$I372&gt;0),IF((DAYS360(TODAY(),(controle!$I372+editar!$C$9))&lt;1),"Vencido",IF((DAYS360(TODAY(),(controle!$I372+editar!$C$9))&lt;31),(DAYS360(TODAY(),(controle!$I372+editar!$C$9))&amp;" Dias para vencer"),"Válido")),""),"Inválido")</f>
        <v/>
      </c>
      <c r="K372" s="93" t="str">
        <f>controle!$R372</f>
        <v/>
      </c>
      <c r="L372" s="94"/>
      <c r="M372" s="95" t="str">
        <f>IFERROR(IF((controle!$L372&gt;0),IF((DAYS360(TODAY(),(controle!$L372+editar!$C$15))&lt;1),"Vencido",IF((DAYS360(TODAY(),(controle!$L372+editar!$C$15))&lt;31),(DAYS360(TODAY(),(controle!$L372+editar!$C$15))&amp;" Dias para vencer"),"Válido")),""),"Inválido")</f>
        <v/>
      </c>
      <c r="N372" s="94" t="str">
        <f>IF(controle!$L372="","",controle!$L372+editar!$C$15)</f>
        <v/>
      </c>
      <c r="O372" s="97"/>
      <c r="P372" s="80">
        <v>365.0</v>
      </c>
      <c r="Q372" s="80" t="str">
        <f>IF(controle!$J372="","",IF(controle!$J372="Vencido","Vencido",IF(controle!$J372="Válido","Válido","Próximo ao vencimento")))</f>
        <v/>
      </c>
      <c r="R372" s="81" t="str">
        <f>IF(controle!$I372="","",controle!$I372+editar!$C$9)</f>
        <v/>
      </c>
      <c r="S372" s="80" t="str">
        <f>IF(controle!$R372="","",VLOOKUP(MONTH(controle!$R372),editar!$F$2:$G$13,2,0))</f>
        <v/>
      </c>
      <c r="T372" s="80" t="str">
        <f>IF(controle!$R372="","",YEAR(controle!$R372))</f>
        <v/>
      </c>
      <c r="U372" s="80" t="str">
        <f>IF(controle!$M372="","",IF(controle!$M372="Vencido","Vencido",IF(controle!$M372="Válido","Válido","Próximo ao vencimento")))</f>
        <v/>
      </c>
      <c r="V372" s="80" t="str">
        <f>IF(controle!$N372="","",VLOOKUP(MONTH(controle!$N372),editar!$F$2:$G$13,2,0))</f>
        <v/>
      </c>
      <c r="W372" s="80" t="str">
        <f>IF(controle!$N372="","",YEAR(controle!$N372))</f>
        <v/>
      </c>
      <c r="X372" s="80" t="str">
        <f>IF(controle!$I372="","",VLOOKUP(MONTH(controle!$I372),editar!$F$2:$G$13,2,0))</f>
        <v/>
      </c>
      <c r="Y372" s="80" t="str">
        <f>IF(controle!$I372="","",YEAR(controle!$I372))</f>
        <v/>
      </c>
      <c r="Z372" s="80" t="str">
        <f>IF(controle!$L372="","",VLOOKUP(MONTH(controle!$L372),editar!$F$2:$G$13,2,0))</f>
        <v/>
      </c>
      <c r="AA372" s="80" t="str">
        <f>IF(controle!$L372="","",YEAR(controle!$L372))</f>
        <v/>
      </c>
      <c r="AB372" s="61"/>
      <c r="AC372" s="62">
        <f>IFERROR(K372-editar!$C$1,"")</f>
        <v>-44648</v>
      </c>
      <c r="AD372" s="62">
        <f t="shared" si="1"/>
        <v>9999955352</v>
      </c>
      <c r="AE372" s="63"/>
      <c r="AF372" s="63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ht="19.5" customHeight="1">
      <c r="A373" s="82" t="str">
        <f>IF(controle!$D373="","",controle!$P373)</f>
        <v/>
      </c>
      <c r="B373" s="83"/>
      <c r="C373" s="83"/>
      <c r="D373" s="83"/>
      <c r="E373" s="83"/>
      <c r="F373" s="91"/>
      <c r="G373" s="99"/>
      <c r="H373" s="91"/>
      <c r="I373" s="100"/>
      <c r="J373" s="92" t="str">
        <f>IFERROR(IF((controle!$I373&gt;0),IF((DAYS360(TODAY(),(controle!$I373+editar!$C$9))&lt;1),"Vencido",IF((DAYS360(TODAY(),(controle!$I373+editar!$C$9))&lt;31),(DAYS360(TODAY(),(controle!$I373+editar!$C$9))&amp;" Dias para vencer"),"Válido")),""),"Inválido")</f>
        <v/>
      </c>
      <c r="K373" s="93" t="str">
        <f>controle!$R373</f>
        <v/>
      </c>
      <c r="L373" s="94"/>
      <c r="M373" s="95" t="str">
        <f>IFERROR(IF((controle!$L373&gt;0),IF((DAYS360(TODAY(),(controle!$L373+editar!$C$15))&lt;1),"Vencido",IF((DAYS360(TODAY(),(controle!$L373+editar!$C$15))&lt;31),(DAYS360(TODAY(),(controle!$L373+editar!$C$15))&amp;" Dias para vencer"),"Válido")),""),"Inválido")</f>
        <v/>
      </c>
      <c r="N373" s="94" t="str">
        <f>IF(controle!$L373="","",controle!$L373+editar!$C$15)</f>
        <v/>
      </c>
      <c r="O373" s="97"/>
      <c r="P373" s="80">
        <v>366.0</v>
      </c>
      <c r="Q373" s="80" t="str">
        <f>IF(controle!$J373="","",IF(controle!$J373="Vencido","Vencido",IF(controle!$J373="Válido","Válido","Próximo ao vencimento")))</f>
        <v/>
      </c>
      <c r="R373" s="81" t="str">
        <f>IF(controle!$I373="","",controle!$I373+editar!$C$9)</f>
        <v/>
      </c>
      <c r="S373" s="80" t="str">
        <f>IF(controle!$R373="","",VLOOKUP(MONTH(controle!$R373),editar!$F$2:$G$13,2,0))</f>
        <v/>
      </c>
      <c r="T373" s="80" t="str">
        <f>IF(controle!$R373="","",YEAR(controle!$R373))</f>
        <v/>
      </c>
      <c r="U373" s="80" t="str">
        <f>IF(controle!$M373="","",IF(controle!$M373="Vencido","Vencido",IF(controle!$M373="Válido","Válido","Próximo ao vencimento")))</f>
        <v/>
      </c>
      <c r="V373" s="80" t="str">
        <f>IF(controle!$N373="","",VLOOKUP(MONTH(controle!$N373),editar!$F$2:$G$13,2,0))</f>
        <v/>
      </c>
      <c r="W373" s="80" t="str">
        <f>IF(controle!$N373="","",YEAR(controle!$N373))</f>
        <v/>
      </c>
      <c r="X373" s="80" t="str">
        <f>IF(controle!$I373="","",VLOOKUP(MONTH(controle!$I373),editar!$F$2:$G$13,2,0))</f>
        <v/>
      </c>
      <c r="Y373" s="80" t="str">
        <f>IF(controle!$I373="","",YEAR(controle!$I373))</f>
        <v/>
      </c>
      <c r="Z373" s="80" t="str">
        <f>IF(controle!$L373="","",VLOOKUP(MONTH(controle!$L373),editar!$F$2:$G$13,2,0))</f>
        <v/>
      </c>
      <c r="AA373" s="80" t="str">
        <f>IF(controle!$L373="","",YEAR(controle!$L373))</f>
        <v/>
      </c>
      <c r="AB373" s="61"/>
      <c r="AC373" s="62">
        <f>IFERROR(K373-editar!$C$1,"")</f>
        <v>-44648</v>
      </c>
      <c r="AD373" s="62">
        <f t="shared" si="1"/>
        <v>9999955352</v>
      </c>
      <c r="AE373" s="63"/>
      <c r="AF373" s="63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ht="19.5" customHeight="1">
      <c r="A374" s="82" t="str">
        <f>IF(controle!$D374="","",controle!$P374)</f>
        <v/>
      </c>
      <c r="B374" s="83"/>
      <c r="C374" s="83"/>
      <c r="D374" s="83"/>
      <c r="E374" s="83"/>
      <c r="F374" s="91"/>
      <c r="G374" s="99"/>
      <c r="H374" s="91"/>
      <c r="I374" s="100"/>
      <c r="J374" s="92" t="str">
        <f>IFERROR(IF((controle!$I374&gt;0),IF((DAYS360(TODAY(),(controle!$I374+editar!$C$9))&lt;1),"Vencido",IF((DAYS360(TODAY(),(controle!$I374+editar!$C$9))&lt;31),(DAYS360(TODAY(),(controle!$I374+editar!$C$9))&amp;" Dias para vencer"),"Válido")),""),"Inválido")</f>
        <v/>
      </c>
      <c r="K374" s="93" t="str">
        <f>controle!$R374</f>
        <v/>
      </c>
      <c r="L374" s="94"/>
      <c r="M374" s="95" t="str">
        <f>IFERROR(IF((controle!$L374&gt;0),IF((DAYS360(TODAY(),(controle!$L374+editar!$C$15))&lt;1),"Vencido",IF((DAYS360(TODAY(),(controle!$L374+editar!$C$15))&lt;31),(DAYS360(TODAY(),(controle!$L374+editar!$C$15))&amp;" Dias para vencer"),"Válido")),""),"Inválido")</f>
        <v/>
      </c>
      <c r="N374" s="94" t="str">
        <f>IF(controle!$L374="","",controle!$L374+editar!$C$15)</f>
        <v/>
      </c>
      <c r="O374" s="97"/>
      <c r="P374" s="80">
        <v>367.0</v>
      </c>
      <c r="Q374" s="80" t="str">
        <f>IF(controle!$J374="","",IF(controle!$J374="Vencido","Vencido",IF(controle!$J374="Válido","Válido","Próximo ao vencimento")))</f>
        <v/>
      </c>
      <c r="R374" s="81" t="str">
        <f>IF(controle!$I374="","",controle!$I374+editar!$C$9)</f>
        <v/>
      </c>
      <c r="S374" s="80" t="str">
        <f>IF(controle!$R374="","",VLOOKUP(MONTH(controle!$R374),editar!$F$2:$G$13,2,0))</f>
        <v/>
      </c>
      <c r="T374" s="80" t="str">
        <f>IF(controle!$R374="","",YEAR(controle!$R374))</f>
        <v/>
      </c>
      <c r="U374" s="80" t="str">
        <f>IF(controle!$M374="","",IF(controle!$M374="Vencido","Vencido",IF(controle!$M374="Válido","Válido","Próximo ao vencimento")))</f>
        <v/>
      </c>
      <c r="V374" s="80" t="str">
        <f>IF(controle!$N374="","",VLOOKUP(MONTH(controle!$N374),editar!$F$2:$G$13,2,0))</f>
        <v/>
      </c>
      <c r="W374" s="80" t="str">
        <f>IF(controle!$N374="","",YEAR(controle!$N374))</f>
        <v/>
      </c>
      <c r="X374" s="80" t="str">
        <f>IF(controle!$I374="","",VLOOKUP(MONTH(controle!$I374),editar!$F$2:$G$13,2,0))</f>
        <v/>
      </c>
      <c r="Y374" s="80" t="str">
        <f>IF(controle!$I374="","",YEAR(controle!$I374))</f>
        <v/>
      </c>
      <c r="Z374" s="80" t="str">
        <f>IF(controle!$L374="","",VLOOKUP(MONTH(controle!$L374),editar!$F$2:$G$13,2,0))</f>
        <v/>
      </c>
      <c r="AA374" s="80" t="str">
        <f>IF(controle!$L374="","",YEAR(controle!$L374))</f>
        <v/>
      </c>
      <c r="AB374" s="61"/>
      <c r="AC374" s="62">
        <f>IFERROR(K374-editar!$C$1,"")</f>
        <v>-44648</v>
      </c>
      <c r="AD374" s="62">
        <f t="shared" si="1"/>
        <v>9999955352</v>
      </c>
      <c r="AE374" s="63"/>
      <c r="AF374" s="63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ht="19.5" customHeight="1">
      <c r="A375" s="82" t="str">
        <f>IF(controle!$D375="","",controle!$P375)</f>
        <v/>
      </c>
      <c r="B375" s="83"/>
      <c r="C375" s="83"/>
      <c r="D375" s="83"/>
      <c r="E375" s="83"/>
      <c r="F375" s="91"/>
      <c r="G375" s="99"/>
      <c r="H375" s="91"/>
      <c r="I375" s="100"/>
      <c r="J375" s="92" t="str">
        <f>IFERROR(IF((controle!$I375&gt;0),IF((DAYS360(TODAY(),(controle!$I375+editar!$C$9))&lt;1),"Vencido",IF((DAYS360(TODAY(),(controle!$I375+editar!$C$9))&lt;31),(DAYS360(TODAY(),(controle!$I375+editar!$C$9))&amp;" Dias para vencer"),"Válido")),""),"Inválido")</f>
        <v/>
      </c>
      <c r="K375" s="93" t="str">
        <f>controle!$R375</f>
        <v/>
      </c>
      <c r="L375" s="94"/>
      <c r="M375" s="95" t="str">
        <f>IFERROR(IF((controle!$L375&gt;0),IF((DAYS360(TODAY(),(controle!$L375+editar!$C$15))&lt;1),"Vencido",IF((DAYS360(TODAY(),(controle!$L375+editar!$C$15))&lt;31),(DAYS360(TODAY(),(controle!$L375+editar!$C$15))&amp;" Dias para vencer"),"Válido")),""),"Inválido")</f>
        <v/>
      </c>
      <c r="N375" s="94" t="str">
        <f>IF(controle!$L375="","",controle!$L375+editar!$C$15)</f>
        <v/>
      </c>
      <c r="O375" s="97"/>
      <c r="P375" s="80">
        <v>368.0</v>
      </c>
      <c r="Q375" s="80" t="str">
        <f>IF(controle!$J375="","",IF(controle!$J375="Vencido","Vencido",IF(controle!$J375="Válido","Válido","Próximo ao vencimento")))</f>
        <v/>
      </c>
      <c r="R375" s="81" t="str">
        <f>IF(controle!$I375="","",controle!$I375+editar!$C$9)</f>
        <v/>
      </c>
      <c r="S375" s="80" t="str">
        <f>IF(controle!$R375="","",VLOOKUP(MONTH(controle!$R375),editar!$F$2:$G$13,2,0))</f>
        <v/>
      </c>
      <c r="T375" s="80" t="str">
        <f>IF(controle!$R375="","",YEAR(controle!$R375))</f>
        <v/>
      </c>
      <c r="U375" s="80" t="str">
        <f>IF(controle!$M375="","",IF(controle!$M375="Vencido","Vencido",IF(controle!$M375="Válido","Válido","Próximo ao vencimento")))</f>
        <v/>
      </c>
      <c r="V375" s="80" t="str">
        <f>IF(controle!$N375="","",VLOOKUP(MONTH(controle!$N375),editar!$F$2:$G$13,2,0))</f>
        <v/>
      </c>
      <c r="W375" s="80" t="str">
        <f>IF(controle!$N375="","",YEAR(controle!$N375))</f>
        <v/>
      </c>
      <c r="X375" s="80" t="str">
        <f>IF(controle!$I375="","",VLOOKUP(MONTH(controle!$I375),editar!$F$2:$G$13,2,0))</f>
        <v/>
      </c>
      <c r="Y375" s="80" t="str">
        <f>IF(controle!$I375="","",YEAR(controle!$I375))</f>
        <v/>
      </c>
      <c r="Z375" s="80" t="str">
        <f>IF(controle!$L375="","",VLOOKUP(MONTH(controle!$L375),editar!$F$2:$G$13,2,0))</f>
        <v/>
      </c>
      <c r="AA375" s="80" t="str">
        <f>IF(controle!$L375="","",YEAR(controle!$L375))</f>
        <v/>
      </c>
      <c r="AB375" s="61"/>
      <c r="AC375" s="62">
        <f>IFERROR(K375-editar!$C$1,"")</f>
        <v>-44648</v>
      </c>
      <c r="AD375" s="62">
        <f t="shared" si="1"/>
        <v>9999955352</v>
      </c>
      <c r="AE375" s="63"/>
      <c r="AF375" s="63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ht="19.5" customHeight="1">
      <c r="A376" s="82" t="str">
        <f>IF(controle!$D376="","",controle!$P376)</f>
        <v/>
      </c>
      <c r="B376" s="83"/>
      <c r="C376" s="83"/>
      <c r="D376" s="83"/>
      <c r="E376" s="83"/>
      <c r="F376" s="91"/>
      <c r="G376" s="99"/>
      <c r="H376" s="91"/>
      <c r="I376" s="100"/>
      <c r="J376" s="92" t="str">
        <f>IFERROR(IF((controle!$I376&gt;0),IF((DAYS360(TODAY(),(controle!$I376+editar!$C$9))&lt;1),"Vencido",IF((DAYS360(TODAY(),(controle!$I376+editar!$C$9))&lt;31),(DAYS360(TODAY(),(controle!$I376+editar!$C$9))&amp;" Dias para vencer"),"Válido")),""),"Inválido")</f>
        <v/>
      </c>
      <c r="K376" s="93" t="str">
        <f>controle!$R376</f>
        <v/>
      </c>
      <c r="L376" s="94"/>
      <c r="M376" s="95" t="str">
        <f>IFERROR(IF((controle!$L376&gt;0),IF((DAYS360(TODAY(),(controle!$L376+editar!$C$15))&lt;1),"Vencido",IF((DAYS360(TODAY(),(controle!$L376+editar!$C$15))&lt;31),(DAYS360(TODAY(),(controle!$L376+editar!$C$15))&amp;" Dias para vencer"),"Válido")),""),"Inválido")</f>
        <v/>
      </c>
      <c r="N376" s="94" t="str">
        <f>IF(controle!$L376="","",controle!$L376+editar!$C$15)</f>
        <v/>
      </c>
      <c r="O376" s="97"/>
      <c r="P376" s="80">
        <v>369.0</v>
      </c>
      <c r="Q376" s="80" t="str">
        <f>IF(controle!$J376="","",IF(controle!$J376="Vencido","Vencido",IF(controle!$J376="Válido","Válido","Próximo ao vencimento")))</f>
        <v/>
      </c>
      <c r="R376" s="81" t="str">
        <f>IF(controle!$I376="","",controle!$I376+editar!$C$9)</f>
        <v/>
      </c>
      <c r="S376" s="80" t="str">
        <f>IF(controle!$R376="","",VLOOKUP(MONTH(controle!$R376),editar!$F$2:$G$13,2,0))</f>
        <v/>
      </c>
      <c r="T376" s="80" t="str">
        <f>IF(controle!$R376="","",YEAR(controle!$R376))</f>
        <v/>
      </c>
      <c r="U376" s="80" t="str">
        <f>IF(controle!$M376="","",IF(controle!$M376="Vencido","Vencido",IF(controle!$M376="Válido","Válido","Próximo ao vencimento")))</f>
        <v/>
      </c>
      <c r="V376" s="80" t="str">
        <f>IF(controle!$N376="","",VLOOKUP(MONTH(controle!$N376),editar!$F$2:$G$13,2,0))</f>
        <v/>
      </c>
      <c r="W376" s="80" t="str">
        <f>IF(controle!$N376="","",YEAR(controle!$N376))</f>
        <v/>
      </c>
      <c r="X376" s="80" t="str">
        <f>IF(controle!$I376="","",VLOOKUP(MONTH(controle!$I376),editar!$F$2:$G$13,2,0))</f>
        <v/>
      </c>
      <c r="Y376" s="80" t="str">
        <f>IF(controle!$I376="","",YEAR(controle!$I376))</f>
        <v/>
      </c>
      <c r="Z376" s="80" t="str">
        <f>IF(controle!$L376="","",VLOOKUP(MONTH(controle!$L376),editar!$F$2:$G$13,2,0))</f>
        <v/>
      </c>
      <c r="AA376" s="80" t="str">
        <f>IF(controle!$L376="","",YEAR(controle!$L376))</f>
        <v/>
      </c>
      <c r="AB376" s="61"/>
      <c r="AC376" s="62">
        <f>IFERROR(K376-editar!$C$1,"")</f>
        <v>-44648</v>
      </c>
      <c r="AD376" s="62">
        <f t="shared" si="1"/>
        <v>9999955352</v>
      </c>
      <c r="AE376" s="63"/>
      <c r="AF376" s="63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ht="19.5" customHeight="1">
      <c r="A377" s="82" t="str">
        <f>IF(controle!$D377="","",controle!$P377)</f>
        <v/>
      </c>
      <c r="B377" s="83"/>
      <c r="C377" s="83"/>
      <c r="D377" s="83"/>
      <c r="E377" s="83"/>
      <c r="F377" s="91"/>
      <c r="G377" s="99"/>
      <c r="H377" s="91"/>
      <c r="I377" s="100"/>
      <c r="J377" s="92" t="str">
        <f>IFERROR(IF((controle!$I377&gt;0),IF((DAYS360(TODAY(),(controle!$I377+editar!$C$9))&lt;1),"Vencido",IF((DAYS360(TODAY(),(controle!$I377+editar!$C$9))&lt;31),(DAYS360(TODAY(),(controle!$I377+editar!$C$9))&amp;" Dias para vencer"),"Válido")),""),"Inválido")</f>
        <v/>
      </c>
      <c r="K377" s="93" t="str">
        <f>controle!$R377</f>
        <v/>
      </c>
      <c r="L377" s="94"/>
      <c r="M377" s="95" t="str">
        <f>IFERROR(IF((controle!$L377&gt;0),IF((DAYS360(TODAY(),(controle!$L377+editar!$C$15))&lt;1),"Vencido",IF((DAYS360(TODAY(),(controle!$L377+editar!$C$15))&lt;31),(DAYS360(TODAY(),(controle!$L377+editar!$C$15))&amp;" Dias para vencer"),"Válido")),""),"Inválido")</f>
        <v/>
      </c>
      <c r="N377" s="94" t="str">
        <f>IF(controle!$L377="","",controle!$L377+editar!$C$15)</f>
        <v/>
      </c>
      <c r="O377" s="97"/>
      <c r="P377" s="80">
        <v>370.0</v>
      </c>
      <c r="Q377" s="80" t="str">
        <f>IF(controle!$J377="","",IF(controle!$J377="Vencido","Vencido",IF(controle!$J377="Válido","Válido","Próximo ao vencimento")))</f>
        <v/>
      </c>
      <c r="R377" s="81" t="str">
        <f>IF(controle!$I377="","",controle!$I377+editar!$C$9)</f>
        <v/>
      </c>
      <c r="S377" s="80" t="str">
        <f>IF(controle!$R377="","",VLOOKUP(MONTH(controle!$R377),editar!$F$2:$G$13,2,0))</f>
        <v/>
      </c>
      <c r="T377" s="80" t="str">
        <f>IF(controle!$R377="","",YEAR(controle!$R377))</f>
        <v/>
      </c>
      <c r="U377" s="80" t="str">
        <f>IF(controle!$M377="","",IF(controle!$M377="Vencido","Vencido",IF(controle!$M377="Válido","Válido","Próximo ao vencimento")))</f>
        <v/>
      </c>
      <c r="V377" s="80" t="str">
        <f>IF(controle!$N377="","",VLOOKUP(MONTH(controle!$N377),editar!$F$2:$G$13,2,0))</f>
        <v/>
      </c>
      <c r="W377" s="80" t="str">
        <f>IF(controle!$N377="","",YEAR(controle!$N377))</f>
        <v/>
      </c>
      <c r="X377" s="80" t="str">
        <f>IF(controle!$I377="","",VLOOKUP(MONTH(controle!$I377),editar!$F$2:$G$13,2,0))</f>
        <v/>
      </c>
      <c r="Y377" s="80" t="str">
        <f>IF(controle!$I377="","",YEAR(controle!$I377))</f>
        <v/>
      </c>
      <c r="Z377" s="80" t="str">
        <f>IF(controle!$L377="","",VLOOKUP(MONTH(controle!$L377),editar!$F$2:$G$13,2,0))</f>
        <v/>
      </c>
      <c r="AA377" s="80" t="str">
        <f>IF(controle!$L377="","",YEAR(controle!$L377))</f>
        <v/>
      </c>
      <c r="AB377" s="61"/>
      <c r="AC377" s="62">
        <f>IFERROR(K377-editar!$C$1,"")</f>
        <v>-44648</v>
      </c>
      <c r="AD377" s="62">
        <f t="shared" si="1"/>
        <v>9999955352</v>
      </c>
      <c r="AE377" s="63"/>
      <c r="AF377" s="63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ht="19.5" customHeight="1">
      <c r="A378" s="82" t="str">
        <f>IF(controle!$D378="","",controle!$P378)</f>
        <v/>
      </c>
      <c r="B378" s="83"/>
      <c r="C378" s="83"/>
      <c r="D378" s="83"/>
      <c r="E378" s="83"/>
      <c r="F378" s="91"/>
      <c r="G378" s="99"/>
      <c r="H378" s="91"/>
      <c r="I378" s="100"/>
      <c r="J378" s="92" t="str">
        <f>IFERROR(IF((controle!$I378&gt;0),IF((DAYS360(TODAY(),(controle!$I378+editar!$C$9))&lt;1),"Vencido",IF((DAYS360(TODAY(),(controle!$I378+editar!$C$9))&lt;31),(DAYS360(TODAY(),(controle!$I378+editar!$C$9))&amp;" Dias para vencer"),"Válido")),""),"Inválido")</f>
        <v/>
      </c>
      <c r="K378" s="93" t="str">
        <f>controle!$R378</f>
        <v/>
      </c>
      <c r="L378" s="94"/>
      <c r="M378" s="95" t="str">
        <f>IFERROR(IF((controle!$L378&gt;0),IF((DAYS360(TODAY(),(controle!$L378+editar!$C$15))&lt;1),"Vencido",IF((DAYS360(TODAY(),(controle!$L378+editar!$C$15))&lt;31),(DAYS360(TODAY(),(controle!$L378+editar!$C$15))&amp;" Dias para vencer"),"Válido")),""),"Inválido")</f>
        <v/>
      </c>
      <c r="N378" s="94" t="str">
        <f>IF(controle!$L378="","",controle!$L378+editar!$C$15)</f>
        <v/>
      </c>
      <c r="O378" s="97"/>
      <c r="P378" s="80">
        <v>371.0</v>
      </c>
      <c r="Q378" s="80" t="str">
        <f>IF(controle!$J378="","",IF(controle!$J378="Vencido","Vencido",IF(controle!$J378="Válido","Válido","Próximo ao vencimento")))</f>
        <v/>
      </c>
      <c r="R378" s="81" t="str">
        <f>IF(controle!$I378="","",controle!$I378+editar!$C$9)</f>
        <v/>
      </c>
      <c r="S378" s="80" t="str">
        <f>IF(controle!$R378="","",VLOOKUP(MONTH(controle!$R378),editar!$F$2:$G$13,2,0))</f>
        <v/>
      </c>
      <c r="T378" s="80" t="str">
        <f>IF(controle!$R378="","",YEAR(controle!$R378))</f>
        <v/>
      </c>
      <c r="U378" s="80" t="str">
        <f>IF(controle!$M378="","",IF(controle!$M378="Vencido","Vencido",IF(controle!$M378="Válido","Válido","Próximo ao vencimento")))</f>
        <v/>
      </c>
      <c r="V378" s="80" t="str">
        <f>IF(controle!$N378="","",VLOOKUP(MONTH(controle!$N378),editar!$F$2:$G$13,2,0))</f>
        <v/>
      </c>
      <c r="W378" s="80" t="str">
        <f>IF(controle!$N378="","",YEAR(controle!$N378))</f>
        <v/>
      </c>
      <c r="X378" s="80" t="str">
        <f>IF(controle!$I378="","",VLOOKUP(MONTH(controle!$I378),editar!$F$2:$G$13,2,0))</f>
        <v/>
      </c>
      <c r="Y378" s="80" t="str">
        <f>IF(controle!$I378="","",YEAR(controle!$I378))</f>
        <v/>
      </c>
      <c r="Z378" s="80" t="str">
        <f>IF(controle!$L378="","",VLOOKUP(MONTH(controle!$L378),editar!$F$2:$G$13,2,0))</f>
        <v/>
      </c>
      <c r="AA378" s="80" t="str">
        <f>IF(controle!$L378="","",YEAR(controle!$L378))</f>
        <v/>
      </c>
      <c r="AB378" s="61"/>
      <c r="AC378" s="62">
        <f>IFERROR(K378-editar!$C$1,"")</f>
        <v>-44648</v>
      </c>
      <c r="AD378" s="62">
        <f t="shared" si="1"/>
        <v>9999955352</v>
      </c>
      <c r="AE378" s="63"/>
      <c r="AF378" s="63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ht="19.5" customHeight="1">
      <c r="A379" s="82" t="str">
        <f>IF(controle!$D379="","",controle!$P379)</f>
        <v/>
      </c>
      <c r="B379" s="83"/>
      <c r="C379" s="83"/>
      <c r="D379" s="83"/>
      <c r="E379" s="83"/>
      <c r="F379" s="91"/>
      <c r="G379" s="99"/>
      <c r="H379" s="91"/>
      <c r="I379" s="100"/>
      <c r="J379" s="92" t="str">
        <f>IFERROR(IF((controle!$I379&gt;0),IF((DAYS360(TODAY(),(controle!$I379+editar!$C$9))&lt;1),"Vencido",IF((DAYS360(TODAY(),(controle!$I379+editar!$C$9))&lt;31),(DAYS360(TODAY(),(controle!$I379+editar!$C$9))&amp;" Dias para vencer"),"Válido")),""),"Inválido")</f>
        <v/>
      </c>
      <c r="K379" s="93" t="str">
        <f>controle!$R379</f>
        <v/>
      </c>
      <c r="L379" s="94"/>
      <c r="M379" s="95" t="str">
        <f>IFERROR(IF((controle!$L379&gt;0),IF((DAYS360(TODAY(),(controle!$L379+editar!$C$15))&lt;1),"Vencido",IF((DAYS360(TODAY(),(controle!$L379+editar!$C$15))&lt;31),(DAYS360(TODAY(),(controle!$L379+editar!$C$15))&amp;" Dias para vencer"),"Válido")),""),"Inválido")</f>
        <v/>
      </c>
      <c r="N379" s="94" t="str">
        <f>IF(controle!$L379="","",controle!$L379+editar!$C$15)</f>
        <v/>
      </c>
      <c r="O379" s="97"/>
      <c r="P379" s="80">
        <v>372.0</v>
      </c>
      <c r="Q379" s="80" t="str">
        <f>IF(controle!$J379="","",IF(controle!$J379="Vencido","Vencido",IF(controle!$J379="Válido","Válido","Próximo ao vencimento")))</f>
        <v/>
      </c>
      <c r="R379" s="81" t="str">
        <f>IF(controle!$I379="","",controle!$I379+editar!$C$9)</f>
        <v/>
      </c>
      <c r="S379" s="80" t="str">
        <f>IF(controle!$R379="","",VLOOKUP(MONTH(controle!$R379),editar!$F$2:$G$13,2,0))</f>
        <v/>
      </c>
      <c r="T379" s="80" t="str">
        <f>IF(controle!$R379="","",YEAR(controle!$R379))</f>
        <v/>
      </c>
      <c r="U379" s="80" t="str">
        <f>IF(controle!$M379="","",IF(controle!$M379="Vencido","Vencido",IF(controle!$M379="Válido","Válido","Próximo ao vencimento")))</f>
        <v/>
      </c>
      <c r="V379" s="80" t="str">
        <f>IF(controle!$N379="","",VLOOKUP(MONTH(controle!$N379),editar!$F$2:$G$13,2,0))</f>
        <v/>
      </c>
      <c r="W379" s="80" t="str">
        <f>IF(controle!$N379="","",YEAR(controle!$N379))</f>
        <v/>
      </c>
      <c r="X379" s="80" t="str">
        <f>IF(controle!$I379="","",VLOOKUP(MONTH(controle!$I379),editar!$F$2:$G$13,2,0))</f>
        <v/>
      </c>
      <c r="Y379" s="80" t="str">
        <f>IF(controle!$I379="","",YEAR(controle!$I379))</f>
        <v/>
      </c>
      <c r="Z379" s="80" t="str">
        <f>IF(controle!$L379="","",VLOOKUP(MONTH(controle!$L379),editar!$F$2:$G$13,2,0))</f>
        <v/>
      </c>
      <c r="AA379" s="80" t="str">
        <f>IF(controle!$L379="","",YEAR(controle!$L379))</f>
        <v/>
      </c>
      <c r="AB379" s="61"/>
      <c r="AC379" s="62">
        <f>IFERROR(K379-editar!$C$1,"")</f>
        <v>-44648</v>
      </c>
      <c r="AD379" s="62">
        <f t="shared" si="1"/>
        <v>9999955352</v>
      </c>
      <c r="AE379" s="63"/>
      <c r="AF379" s="63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ht="19.5" customHeight="1">
      <c r="A380" s="82" t="str">
        <f>IF(controle!$D380="","",controle!$P380)</f>
        <v/>
      </c>
      <c r="B380" s="83"/>
      <c r="C380" s="83"/>
      <c r="D380" s="83"/>
      <c r="E380" s="83"/>
      <c r="F380" s="91"/>
      <c r="G380" s="99"/>
      <c r="H380" s="91"/>
      <c r="I380" s="100"/>
      <c r="J380" s="92" t="str">
        <f>IFERROR(IF((controle!$I380&gt;0),IF((DAYS360(TODAY(),(controle!$I380+editar!$C$9))&lt;1),"Vencido",IF((DAYS360(TODAY(),(controle!$I380+editar!$C$9))&lt;31),(DAYS360(TODAY(),(controle!$I380+editar!$C$9))&amp;" Dias para vencer"),"Válido")),""),"Inválido")</f>
        <v/>
      </c>
      <c r="K380" s="93" t="str">
        <f>controle!$R380</f>
        <v/>
      </c>
      <c r="L380" s="94"/>
      <c r="M380" s="95" t="str">
        <f>IFERROR(IF((controle!$L380&gt;0),IF((DAYS360(TODAY(),(controle!$L380+editar!$C$15))&lt;1),"Vencido",IF((DAYS360(TODAY(),(controle!$L380+editar!$C$15))&lt;31),(DAYS360(TODAY(),(controle!$L380+editar!$C$15))&amp;" Dias para vencer"),"Válido")),""),"Inválido")</f>
        <v/>
      </c>
      <c r="N380" s="94" t="str">
        <f>IF(controle!$L380="","",controle!$L380+editar!$C$15)</f>
        <v/>
      </c>
      <c r="O380" s="97"/>
      <c r="P380" s="80">
        <v>373.0</v>
      </c>
      <c r="Q380" s="80" t="str">
        <f>IF(controle!$J380="","",IF(controle!$J380="Vencido","Vencido",IF(controle!$J380="Válido","Válido","Próximo ao vencimento")))</f>
        <v/>
      </c>
      <c r="R380" s="81" t="str">
        <f>IF(controle!$I380="","",controle!$I380+editar!$C$9)</f>
        <v/>
      </c>
      <c r="S380" s="80" t="str">
        <f>IF(controle!$R380="","",VLOOKUP(MONTH(controle!$R380),editar!$F$2:$G$13,2,0))</f>
        <v/>
      </c>
      <c r="T380" s="80" t="str">
        <f>IF(controle!$R380="","",YEAR(controle!$R380))</f>
        <v/>
      </c>
      <c r="U380" s="80" t="str">
        <f>IF(controle!$M380="","",IF(controle!$M380="Vencido","Vencido",IF(controle!$M380="Válido","Válido","Próximo ao vencimento")))</f>
        <v/>
      </c>
      <c r="V380" s="80" t="str">
        <f>IF(controle!$N380="","",VLOOKUP(MONTH(controle!$N380),editar!$F$2:$G$13,2,0))</f>
        <v/>
      </c>
      <c r="W380" s="80" t="str">
        <f>IF(controle!$N380="","",YEAR(controle!$N380))</f>
        <v/>
      </c>
      <c r="X380" s="80" t="str">
        <f>IF(controle!$I380="","",VLOOKUP(MONTH(controle!$I380),editar!$F$2:$G$13,2,0))</f>
        <v/>
      </c>
      <c r="Y380" s="80" t="str">
        <f>IF(controle!$I380="","",YEAR(controle!$I380))</f>
        <v/>
      </c>
      <c r="Z380" s="80" t="str">
        <f>IF(controle!$L380="","",VLOOKUP(MONTH(controle!$L380),editar!$F$2:$G$13,2,0))</f>
        <v/>
      </c>
      <c r="AA380" s="80" t="str">
        <f>IF(controle!$L380="","",YEAR(controle!$L380))</f>
        <v/>
      </c>
      <c r="AB380" s="61"/>
      <c r="AC380" s="62">
        <f>IFERROR(K380-editar!$C$1,"")</f>
        <v>-44648</v>
      </c>
      <c r="AD380" s="62">
        <f t="shared" si="1"/>
        <v>9999955352</v>
      </c>
      <c r="AE380" s="63"/>
      <c r="AF380" s="63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ht="19.5" customHeight="1">
      <c r="A381" s="82" t="str">
        <f>IF(controle!$D381="","",controle!$P381)</f>
        <v/>
      </c>
      <c r="B381" s="83"/>
      <c r="C381" s="83"/>
      <c r="D381" s="83"/>
      <c r="E381" s="83"/>
      <c r="F381" s="91"/>
      <c r="G381" s="99"/>
      <c r="H381" s="91"/>
      <c r="I381" s="100"/>
      <c r="J381" s="92" t="str">
        <f>IFERROR(IF((controle!$I381&gt;0),IF((DAYS360(TODAY(),(controle!$I381+editar!$C$9))&lt;1),"Vencido",IF((DAYS360(TODAY(),(controle!$I381+editar!$C$9))&lt;31),(DAYS360(TODAY(),(controle!$I381+editar!$C$9))&amp;" Dias para vencer"),"Válido")),""),"Inválido")</f>
        <v/>
      </c>
      <c r="K381" s="93" t="str">
        <f>controle!$R381</f>
        <v/>
      </c>
      <c r="L381" s="94"/>
      <c r="M381" s="95" t="str">
        <f>IFERROR(IF((controle!$L381&gt;0),IF((DAYS360(TODAY(),(controle!$L381+editar!$C$15))&lt;1),"Vencido",IF((DAYS360(TODAY(),(controle!$L381+editar!$C$15))&lt;31),(DAYS360(TODAY(),(controle!$L381+editar!$C$15))&amp;" Dias para vencer"),"Válido")),""),"Inválido")</f>
        <v/>
      </c>
      <c r="N381" s="94" t="str">
        <f>IF(controle!$L381="","",controle!$L381+editar!$C$15)</f>
        <v/>
      </c>
      <c r="O381" s="97"/>
      <c r="P381" s="80">
        <v>374.0</v>
      </c>
      <c r="Q381" s="80" t="str">
        <f>IF(controle!$J381="","",IF(controle!$J381="Vencido","Vencido",IF(controle!$J381="Válido","Válido","Próximo ao vencimento")))</f>
        <v/>
      </c>
      <c r="R381" s="81" t="str">
        <f>IF(controle!$I381="","",controle!$I381+editar!$C$9)</f>
        <v/>
      </c>
      <c r="S381" s="80" t="str">
        <f>IF(controle!$R381="","",VLOOKUP(MONTH(controle!$R381),editar!$F$2:$G$13,2,0))</f>
        <v/>
      </c>
      <c r="T381" s="80" t="str">
        <f>IF(controle!$R381="","",YEAR(controle!$R381))</f>
        <v/>
      </c>
      <c r="U381" s="80" t="str">
        <f>IF(controle!$M381="","",IF(controle!$M381="Vencido","Vencido",IF(controle!$M381="Válido","Válido","Próximo ao vencimento")))</f>
        <v/>
      </c>
      <c r="V381" s="80" t="str">
        <f>IF(controle!$N381="","",VLOOKUP(MONTH(controle!$N381),editar!$F$2:$G$13,2,0))</f>
        <v/>
      </c>
      <c r="W381" s="80" t="str">
        <f>IF(controle!$N381="","",YEAR(controle!$N381))</f>
        <v/>
      </c>
      <c r="X381" s="80" t="str">
        <f>IF(controle!$I381="","",VLOOKUP(MONTH(controle!$I381),editar!$F$2:$G$13,2,0))</f>
        <v/>
      </c>
      <c r="Y381" s="80" t="str">
        <f>IF(controle!$I381="","",YEAR(controle!$I381))</f>
        <v/>
      </c>
      <c r="Z381" s="80" t="str">
        <f>IF(controle!$L381="","",VLOOKUP(MONTH(controle!$L381),editar!$F$2:$G$13,2,0))</f>
        <v/>
      </c>
      <c r="AA381" s="80" t="str">
        <f>IF(controle!$L381="","",YEAR(controle!$L381))</f>
        <v/>
      </c>
      <c r="AB381" s="61"/>
      <c r="AC381" s="62">
        <f>IFERROR(K381-editar!$C$1,"")</f>
        <v>-44648</v>
      </c>
      <c r="AD381" s="62">
        <f t="shared" si="1"/>
        <v>9999955352</v>
      </c>
      <c r="AE381" s="63"/>
      <c r="AF381" s="63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ht="19.5" customHeight="1">
      <c r="A382" s="82" t="str">
        <f>IF(controle!$D382="","",controle!$P382)</f>
        <v/>
      </c>
      <c r="B382" s="83"/>
      <c r="C382" s="83"/>
      <c r="D382" s="83"/>
      <c r="E382" s="83"/>
      <c r="F382" s="91"/>
      <c r="G382" s="99"/>
      <c r="H382" s="91"/>
      <c r="I382" s="100"/>
      <c r="J382" s="92" t="str">
        <f>IFERROR(IF((controle!$I382&gt;0),IF((DAYS360(TODAY(),(controle!$I382+editar!$C$9))&lt;1),"Vencido",IF((DAYS360(TODAY(),(controle!$I382+editar!$C$9))&lt;31),(DAYS360(TODAY(),(controle!$I382+editar!$C$9))&amp;" Dias para vencer"),"Válido")),""),"Inválido")</f>
        <v/>
      </c>
      <c r="K382" s="93" t="str">
        <f>controle!$R382</f>
        <v/>
      </c>
      <c r="L382" s="94"/>
      <c r="M382" s="95" t="str">
        <f>IFERROR(IF((controle!$L382&gt;0),IF((DAYS360(TODAY(),(controle!$L382+editar!$C$15))&lt;1),"Vencido",IF((DAYS360(TODAY(),(controle!$L382+editar!$C$15))&lt;31),(DAYS360(TODAY(),(controle!$L382+editar!$C$15))&amp;" Dias para vencer"),"Válido")),""),"Inválido")</f>
        <v/>
      </c>
      <c r="N382" s="94" t="str">
        <f>IF(controle!$L382="","",controle!$L382+editar!$C$15)</f>
        <v/>
      </c>
      <c r="O382" s="97"/>
      <c r="P382" s="80">
        <v>375.0</v>
      </c>
      <c r="Q382" s="80" t="str">
        <f>IF(controle!$J382="","",IF(controle!$J382="Vencido","Vencido",IF(controle!$J382="Válido","Válido","Próximo ao vencimento")))</f>
        <v/>
      </c>
      <c r="R382" s="81" t="str">
        <f>IF(controle!$I382="","",controle!$I382+editar!$C$9)</f>
        <v/>
      </c>
      <c r="S382" s="80" t="str">
        <f>IF(controle!$R382="","",VLOOKUP(MONTH(controle!$R382),editar!$F$2:$G$13,2,0))</f>
        <v/>
      </c>
      <c r="T382" s="80" t="str">
        <f>IF(controle!$R382="","",YEAR(controle!$R382))</f>
        <v/>
      </c>
      <c r="U382" s="80" t="str">
        <f>IF(controle!$M382="","",IF(controle!$M382="Vencido","Vencido",IF(controle!$M382="Válido","Válido","Próximo ao vencimento")))</f>
        <v/>
      </c>
      <c r="V382" s="80" t="str">
        <f>IF(controle!$N382="","",VLOOKUP(MONTH(controle!$N382),editar!$F$2:$G$13,2,0))</f>
        <v/>
      </c>
      <c r="W382" s="80" t="str">
        <f>IF(controle!$N382="","",YEAR(controle!$N382))</f>
        <v/>
      </c>
      <c r="X382" s="80" t="str">
        <f>IF(controle!$I382="","",VLOOKUP(MONTH(controle!$I382),editar!$F$2:$G$13,2,0))</f>
        <v/>
      </c>
      <c r="Y382" s="80" t="str">
        <f>IF(controle!$I382="","",YEAR(controle!$I382))</f>
        <v/>
      </c>
      <c r="Z382" s="80" t="str">
        <f>IF(controle!$L382="","",VLOOKUP(MONTH(controle!$L382),editar!$F$2:$G$13,2,0))</f>
        <v/>
      </c>
      <c r="AA382" s="80" t="str">
        <f>IF(controle!$L382="","",YEAR(controle!$L382))</f>
        <v/>
      </c>
      <c r="AB382" s="61"/>
      <c r="AC382" s="62">
        <f>IFERROR(K382-editar!$C$1,"")</f>
        <v>-44648</v>
      </c>
      <c r="AD382" s="62">
        <f t="shared" si="1"/>
        <v>9999955352</v>
      </c>
      <c r="AE382" s="63"/>
      <c r="AF382" s="63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ht="19.5" customHeight="1">
      <c r="A383" s="82" t="str">
        <f>IF(controle!$D383="","",controle!$P383)</f>
        <v/>
      </c>
      <c r="B383" s="83"/>
      <c r="C383" s="83"/>
      <c r="D383" s="83"/>
      <c r="E383" s="83"/>
      <c r="F383" s="91"/>
      <c r="G383" s="99"/>
      <c r="H383" s="91"/>
      <c r="I383" s="100"/>
      <c r="J383" s="92" t="str">
        <f>IFERROR(IF((controle!$I383&gt;0),IF((DAYS360(TODAY(),(controle!$I383+editar!$C$9))&lt;1),"Vencido",IF((DAYS360(TODAY(),(controle!$I383+editar!$C$9))&lt;31),(DAYS360(TODAY(),(controle!$I383+editar!$C$9))&amp;" Dias para vencer"),"Válido")),""),"Inválido")</f>
        <v/>
      </c>
      <c r="K383" s="93" t="str">
        <f>controle!$R383</f>
        <v/>
      </c>
      <c r="L383" s="94"/>
      <c r="M383" s="95" t="str">
        <f>IFERROR(IF((controle!$L383&gt;0),IF((DAYS360(TODAY(),(controle!$L383+editar!$C$15))&lt;1),"Vencido",IF((DAYS360(TODAY(),(controle!$L383+editar!$C$15))&lt;31),(DAYS360(TODAY(),(controle!$L383+editar!$C$15))&amp;" Dias para vencer"),"Válido")),""),"Inválido")</f>
        <v/>
      </c>
      <c r="N383" s="94" t="str">
        <f>IF(controle!$L383="","",controle!$L383+editar!$C$15)</f>
        <v/>
      </c>
      <c r="O383" s="97"/>
      <c r="P383" s="80">
        <v>376.0</v>
      </c>
      <c r="Q383" s="80" t="str">
        <f>IF(controle!$J383="","",IF(controle!$J383="Vencido","Vencido",IF(controle!$J383="Válido","Válido","Próximo ao vencimento")))</f>
        <v/>
      </c>
      <c r="R383" s="81" t="str">
        <f>IF(controle!$I383="","",controle!$I383+editar!$C$9)</f>
        <v/>
      </c>
      <c r="S383" s="80" t="str">
        <f>IF(controle!$R383="","",VLOOKUP(MONTH(controle!$R383),editar!$F$2:$G$13,2,0))</f>
        <v/>
      </c>
      <c r="T383" s="80" t="str">
        <f>IF(controle!$R383="","",YEAR(controle!$R383))</f>
        <v/>
      </c>
      <c r="U383" s="80" t="str">
        <f>IF(controle!$M383="","",IF(controle!$M383="Vencido","Vencido",IF(controle!$M383="Válido","Válido","Próximo ao vencimento")))</f>
        <v/>
      </c>
      <c r="V383" s="80" t="str">
        <f>IF(controle!$N383="","",VLOOKUP(MONTH(controle!$N383),editar!$F$2:$G$13,2,0))</f>
        <v/>
      </c>
      <c r="W383" s="80" t="str">
        <f>IF(controle!$N383="","",YEAR(controle!$N383))</f>
        <v/>
      </c>
      <c r="X383" s="80" t="str">
        <f>IF(controle!$I383="","",VLOOKUP(MONTH(controle!$I383),editar!$F$2:$G$13,2,0))</f>
        <v/>
      </c>
      <c r="Y383" s="80" t="str">
        <f>IF(controle!$I383="","",YEAR(controle!$I383))</f>
        <v/>
      </c>
      <c r="Z383" s="80" t="str">
        <f>IF(controle!$L383="","",VLOOKUP(MONTH(controle!$L383),editar!$F$2:$G$13,2,0))</f>
        <v/>
      </c>
      <c r="AA383" s="80" t="str">
        <f>IF(controle!$L383="","",YEAR(controle!$L383))</f>
        <v/>
      </c>
      <c r="AB383" s="61"/>
      <c r="AC383" s="62">
        <f>IFERROR(K383-editar!$C$1,"")</f>
        <v>-44648</v>
      </c>
      <c r="AD383" s="62">
        <f t="shared" si="1"/>
        <v>9999955352</v>
      </c>
      <c r="AE383" s="63"/>
      <c r="AF383" s="63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ht="19.5" customHeight="1">
      <c r="A384" s="82" t="str">
        <f>IF(controle!$D384="","",controle!$P384)</f>
        <v/>
      </c>
      <c r="B384" s="83"/>
      <c r="C384" s="83"/>
      <c r="D384" s="83"/>
      <c r="E384" s="83"/>
      <c r="F384" s="91"/>
      <c r="G384" s="99"/>
      <c r="H384" s="91"/>
      <c r="I384" s="100"/>
      <c r="J384" s="92" t="str">
        <f>IFERROR(IF((controle!$I384&gt;0),IF((DAYS360(TODAY(),(controle!$I384+editar!$C$9))&lt;1),"Vencido",IF((DAYS360(TODAY(),(controle!$I384+editar!$C$9))&lt;31),(DAYS360(TODAY(),(controle!$I384+editar!$C$9))&amp;" Dias para vencer"),"Válido")),""),"Inválido")</f>
        <v/>
      </c>
      <c r="K384" s="93" t="str">
        <f>controle!$R384</f>
        <v/>
      </c>
      <c r="L384" s="94"/>
      <c r="M384" s="95" t="str">
        <f>IFERROR(IF((controle!$L384&gt;0),IF((DAYS360(TODAY(),(controle!$L384+editar!$C$15))&lt;1),"Vencido",IF((DAYS360(TODAY(),(controle!$L384+editar!$C$15))&lt;31),(DAYS360(TODAY(),(controle!$L384+editar!$C$15))&amp;" Dias para vencer"),"Válido")),""),"Inválido")</f>
        <v/>
      </c>
      <c r="N384" s="94" t="str">
        <f>IF(controle!$L384="","",controle!$L384+editar!$C$15)</f>
        <v/>
      </c>
      <c r="O384" s="97"/>
      <c r="P384" s="80">
        <v>377.0</v>
      </c>
      <c r="Q384" s="80" t="str">
        <f>IF(controle!$J384="","",IF(controle!$J384="Vencido","Vencido",IF(controle!$J384="Válido","Válido","Próximo ao vencimento")))</f>
        <v/>
      </c>
      <c r="R384" s="81" t="str">
        <f>IF(controle!$I384="","",controle!$I384+editar!$C$9)</f>
        <v/>
      </c>
      <c r="S384" s="80" t="str">
        <f>IF(controle!$R384="","",VLOOKUP(MONTH(controle!$R384),editar!$F$2:$G$13,2,0))</f>
        <v/>
      </c>
      <c r="T384" s="80" t="str">
        <f>IF(controle!$R384="","",YEAR(controle!$R384))</f>
        <v/>
      </c>
      <c r="U384" s="80" t="str">
        <f>IF(controle!$M384="","",IF(controle!$M384="Vencido","Vencido",IF(controle!$M384="Válido","Válido","Próximo ao vencimento")))</f>
        <v/>
      </c>
      <c r="V384" s="80" t="str">
        <f>IF(controle!$N384="","",VLOOKUP(MONTH(controle!$N384),editar!$F$2:$G$13,2,0))</f>
        <v/>
      </c>
      <c r="W384" s="80" t="str">
        <f>IF(controle!$N384="","",YEAR(controle!$N384))</f>
        <v/>
      </c>
      <c r="X384" s="80" t="str">
        <f>IF(controle!$I384="","",VLOOKUP(MONTH(controle!$I384),editar!$F$2:$G$13,2,0))</f>
        <v/>
      </c>
      <c r="Y384" s="80" t="str">
        <f>IF(controle!$I384="","",YEAR(controle!$I384))</f>
        <v/>
      </c>
      <c r="Z384" s="80" t="str">
        <f>IF(controle!$L384="","",VLOOKUP(MONTH(controle!$L384),editar!$F$2:$G$13,2,0))</f>
        <v/>
      </c>
      <c r="AA384" s="80" t="str">
        <f>IF(controle!$L384="","",YEAR(controle!$L384))</f>
        <v/>
      </c>
      <c r="AB384" s="61"/>
      <c r="AC384" s="62">
        <f>IFERROR(K384-editar!$C$1,"")</f>
        <v>-44648</v>
      </c>
      <c r="AD384" s="62">
        <f t="shared" si="1"/>
        <v>9999955352</v>
      </c>
      <c r="AE384" s="63"/>
      <c r="AF384" s="63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ht="19.5" customHeight="1">
      <c r="A385" s="82" t="str">
        <f>IF(controle!$D385="","",controle!$P385)</f>
        <v/>
      </c>
      <c r="B385" s="83"/>
      <c r="C385" s="83"/>
      <c r="D385" s="83"/>
      <c r="E385" s="83"/>
      <c r="F385" s="91"/>
      <c r="G385" s="99"/>
      <c r="H385" s="91"/>
      <c r="I385" s="100"/>
      <c r="J385" s="92" t="str">
        <f>IFERROR(IF((controle!$I385&gt;0),IF((DAYS360(TODAY(),(controle!$I385+editar!$C$9))&lt;1),"Vencido",IF((DAYS360(TODAY(),(controle!$I385+editar!$C$9))&lt;31),(DAYS360(TODAY(),(controle!$I385+editar!$C$9))&amp;" Dias para vencer"),"Válido")),""),"Inválido")</f>
        <v/>
      </c>
      <c r="K385" s="93" t="str">
        <f>controle!$R385</f>
        <v/>
      </c>
      <c r="L385" s="94"/>
      <c r="M385" s="95" t="str">
        <f>IFERROR(IF((controle!$L385&gt;0),IF((DAYS360(TODAY(),(controle!$L385+editar!$C$15))&lt;1),"Vencido",IF((DAYS360(TODAY(),(controle!$L385+editar!$C$15))&lt;31),(DAYS360(TODAY(),(controle!$L385+editar!$C$15))&amp;" Dias para vencer"),"Válido")),""),"Inválido")</f>
        <v/>
      </c>
      <c r="N385" s="94" t="str">
        <f>IF(controle!$L385="","",controle!$L385+editar!$C$15)</f>
        <v/>
      </c>
      <c r="O385" s="97"/>
      <c r="P385" s="80">
        <v>378.0</v>
      </c>
      <c r="Q385" s="80" t="str">
        <f>IF(controle!$J385="","",IF(controle!$J385="Vencido","Vencido",IF(controle!$J385="Válido","Válido","Próximo ao vencimento")))</f>
        <v/>
      </c>
      <c r="R385" s="81" t="str">
        <f>IF(controle!$I385="","",controle!$I385+editar!$C$9)</f>
        <v/>
      </c>
      <c r="S385" s="80" t="str">
        <f>IF(controle!$R385="","",VLOOKUP(MONTH(controle!$R385),editar!$F$2:$G$13,2,0))</f>
        <v/>
      </c>
      <c r="T385" s="80" t="str">
        <f>IF(controle!$R385="","",YEAR(controle!$R385))</f>
        <v/>
      </c>
      <c r="U385" s="80" t="str">
        <f>IF(controle!$M385="","",IF(controle!$M385="Vencido","Vencido",IF(controle!$M385="Válido","Válido","Próximo ao vencimento")))</f>
        <v/>
      </c>
      <c r="V385" s="80" t="str">
        <f>IF(controle!$N385="","",VLOOKUP(MONTH(controle!$N385),editar!$F$2:$G$13,2,0))</f>
        <v/>
      </c>
      <c r="W385" s="80" t="str">
        <f>IF(controle!$N385="","",YEAR(controle!$N385))</f>
        <v/>
      </c>
      <c r="X385" s="80" t="str">
        <f>IF(controle!$I385="","",VLOOKUP(MONTH(controle!$I385),editar!$F$2:$G$13,2,0))</f>
        <v/>
      </c>
      <c r="Y385" s="80" t="str">
        <f>IF(controle!$I385="","",YEAR(controle!$I385))</f>
        <v/>
      </c>
      <c r="Z385" s="80" t="str">
        <f>IF(controle!$L385="","",VLOOKUP(MONTH(controle!$L385),editar!$F$2:$G$13,2,0))</f>
        <v/>
      </c>
      <c r="AA385" s="80" t="str">
        <f>IF(controle!$L385="","",YEAR(controle!$L385))</f>
        <v/>
      </c>
      <c r="AB385" s="61"/>
      <c r="AC385" s="62">
        <f>IFERROR(K385-editar!$C$1,"")</f>
        <v>-44648</v>
      </c>
      <c r="AD385" s="62">
        <f t="shared" si="1"/>
        <v>9999955352</v>
      </c>
      <c r="AE385" s="63"/>
      <c r="AF385" s="63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ht="19.5" customHeight="1">
      <c r="A386" s="82" t="str">
        <f>IF(controle!$D386="","",controle!$P386)</f>
        <v/>
      </c>
      <c r="B386" s="83"/>
      <c r="C386" s="83"/>
      <c r="D386" s="83"/>
      <c r="E386" s="83"/>
      <c r="F386" s="91"/>
      <c r="G386" s="99"/>
      <c r="H386" s="91"/>
      <c r="I386" s="100"/>
      <c r="J386" s="92" t="str">
        <f>IFERROR(IF((controle!$I386&gt;0),IF((DAYS360(TODAY(),(controle!$I386+editar!$C$9))&lt;1),"Vencido",IF((DAYS360(TODAY(),(controle!$I386+editar!$C$9))&lt;31),(DAYS360(TODAY(),(controle!$I386+editar!$C$9))&amp;" Dias para vencer"),"Válido")),""),"Inválido")</f>
        <v/>
      </c>
      <c r="K386" s="93" t="str">
        <f>controle!$R386</f>
        <v/>
      </c>
      <c r="L386" s="94"/>
      <c r="M386" s="95" t="str">
        <f>IFERROR(IF((controle!$L386&gt;0),IF((DAYS360(TODAY(),(controle!$L386+editar!$C$15))&lt;1),"Vencido",IF((DAYS360(TODAY(),(controle!$L386+editar!$C$15))&lt;31),(DAYS360(TODAY(),(controle!$L386+editar!$C$15))&amp;" Dias para vencer"),"Válido")),""),"Inválido")</f>
        <v/>
      </c>
      <c r="N386" s="94" t="str">
        <f>IF(controle!$L386="","",controle!$L386+editar!$C$15)</f>
        <v/>
      </c>
      <c r="O386" s="97"/>
      <c r="P386" s="80">
        <v>379.0</v>
      </c>
      <c r="Q386" s="80" t="str">
        <f>IF(controle!$J386="","",IF(controle!$J386="Vencido","Vencido",IF(controle!$J386="Válido","Válido","Próximo ao vencimento")))</f>
        <v/>
      </c>
      <c r="R386" s="81" t="str">
        <f>IF(controle!$I386="","",controle!$I386+editar!$C$9)</f>
        <v/>
      </c>
      <c r="S386" s="80" t="str">
        <f>IF(controle!$R386="","",VLOOKUP(MONTH(controle!$R386),editar!$F$2:$G$13,2,0))</f>
        <v/>
      </c>
      <c r="T386" s="80" t="str">
        <f>IF(controle!$R386="","",YEAR(controle!$R386))</f>
        <v/>
      </c>
      <c r="U386" s="80" t="str">
        <f>IF(controle!$M386="","",IF(controle!$M386="Vencido","Vencido",IF(controle!$M386="Válido","Válido","Próximo ao vencimento")))</f>
        <v/>
      </c>
      <c r="V386" s="80" t="str">
        <f>IF(controle!$N386="","",VLOOKUP(MONTH(controle!$N386),editar!$F$2:$G$13,2,0))</f>
        <v/>
      </c>
      <c r="W386" s="80" t="str">
        <f>IF(controle!$N386="","",YEAR(controle!$N386))</f>
        <v/>
      </c>
      <c r="X386" s="80" t="str">
        <f>IF(controle!$I386="","",VLOOKUP(MONTH(controle!$I386),editar!$F$2:$G$13,2,0))</f>
        <v/>
      </c>
      <c r="Y386" s="80" t="str">
        <f>IF(controle!$I386="","",YEAR(controle!$I386))</f>
        <v/>
      </c>
      <c r="Z386" s="80" t="str">
        <f>IF(controle!$L386="","",VLOOKUP(MONTH(controle!$L386),editar!$F$2:$G$13,2,0))</f>
        <v/>
      </c>
      <c r="AA386" s="80" t="str">
        <f>IF(controle!$L386="","",YEAR(controle!$L386))</f>
        <v/>
      </c>
      <c r="AB386" s="61"/>
      <c r="AC386" s="62">
        <f>IFERROR(K386-editar!$C$1,"")</f>
        <v>-44648</v>
      </c>
      <c r="AD386" s="62">
        <f t="shared" si="1"/>
        <v>9999955352</v>
      </c>
      <c r="AE386" s="63"/>
      <c r="AF386" s="63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ht="19.5" customHeight="1">
      <c r="A387" s="82" t="str">
        <f>IF(controle!$D387="","",controle!$P387)</f>
        <v/>
      </c>
      <c r="B387" s="83"/>
      <c r="C387" s="83"/>
      <c r="D387" s="83"/>
      <c r="E387" s="83"/>
      <c r="F387" s="91"/>
      <c r="G387" s="99"/>
      <c r="H387" s="91"/>
      <c r="I387" s="100"/>
      <c r="J387" s="92" t="str">
        <f>IFERROR(IF((controle!$I387&gt;0),IF((DAYS360(TODAY(),(controle!$I387+editar!$C$9))&lt;1),"Vencido",IF((DAYS360(TODAY(),(controle!$I387+editar!$C$9))&lt;31),(DAYS360(TODAY(),(controle!$I387+editar!$C$9))&amp;" Dias para vencer"),"Válido")),""),"Inválido")</f>
        <v/>
      </c>
      <c r="K387" s="93" t="str">
        <f>controle!$R387</f>
        <v/>
      </c>
      <c r="L387" s="94"/>
      <c r="M387" s="95" t="str">
        <f>IFERROR(IF((controle!$L387&gt;0),IF((DAYS360(TODAY(),(controle!$L387+editar!$C$15))&lt;1),"Vencido",IF((DAYS360(TODAY(),(controle!$L387+editar!$C$15))&lt;31),(DAYS360(TODAY(),(controle!$L387+editar!$C$15))&amp;" Dias para vencer"),"Válido")),""),"Inválido")</f>
        <v/>
      </c>
      <c r="N387" s="94" t="str">
        <f>IF(controle!$L387="","",controle!$L387+editar!$C$15)</f>
        <v/>
      </c>
      <c r="O387" s="97"/>
      <c r="P387" s="80">
        <v>380.0</v>
      </c>
      <c r="Q387" s="80" t="str">
        <f>IF(controle!$J387="","",IF(controle!$J387="Vencido","Vencido",IF(controle!$J387="Válido","Válido","Próximo ao vencimento")))</f>
        <v/>
      </c>
      <c r="R387" s="81" t="str">
        <f>IF(controle!$I387="","",controle!$I387+editar!$C$9)</f>
        <v/>
      </c>
      <c r="S387" s="80" t="str">
        <f>IF(controle!$R387="","",VLOOKUP(MONTH(controle!$R387),editar!$F$2:$G$13,2,0))</f>
        <v/>
      </c>
      <c r="T387" s="80" t="str">
        <f>IF(controle!$R387="","",YEAR(controle!$R387))</f>
        <v/>
      </c>
      <c r="U387" s="80" t="str">
        <f>IF(controle!$M387="","",IF(controle!$M387="Vencido","Vencido",IF(controle!$M387="Válido","Válido","Próximo ao vencimento")))</f>
        <v/>
      </c>
      <c r="V387" s="80" t="str">
        <f>IF(controle!$N387="","",VLOOKUP(MONTH(controle!$N387),editar!$F$2:$G$13,2,0))</f>
        <v/>
      </c>
      <c r="W387" s="80" t="str">
        <f>IF(controle!$N387="","",YEAR(controle!$N387))</f>
        <v/>
      </c>
      <c r="X387" s="80" t="str">
        <f>IF(controle!$I387="","",VLOOKUP(MONTH(controle!$I387),editar!$F$2:$G$13,2,0))</f>
        <v/>
      </c>
      <c r="Y387" s="80" t="str">
        <f>IF(controle!$I387="","",YEAR(controle!$I387))</f>
        <v/>
      </c>
      <c r="Z387" s="80" t="str">
        <f>IF(controle!$L387="","",VLOOKUP(MONTH(controle!$L387),editar!$F$2:$G$13,2,0))</f>
        <v/>
      </c>
      <c r="AA387" s="80" t="str">
        <f>IF(controle!$L387="","",YEAR(controle!$L387))</f>
        <v/>
      </c>
      <c r="AB387" s="61"/>
      <c r="AC387" s="62">
        <f>IFERROR(K387-editar!$C$1,"")</f>
        <v>-44648</v>
      </c>
      <c r="AD387" s="62">
        <f t="shared" si="1"/>
        <v>9999955352</v>
      </c>
      <c r="AE387" s="63"/>
      <c r="AF387" s="63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ht="19.5" customHeight="1">
      <c r="A388" s="82" t="str">
        <f>IF(controle!$D388="","",controle!$P388)</f>
        <v/>
      </c>
      <c r="B388" s="83"/>
      <c r="C388" s="83"/>
      <c r="D388" s="83"/>
      <c r="E388" s="83"/>
      <c r="F388" s="91"/>
      <c r="G388" s="99"/>
      <c r="H388" s="91"/>
      <c r="I388" s="100"/>
      <c r="J388" s="92" t="str">
        <f>IFERROR(IF((controle!$I388&gt;0),IF((DAYS360(TODAY(),(controle!$I388+editar!$C$9))&lt;1),"Vencido",IF((DAYS360(TODAY(),(controle!$I388+editar!$C$9))&lt;31),(DAYS360(TODAY(),(controle!$I388+editar!$C$9))&amp;" Dias para vencer"),"Válido")),""),"Inválido")</f>
        <v/>
      </c>
      <c r="K388" s="93" t="str">
        <f>controle!$R388</f>
        <v/>
      </c>
      <c r="L388" s="94"/>
      <c r="M388" s="95" t="str">
        <f>IFERROR(IF((controle!$L388&gt;0),IF((DAYS360(TODAY(),(controle!$L388+editar!$C$15))&lt;1),"Vencido",IF((DAYS360(TODAY(),(controle!$L388+editar!$C$15))&lt;31),(DAYS360(TODAY(),(controle!$L388+editar!$C$15))&amp;" Dias para vencer"),"Válido")),""),"Inválido")</f>
        <v/>
      </c>
      <c r="N388" s="94" t="str">
        <f>IF(controle!$L388="","",controle!$L388+editar!$C$15)</f>
        <v/>
      </c>
      <c r="O388" s="97"/>
      <c r="P388" s="80">
        <v>381.0</v>
      </c>
      <c r="Q388" s="80" t="str">
        <f>IF(controle!$J388="","",IF(controle!$J388="Vencido","Vencido",IF(controle!$J388="Válido","Válido","Próximo ao vencimento")))</f>
        <v/>
      </c>
      <c r="R388" s="81" t="str">
        <f>IF(controle!$I388="","",controle!$I388+editar!$C$9)</f>
        <v/>
      </c>
      <c r="S388" s="80" t="str">
        <f>IF(controle!$R388="","",VLOOKUP(MONTH(controle!$R388),editar!$F$2:$G$13,2,0))</f>
        <v/>
      </c>
      <c r="T388" s="80" t="str">
        <f>IF(controle!$R388="","",YEAR(controle!$R388))</f>
        <v/>
      </c>
      <c r="U388" s="80" t="str">
        <f>IF(controle!$M388="","",IF(controle!$M388="Vencido","Vencido",IF(controle!$M388="Válido","Válido","Próximo ao vencimento")))</f>
        <v/>
      </c>
      <c r="V388" s="80" t="str">
        <f>IF(controle!$N388="","",VLOOKUP(MONTH(controle!$N388),editar!$F$2:$G$13,2,0))</f>
        <v/>
      </c>
      <c r="W388" s="80" t="str">
        <f>IF(controle!$N388="","",YEAR(controle!$N388))</f>
        <v/>
      </c>
      <c r="X388" s="80" t="str">
        <f>IF(controle!$I388="","",VLOOKUP(MONTH(controle!$I388),editar!$F$2:$G$13,2,0))</f>
        <v/>
      </c>
      <c r="Y388" s="80" t="str">
        <f>IF(controle!$I388="","",YEAR(controle!$I388))</f>
        <v/>
      </c>
      <c r="Z388" s="80" t="str">
        <f>IF(controle!$L388="","",VLOOKUP(MONTH(controle!$L388),editar!$F$2:$G$13,2,0))</f>
        <v/>
      </c>
      <c r="AA388" s="80" t="str">
        <f>IF(controle!$L388="","",YEAR(controle!$L388))</f>
        <v/>
      </c>
      <c r="AB388" s="61"/>
      <c r="AC388" s="62">
        <f>IFERROR(K388-editar!$C$1,"")</f>
        <v>-44648</v>
      </c>
      <c r="AD388" s="62">
        <f t="shared" si="1"/>
        <v>9999955352</v>
      </c>
      <c r="AE388" s="63"/>
      <c r="AF388" s="63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ht="19.5" customHeight="1">
      <c r="A389" s="82" t="str">
        <f>IF(controle!$D389="","",controle!$P389)</f>
        <v/>
      </c>
      <c r="B389" s="83"/>
      <c r="C389" s="83"/>
      <c r="D389" s="83"/>
      <c r="E389" s="83"/>
      <c r="F389" s="91"/>
      <c r="G389" s="99"/>
      <c r="H389" s="91"/>
      <c r="I389" s="100"/>
      <c r="J389" s="92" t="str">
        <f>IFERROR(IF((controle!$I389&gt;0),IF((DAYS360(TODAY(),(controle!$I389+editar!$C$9))&lt;1),"Vencido",IF((DAYS360(TODAY(),(controle!$I389+editar!$C$9))&lt;31),(DAYS360(TODAY(),(controle!$I389+editar!$C$9))&amp;" Dias para vencer"),"Válido")),""),"Inválido")</f>
        <v/>
      </c>
      <c r="K389" s="93" t="str">
        <f>controle!$R389</f>
        <v/>
      </c>
      <c r="L389" s="94"/>
      <c r="M389" s="95" t="str">
        <f>IFERROR(IF((controle!$L389&gt;0),IF((DAYS360(TODAY(),(controle!$L389+editar!$C$15))&lt;1),"Vencido",IF((DAYS360(TODAY(),(controle!$L389+editar!$C$15))&lt;31),(DAYS360(TODAY(),(controle!$L389+editar!$C$15))&amp;" Dias para vencer"),"Válido")),""),"Inválido")</f>
        <v/>
      </c>
      <c r="N389" s="94" t="str">
        <f>IF(controle!$L389="","",controle!$L389+editar!$C$15)</f>
        <v/>
      </c>
      <c r="O389" s="97"/>
      <c r="P389" s="80">
        <v>382.0</v>
      </c>
      <c r="Q389" s="80" t="str">
        <f>IF(controle!$J389="","",IF(controle!$J389="Vencido","Vencido",IF(controle!$J389="Válido","Válido","Próximo ao vencimento")))</f>
        <v/>
      </c>
      <c r="R389" s="81" t="str">
        <f>IF(controle!$I389="","",controle!$I389+editar!$C$9)</f>
        <v/>
      </c>
      <c r="S389" s="80" t="str">
        <f>IF(controle!$R389="","",VLOOKUP(MONTH(controle!$R389),editar!$F$2:$G$13,2,0))</f>
        <v/>
      </c>
      <c r="T389" s="80" t="str">
        <f>IF(controle!$R389="","",YEAR(controle!$R389))</f>
        <v/>
      </c>
      <c r="U389" s="80" t="str">
        <f>IF(controle!$M389="","",IF(controle!$M389="Vencido","Vencido",IF(controle!$M389="Válido","Válido","Próximo ao vencimento")))</f>
        <v/>
      </c>
      <c r="V389" s="80" t="str">
        <f>IF(controle!$N389="","",VLOOKUP(MONTH(controle!$N389),editar!$F$2:$G$13,2,0))</f>
        <v/>
      </c>
      <c r="W389" s="80" t="str">
        <f>IF(controle!$N389="","",YEAR(controle!$N389))</f>
        <v/>
      </c>
      <c r="X389" s="80" t="str">
        <f>IF(controle!$I389="","",VLOOKUP(MONTH(controle!$I389),editar!$F$2:$G$13,2,0))</f>
        <v/>
      </c>
      <c r="Y389" s="80" t="str">
        <f>IF(controle!$I389="","",YEAR(controle!$I389))</f>
        <v/>
      </c>
      <c r="Z389" s="80" t="str">
        <f>IF(controle!$L389="","",VLOOKUP(MONTH(controle!$L389),editar!$F$2:$G$13,2,0))</f>
        <v/>
      </c>
      <c r="AA389" s="80" t="str">
        <f>IF(controle!$L389="","",YEAR(controle!$L389))</f>
        <v/>
      </c>
      <c r="AB389" s="61"/>
      <c r="AC389" s="62">
        <f>IFERROR(K389-editar!$C$1,"")</f>
        <v>-44648</v>
      </c>
      <c r="AD389" s="62">
        <f t="shared" si="1"/>
        <v>9999955352</v>
      </c>
      <c r="AE389" s="63"/>
      <c r="AF389" s="63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ht="19.5" customHeight="1">
      <c r="A390" s="82" t="str">
        <f>IF(controle!$D390="","",controle!$P390)</f>
        <v/>
      </c>
      <c r="B390" s="83"/>
      <c r="C390" s="83"/>
      <c r="D390" s="83"/>
      <c r="E390" s="83"/>
      <c r="F390" s="91"/>
      <c r="G390" s="99"/>
      <c r="H390" s="91"/>
      <c r="I390" s="100"/>
      <c r="J390" s="92" t="str">
        <f>IFERROR(IF((controle!$I390&gt;0),IF((DAYS360(TODAY(),(controle!$I390+editar!$C$9))&lt;1),"Vencido",IF((DAYS360(TODAY(),(controle!$I390+editar!$C$9))&lt;31),(DAYS360(TODAY(),(controle!$I390+editar!$C$9))&amp;" Dias para vencer"),"Válido")),""),"Inválido")</f>
        <v/>
      </c>
      <c r="K390" s="93" t="str">
        <f>controle!$R390</f>
        <v/>
      </c>
      <c r="L390" s="94"/>
      <c r="M390" s="95" t="str">
        <f>IFERROR(IF((controle!$L390&gt;0),IF((DAYS360(TODAY(),(controle!$L390+editar!$C$15))&lt;1),"Vencido",IF((DAYS360(TODAY(),(controle!$L390+editar!$C$15))&lt;31),(DAYS360(TODAY(),(controle!$L390+editar!$C$15))&amp;" Dias para vencer"),"Válido")),""),"Inválido")</f>
        <v/>
      </c>
      <c r="N390" s="94" t="str">
        <f>IF(controle!$L390="","",controle!$L390+editar!$C$15)</f>
        <v/>
      </c>
      <c r="O390" s="97"/>
      <c r="P390" s="80">
        <v>383.0</v>
      </c>
      <c r="Q390" s="80" t="str">
        <f>IF(controle!$J390="","",IF(controle!$J390="Vencido","Vencido",IF(controle!$J390="Válido","Válido","Próximo ao vencimento")))</f>
        <v/>
      </c>
      <c r="R390" s="81" t="str">
        <f>IF(controle!$I390="","",controle!$I390+editar!$C$9)</f>
        <v/>
      </c>
      <c r="S390" s="80" t="str">
        <f>IF(controle!$R390="","",VLOOKUP(MONTH(controle!$R390),editar!$F$2:$G$13,2,0))</f>
        <v/>
      </c>
      <c r="T390" s="80" t="str">
        <f>IF(controle!$R390="","",YEAR(controle!$R390))</f>
        <v/>
      </c>
      <c r="U390" s="80" t="str">
        <f>IF(controle!$M390="","",IF(controle!$M390="Vencido","Vencido",IF(controle!$M390="Válido","Válido","Próximo ao vencimento")))</f>
        <v/>
      </c>
      <c r="V390" s="80" t="str">
        <f>IF(controle!$N390="","",VLOOKUP(MONTH(controle!$N390),editar!$F$2:$G$13,2,0))</f>
        <v/>
      </c>
      <c r="W390" s="80" t="str">
        <f>IF(controle!$N390="","",YEAR(controle!$N390))</f>
        <v/>
      </c>
      <c r="X390" s="80" t="str">
        <f>IF(controle!$I390="","",VLOOKUP(MONTH(controle!$I390),editar!$F$2:$G$13,2,0))</f>
        <v/>
      </c>
      <c r="Y390" s="80" t="str">
        <f>IF(controle!$I390="","",YEAR(controle!$I390))</f>
        <v/>
      </c>
      <c r="Z390" s="80" t="str">
        <f>IF(controle!$L390="","",VLOOKUP(MONTH(controle!$L390),editar!$F$2:$G$13,2,0))</f>
        <v/>
      </c>
      <c r="AA390" s="80" t="str">
        <f>IF(controle!$L390="","",YEAR(controle!$L390))</f>
        <v/>
      </c>
      <c r="AB390" s="61"/>
      <c r="AC390" s="62">
        <f>IFERROR(K390-editar!$C$1,"")</f>
        <v>-44648</v>
      </c>
      <c r="AD390" s="62">
        <f t="shared" si="1"/>
        <v>9999955352</v>
      </c>
      <c r="AE390" s="63"/>
      <c r="AF390" s="63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ht="19.5" customHeight="1">
      <c r="A391" s="82" t="str">
        <f>IF(controle!$D391="","",controle!$P391)</f>
        <v/>
      </c>
      <c r="B391" s="83"/>
      <c r="C391" s="83"/>
      <c r="D391" s="83"/>
      <c r="E391" s="83"/>
      <c r="F391" s="91"/>
      <c r="G391" s="99"/>
      <c r="H391" s="91"/>
      <c r="I391" s="100"/>
      <c r="J391" s="92" t="str">
        <f>IFERROR(IF((controle!$I391&gt;0),IF((DAYS360(TODAY(),(controle!$I391+editar!$C$9))&lt;1),"Vencido",IF((DAYS360(TODAY(),(controle!$I391+editar!$C$9))&lt;31),(DAYS360(TODAY(),(controle!$I391+editar!$C$9))&amp;" Dias para vencer"),"Válido")),""),"Inválido")</f>
        <v/>
      </c>
      <c r="K391" s="93" t="str">
        <f>controle!$R391</f>
        <v/>
      </c>
      <c r="L391" s="94"/>
      <c r="M391" s="95" t="str">
        <f>IFERROR(IF((controle!$L391&gt;0),IF((DAYS360(TODAY(),(controle!$L391+editar!$C$15))&lt;1),"Vencido",IF((DAYS360(TODAY(),(controle!$L391+editar!$C$15))&lt;31),(DAYS360(TODAY(),(controle!$L391+editar!$C$15))&amp;" Dias para vencer"),"Válido")),""),"Inválido")</f>
        <v/>
      </c>
      <c r="N391" s="94" t="str">
        <f>IF(controle!$L391="","",controle!$L391+editar!$C$15)</f>
        <v/>
      </c>
      <c r="O391" s="97"/>
      <c r="P391" s="80">
        <v>384.0</v>
      </c>
      <c r="Q391" s="80" t="str">
        <f>IF(controle!$J391="","",IF(controle!$J391="Vencido","Vencido",IF(controle!$J391="Válido","Válido","Próximo ao vencimento")))</f>
        <v/>
      </c>
      <c r="R391" s="81" t="str">
        <f>IF(controle!$I391="","",controle!$I391+editar!$C$9)</f>
        <v/>
      </c>
      <c r="S391" s="80" t="str">
        <f>IF(controle!$R391="","",VLOOKUP(MONTH(controle!$R391),editar!$F$2:$G$13,2,0))</f>
        <v/>
      </c>
      <c r="T391" s="80" t="str">
        <f>IF(controle!$R391="","",YEAR(controle!$R391))</f>
        <v/>
      </c>
      <c r="U391" s="80" t="str">
        <f>IF(controle!$M391="","",IF(controle!$M391="Vencido","Vencido",IF(controle!$M391="Válido","Válido","Próximo ao vencimento")))</f>
        <v/>
      </c>
      <c r="V391" s="80" t="str">
        <f>IF(controle!$N391="","",VLOOKUP(MONTH(controle!$N391),editar!$F$2:$G$13,2,0))</f>
        <v/>
      </c>
      <c r="W391" s="80" t="str">
        <f>IF(controle!$N391="","",YEAR(controle!$N391))</f>
        <v/>
      </c>
      <c r="X391" s="80" t="str">
        <f>IF(controle!$I391="","",VLOOKUP(MONTH(controle!$I391),editar!$F$2:$G$13,2,0))</f>
        <v/>
      </c>
      <c r="Y391" s="80" t="str">
        <f>IF(controle!$I391="","",YEAR(controle!$I391))</f>
        <v/>
      </c>
      <c r="Z391" s="80" t="str">
        <f>IF(controle!$L391="","",VLOOKUP(MONTH(controle!$L391),editar!$F$2:$G$13,2,0))</f>
        <v/>
      </c>
      <c r="AA391" s="80" t="str">
        <f>IF(controle!$L391="","",YEAR(controle!$L391))</f>
        <v/>
      </c>
      <c r="AB391" s="61"/>
      <c r="AC391" s="62">
        <f>IFERROR(K391-editar!$C$1,"")</f>
        <v>-44648</v>
      </c>
      <c r="AD391" s="62">
        <f t="shared" si="1"/>
        <v>9999955352</v>
      </c>
      <c r="AE391" s="63"/>
      <c r="AF391" s="63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ht="19.5" customHeight="1">
      <c r="A392" s="82" t="str">
        <f>IF(controle!$D392="","",controle!$P392)</f>
        <v/>
      </c>
      <c r="B392" s="83"/>
      <c r="C392" s="83"/>
      <c r="D392" s="83"/>
      <c r="E392" s="83"/>
      <c r="F392" s="91"/>
      <c r="G392" s="99"/>
      <c r="H392" s="91"/>
      <c r="I392" s="100"/>
      <c r="J392" s="92" t="str">
        <f>IFERROR(IF((controle!$I392&gt;0),IF((DAYS360(TODAY(),(controle!$I392+editar!$C$9))&lt;1),"Vencido",IF((DAYS360(TODAY(),(controle!$I392+editar!$C$9))&lt;31),(DAYS360(TODAY(),(controle!$I392+editar!$C$9))&amp;" Dias para vencer"),"Válido")),""),"Inválido")</f>
        <v/>
      </c>
      <c r="K392" s="93" t="str">
        <f>controle!$R392</f>
        <v/>
      </c>
      <c r="L392" s="94"/>
      <c r="M392" s="95" t="str">
        <f>IFERROR(IF((controle!$L392&gt;0),IF((DAYS360(TODAY(),(controle!$L392+editar!$C$15))&lt;1),"Vencido",IF((DAYS360(TODAY(),(controle!$L392+editar!$C$15))&lt;31),(DAYS360(TODAY(),(controle!$L392+editar!$C$15))&amp;" Dias para vencer"),"Válido")),""),"Inválido")</f>
        <v/>
      </c>
      <c r="N392" s="94" t="str">
        <f>IF(controle!$L392="","",controle!$L392+editar!$C$15)</f>
        <v/>
      </c>
      <c r="O392" s="97"/>
      <c r="P392" s="80">
        <v>385.0</v>
      </c>
      <c r="Q392" s="80" t="str">
        <f>IF(controle!$J392="","",IF(controle!$J392="Vencido","Vencido",IF(controle!$J392="Válido","Válido","Próximo ao vencimento")))</f>
        <v/>
      </c>
      <c r="R392" s="81" t="str">
        <f>IF(controle!$I392="","",controle!$I392+editar!$C$9)</f>
        <v/>
      </c>
      <c r="S392" s="80" t="str">
        <f>IF(controle!$R392="","",VLOOKUP(MONTH(controle!$R392),editar!$F$2:$G$13,2,0))</f>
        <v/>
      </c>
      <c r="T392" s="80" t="str">
        <f>IF(controle!$R392="","",YEAR(controle!$R392))</f>
        <v/>
      </c>
      <c r="U392" s="80" t="str">
        <f>IF(controle!$M392="","",IF(controle!$M392="Vencido","Vencido",IF(controle!$M392="Válido","Válido","Próximo ao vencimento")))</f>
        <v/>
      </c>
      <c r="V392" s="80" t="str">
        <f>IF(controle!$N392="","",VLOOKUP(MONTH(controle!$N392),editar!$F$2:$G$13,2,0))</f>
        <v/>
      </c>
      <c r="W392" s="80" t="str">
        <f>IF(controle!$N392="","",YEAR(controle!$N392))</f>
        <v/>
      </c>
      <c r="X392" s="80" t="str">
        <f>IF(controle!$I392="","",VLOOKUP(MONTH(controle!$I392),editar!$F$2:$G$13,2,0))</f>
        <v/>
      </c>
      <c r="Y392" s="80" t="str">
        <f>IF(controle!$I392="","",YEAR(controle!$I392))</f>
        <v/>
      </c>
      <c r="Z392" s="80" t="str">
        <f>IF(controle!$L392="","",VLOOKUP(MONTH(controle!$L392),editar!$F$2:$G$13,2,0))</f>
        <v/>
      </c>
      <c r="AA392" s="80" t="str">
        <f>IF(controle!$L392="","",YEAR(controle!$L392))</f>
        <v/>
      </c>
      <c r="AB392" s="61"/>
      <c r="AC392" s="62">
        <f>IFERROR(K392-editar!$C$1,"")</f>
        <v>-44648</v>
      </c>
      <c r="AD392" s="62">
        <f t="shared" si="1"/>
        <v>9999955352</v>
      </c>
      <c r="AE392" s="63"/>
      <c r="AF392" s="63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ht="19.5" customHeight="1">
      <c r="A393" s="82" t="str">
        <f>IF(controle!$D393="","",controle!$P393)</f>
        <v/>
      </c>
      <c r="B393" s="83"/>
      <c r="C393" s="83"/>
      <c r="D393" s="83"/>
      <c r="E393" s="83"/>
      <c r="F393" s="91"/>
      <c r="G393" s="99"/>
      <c r="H393" s="91"/>
      <c r="I393" s="100"/>
      <c r="J393" s="92" t="str">
        <f>IFERROR(IF((controle!$I393&gt;0),IF((DAYS360(TODAY(),(controle!$I393+editar!$C$9))&lt;1),"Vencido",IF((DAYS360(TODAY(),(controle!$I393+editar!$C$9))&lt;31),(DAYS360(TODAY(),(controle!$I393+editar!$C$9))&amp;" Dias para vencer"),"Válido")),""),"Inválido")</f>
        <v/>
      </c>
      <c r="K393" s="93" t="str">
        <f>controle!$R393</f>
        <v/>
      </c>
      <c r="L393" s="94"/>
      <c r="M393" s="95" t="str">
        <f>IFERROR(IF((controle!$L393&gt;0),IF((DAYS360(TODAY(),(controle!$L393+editar!$C$15))&lt;1),"Vencido",IF((DAYS360(TODAY(),(controle!$L393+editar!$C$15))&lt;31),(DAYS360(TODAY(),(controle!$L393+editar!$C$15))&amp;" Dias para vencer"),"Válido")),""),"Inválido")</f>
        <v/>
      </c>
      <c r="N393" s="94" t="str">
        <f>IF(controle!$L393="","",controle!$L393+editar!$C$15)</f>
        <v/>
      </c>
      <c r="O393" s="97"/>
      <c r="P393" s="80">
        <v>386.0</v>
      </c>
      <c r="Q393" s="80" t="str">
        <f>IF(controle!$J393="","",IF(controle!$J393="Vencido","Vencido",IF(controle!$J393="Válido","Válido","Próximo ao vencimento")))</f>
        <v/>
      </c>
      <c r="R393" s="81" t="str">
        <f>IF(controle!$I393="","",controle!$I393+editar!$C$9)</f>
        <v/>
      </c>
      <c r="S393" s="80" t="str">
        <f>IF(controle!$R393="","",VLOOKUP(MONTH(controle!$R393),editar!$F$2:$G$13,2,0))</f>
        <v/>
      </c>
      <c r="T393" s="80" t="str">
        <f>IF(controle!$R393="","",YEAR(controle!$R393))</f>
        <v/>
      </c>
      <c r="U393" s="80" t="str">
        <f>IF(controle!$M393="","",IF(controle!$M393="Vencido","Vencido",IF(controle!$M393="Válido","Válido","Próximo ao vencimento")))</f>
        <v/>
      </c>
      <c r="V393" s="80" t="str">
        <f>IF(controle!$N393="","",VLOOKUP(MONTH(controle!$N393),editar!$F$2:$G$13,2,0))</f>
        <v/>
      </c>
      <c r="W393" s="80" t="str">
        <f>IF(controle!$N393="","",YEAR(controle!$N393))</f>
        <v/>
      </c>
      <c r="X393" s="80" t="str">
        <f>IF(controle!$I393="","",VLOOKUP(MONTH(controle!$I393),editar!$F$2:$G$13,2,0))</f>
        <v/>
      </c>
      <c r="Y393" s="80" t="str">
        <f>IF(controle!$I393="","",YEAR(controle!$I393))</f>
        <v/>
      </c>
      <c r="Z393" s="80" t="str">
        <f>IF(controle!$L393="","",VLOOKUP(MONTH(controle!$L393),editar!$F$2:$G$13,2,0))</f>
        <v/>
      </c>
      <c r="AA393" s="80" t="str">
        <f>IF(controle!$L393="","",YEAR(controle!$L393))</f>
        <v/>
      </c>
      <c r="AB393" s="61"/>
      <c r="AC393" s="62">
        <f>IFERROR(K393-editar!$C$1,"")</f>
        <v>-44648</v>
      </c>
      <c r="AD393" s="62">
        <f t="shared" si="1"/>
        <v>9999955352</v>
      </c>
      <c r="AE393" s="63"/>
      <c r="AF393" s="63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ht="19.5" customHeight="1">
      <c r="A394" s="82" t="str">
        <f>IF(controle!$D394="","",controle!$P394)</f>
        <v/>
      </c>
      <c r="B394" s="83"/>
      <c r="C394" s="83"/>
      <c r="D394" s="83"/>
      <c r="E394" s="83"/>
      <c r="F394" s="91"/>
      <c r="G394" s="99"/>
      <c r="H394" s="91"/>
      <c r="I394" s="100"/>
      <c r="J394" s="92" t="str">
        <f>IFERROR(IF((controle!$I394&gt;0),IF((DAYS360(TODAY(),(controle!$I394+editar!$C$9))&lt;1),"Vencido",IF((DAYS360(TODAY(),(controle!$I394+editar!$C$9))&lt;31),(DAYS360(TODAY(),(controle!$I394+editar!$C$9))&amp;" Dias para vencer"),"Válido")),""),"Inválido")</f>
        <v/>
      </c>
      <c r="K394" s="93" t="str">
        <f>controle!$R394</f>
        <v/>
      </c>
      <c r="L394" s="94"/>
      <c r="M394" s="95" t="str">
        <f>IFERROR(IF((controle!$L394&gt;0),IF((DAYS360(TODAY(),(controle!$L394+editar!$C$15))&lt;1),"Vencido",IF((DAYS360(TODAY(),(controle!$L394+editar!$C$15))&lt;31),(DAYS360(TODAY(),(controle!$L394+editar!$C$15))&amp;" Dias para vencer"),"Válido")),""),"Inválido")</f>
        <v/>
      </c>
      <c r="N394" s="94" t="str">
        <f>IF(controle!$L394="","",controle!$L394+editar!$C$15)</f>
        <v/>
      </c>
      <c r="O394" s="97"/>
      <c r="P394" s="80">
        <v>387.0</v>
      </c>
      <c r="Q394" s="80" t="str">
        <f>IF(controle!$J394="","",IF(controle!$J394="Vencido","Vencido",IF(controle!$J394="Válido","Válido","Próximo ao vencimento")))</f>
        <v/>
      </c>
      <c r="R394" s="81" t="str">
        <f>IF(controle!$I394="","",controle!$I394+editar!$C$9)</f>
        <v/>
      </c>
      <c r="S394" s="80" t="str">
        <f>IF(controle!$R394="","",VLOOKUP(MONTH(controle!$R394),editar!$F$2:$G$13,2,0))</f>
        <v/>
      </c>
      <c r="T394" s="80" t="str">
        <f>IF(controle!$R394="","",YEAR(controle!$R394))</f>
        <v/>
      </c>
      <c r="U394" s="80" t="str">
        <f>IF(controle!$M394="","",IF(controle!$M394="Vencido","Vencido",IF(controle!$M394="Válido","Válido","Próximo ao vencimento")))</f>
        <v/>
      </c>
      <c r="V394" s="80" t="str">
        <f>IF(controle!$N394="","",VLOOKUP(MONTH(controle!$N394),editar!$F$2:$G$13,2,0))</f>
        <v/>
      </c>
      <c r="W394" s="80" t="str">
        <f>IF(controle!$N394="","",YEAR(controle!$N394))</f>
        <v/>
      </c>
      <c r="X394" s="80" t="str">
        <f>IF(controle!$I394="","",VLOOKUP(MONTH(controle!$I394),editar!$F$2:$G$13,2,0))</f>
        <v/>
      </c>
      <c r="Y394" s="80" t="str">
        <f>IF(controle!$I394="","",YEAR(controle!$I394))</f>
        <v/>
      </c>
      <c r="Z394" s="80" t="str">
        <f>IF(controle!$L394="","",VLOOKUP(MONTH(controle!$L394),editar!$F$2:$G$13,2,0))</f>
        <v/>
      </c>
      <c r="AA394" s="80" t="str">
        <f>IF(controle!$L394="","",YEAR(controle!$L394))</f>
        <v/>
      </c>
      <c r="AB394" s="61"/>
      <c r="AC394" s="62">
        <f>IFERROR(K394-editar!$C$1,"")</f>
        <v>-44648</v>
      </c>
      <c r="AD394" s="62">
        <f t="shared" si="1"/>
        <v>9999955352</v>
      </c>
      <c r="AE394" s="63"/>
      <c r="AF394" s="63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ht="19.5" customHeight="1">
      <c r="A395" s="82" t="str">
        <f>IF(controle!$D395="","",controle!$P395)</f>
        <v/>
      </c>
      <c r="B395" s="83"/>
      <c r="C395" s="83"/>
      <c r="D395" s="83"/>
      <c r="E395" s="83"/>
      <c r="F395" s="91"/>
      <c r="G395" s="99"/>
      <c r="H395" s="91"/>
      <c r="I395" s="100"/>
      <c r="J395" s="92" t="str">
        <f>IFERROR(IF((controle!$I395&gt;0),IF((DAYS360(TODAY(),(controle!$I395+editar!$C$9))&lt;1),"Vencido",IF((DAYS360(TODAY(),(controle!$I395+editar!$C$9))&lt;31),(DAYS360(TODAY(),(controle!$I395+editar!$C$9))&amp;" Dias para vencer"),"Válido")),""),"Inválido")</f>
        <v/>
      </c>
      <c r="K395" s="93" t="str">
        <f>controle!$R395</f>
        <v/>
      </c>
      <c r="L395" s="94"/>
      <c r="M395" s="95" t="str">
        <f>IFERROR(IF((controle!$L395&gt;0),IF((DAYS360(TODAY(),(controle!$L395+editar!$C$15))&lt;1),"Vencido",IF((DAYS360(TODAY(),(controle!$L395+editar!$C$15))&lt;31),(DAYS360(TODAY(),(controle!$L395+editar!$C$15))&amp;" Dias para vencer"),"Válido")),""),"Inválido")</f>
        <v/>
      </c>
      <c r="N395" s="94" t="str">
        <f>IF(controle!$L395="","",controle!$L395+editar!$C$15)</f>
        <v/>
      </c>
      <c r="O395" s="97"/>
      <c r="P395" s="80">
        <v>388.0</v>
      </c>
      <c r="Q395" s="80" t="str">
        <f>IF(controle!$J395="","",IF(controle!$J395="Vencido","Vencido",IF(controle!$J395="Válido","Válido","Próximo ao vencimento")))</f>
        <v/>
      </c>
      <c r="R395" s="81" t="str">
        <f>IF(controle!$I395="","",controle!$I395+editar!$C$9)</f>
        <v/>
      </c>
      <c r="S395" s="80" t="str">
        <f>IF(controle!$R395="","",VLOOKUP(MONTH(controle!$R395),editar!$F$2:$G$13,2,0))</f>
        <v/>
      </c>
      <c r="T395" s="80" t="str">
        <f>IF(controle!$R395="","",YEAR(controle!$R395))</f>
        <v/>
      </c>
      <c r="U395" s="80" t="str">
        <f>IF(controle!$M395="","",IF(controle!$M395="Vencido","Vencido",IF(controle!$M395="Válido","Válido","Próximo ao vencimento")))</f>
        <v/>
      </c>
      <c r="V395" s="80" t="str">
        <f>IF(controle!$N395="","",VLOOKUP(MONTH(controle!$N395),editar!$F$2:$G$13,2,0))</f>
        <v/>
      </c>
      <c r="W395" s="80" t="str">
        <f>IF(controle!$N395="","",YEAR(controle!$N395))</f>
        <v/>
      </c>
      <c r="X395" s="80" t="str">
        <f>IF(controle!$I395="","",VLOOKUP(MONTH(controle!$I395),editar!$F$2:$G$13,2,0))</f>
        <v/>
      </c>
      <c r="Y395" s="80" t="str">
        <f>IF(controle!$I395="","",YEAR(controle!$I395))</f>
        <v/>
      </c>
      <c r="Z395" s="80" t="str">
        <f>IF(controle!$L395="","",VLOOKUP(MONTH(controle!$L395),editar!$F$2:$G$13,2,0))</f>
        <v/>
      </c>
      <c r="AA395" s="80" t="str">
        <f>IF(controle!$L395="","",YEAR(controle!$L395))</f>
        <v/>
      </c>
      <c r="AB395" s="61"/>
      <c r="AC395" s="62">
        <f>IFERROR(K395-editar!$C$1,"")</f>
        <v>-44648</v>
      </c>
      <c r="AD395" s="62">
        <f t="shared" si="1"/>
        <v>9999955352</v>
      </c>
      <c r="AE395" s="63"/>
      <c r="AF395" s="63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ht="19.5" customHeight="1">
      <c r="A396" s="82" t="str">
        <f>IF(controle!$D396="","",controle!$P396)</f>
        <v/>
      </c>
      <c r="B396" s="83"/>
      <c r="C396" s="83"/>
      <c r="D396" s="83"/>
      <c r="E396" s="83"/>
      <c r="F396" s="91"/>
      <c r="G396" s="99"/>
      <c r="H396" s="91"/>
      <c r="I396" s="100"/>
      <c r="J396" s="92" t="str">
        <f>IFERROR(IF((controle!$I396&gt;0),IF((DAYS360(TODAY(),(controle!$I396+editar!$C$9))&lt;1),"Vencido",IF((DAYS360(TODAY(),(controle!$I396+editar!$C$9))&lt;31),(DAYS360(TODAY(),(controle!$I396+editar!$C$9))&amp;" Dias para vencer"),"Válido")),""),"Inválido")</f>
        <v/>
      </c>
      <c r="K396" s="93" t="str">
        <f>controle!$R396</f>
        <v/>
      </c>
      <c r="L396" s="94"/>
      <c r="M396" s="95" t="str">
        <f>IFERROR(IF((controle!$L396&gt;0),IF((DAYS360(TODAY(),(controle!$L396+editar!$C$15))&lt;1),"Vencido",IF((DAYS360(TODAY(),(controle!$L396+editar!$C$15))&lt;31),(DAYS360(TODAY(),(controle!$L396+editar!$C$15))&amp;" Dias para vencer"),"Válido")),""),"Inválido")</f>
        <v/>
      </c>
      <c r="N396" s="94" t="str">
        <f>IF(controle!$L396="","",controle!$L396+editar!$C$15)</f>
        <v/>
      </c>
      <c r="O396" s="97"/>
      <c r="P396" s="80">
        <v>389.0</v>
      </c>
      <c r="Q396" s="80" t="str">
        <f>IF(controle!$J396="","",IF(controle!$J396="Vencido","Vencido",IF(controle!$J396="Válido","Válido","Próximo ao vencimento")))</f>
        <v/>
      </c>
      <c r="R396" s="81" t="str">
        <f>IF(controle!$I396="","",controle!$I396+editar!$C$9)</f>
        <v/>
      </c>
      <c r="S396" s="80" t="str">
        <f>IF(controle!$R396="","",VLOOKUP(MONTH(controle!$R396),editar!$F$2:$G$13,2,0))</f>
        <v/>
      </c>
      <c r="T396" s="80" t="str">
        <f>IF(controle!$R396="","",YEAR(controle!$R396))</f>
        <v/>
      </c>
      <c r="U396" s="80" t="str">
        <f>IF(controle!$M396="","",IF(controle!$M396="Vencido","Vencido",IF(controle!$M396="Válido","Válido","Próximo ao vencimento")))</f>
        <v/>
      </c>
      <c r="V396" s="80" t="str">
        <f>IF(controle!$N396="","",VLOOKUP(MONTH(controle!$N396),editar!$F$2:$G$13,2,0))</f>
        <v/>
      </c>
      <c r="W396" s="80" t="str">
        <f>IF(controle!$N396="","",YEAR(controle!$N396))</f>
        <v/>
      </c>
      <c r="X396" s="80" t="str">
        <f>IF(controle!$I396="","",VLOOKUP(MONTH(controle!$I396),editar!$F$2:$G$13,2,0))</f>
        <v/>
      </c>
      <c r="Y396" s="80" t="str">
        <f>IF(controle!$I396="","",YEAR(controle!$I396))</f>
        <v/>
      </c>
      <c r="Z396" s="80" t="str">
        <f>IF(controle!$L396="","",VLOOKUP(MONTH(controle!$L396),editar!$F$2:$G$13,2,0))</f>
        <v/>
      </c>
      <c r="AA396" s="80" t="str">
        <f>IF(controle!$L396="","",YEAR(controle!$L396))</f>
        <v/>
      </c>
      <c r="AB396" s="61"/>
      <c r="AC396" s="62">
        <f>IFERROR(K396-editar!$C$1,"")</f>
        <v>-44648</v>
      </c>
      <c r="AD396" s="62">
        <f t="shared" si="1"/>
        <v>9999955352</v>
      </c>
      <c r="AE396" s="63"/>
      <c r="AF396" s="63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ht="19.5" customHeight="1">
      <c r="A397" s="82" t="str">
        <f>IF(controle!$D397="","",controle!$P397)</f>
        <v/>
      </c>
      <c r="B397" s="83"/>
      <c r="C397" s="83"/>
      <c r="D397" s="83"/>
      <c r="E397" s="83"/>
      <c r="F397" s="91"/>
      <c r="G397" s="99"/>
      <c r="H397" s="91"/>
      <c r="I397" s="100"/>
      <c r="J397" s="92" t="str">
        <f>IFERROR(IF((controle!$I397&gt;0),IF((DAYS360(TODAY(),(controle!$I397+editar!$C$9))&lt;1),"Vencido",IF((DAYS360(TODAY(),(controle!$I397+editar!$C$9))&lt;31),(DAYS360(TODAY(),(controle!$I397+editar!$C$9))&amp;" Dias para vencer"),"Válido")),""),"Inválido")</f>
        <v/>
      </c>
      <c r="K397" s="93" t="str">
        <f>controle!$R397</f>
        <v/>
      </c>
      <c r="L397" s="94"/>
      <c r="M397" s="95" t="str">
        <f>IFERROR(IF((controle!$L397&gt;0),IF((DAYS360(TODAY(),(controle!$L397+editar!$C$15))&lt;1),"Vencido",IF((DAYS360(TODAY(),(controle!$L397+editar!$C$15))&lt;31),(DAYS360(TODAY(),(controle!$L397+editar!$C$15))&amp;" Dias para vencer"),"Válido")),""),"Inválido")</f>
        <v/>
      </c>
      <c r="N397" s="94" t="str">
        <f>IF(controle!$L397="","",controle!$L397+editar!$C$15)</f>
        <v/>
      </c>
      <c r="O397" s="97"/>
      <c r="P397" s="80">
        <v>390.0</v>
      </c>
      <c r="Q397" s="80" t="str">
        <f>IF(controle!$J397="","",IF(controle!$J397="Vencido","Vencido",IF(controle!$J397="Válido","Válido","Próximo ao vencimento")))</f>
        <v/>
      </c>
      <c r="R397" s="81" t="str">
        <f>IF(controle!$I397="","",controle!$I397+editar!$C$9)</f>
        <v/>
      </c>
      <c r="S397" s="80" t="str">
        <f>IF(controle!$R397="","",VLOOKUP(MONTH(controle!$R397),editar!$F$2:$G$13,2,0))</f>
        <v/>
      </c>
      <c r="T397" s="80" t="str">
        <f>IF(controle!$R397="","",YEAR(controle!$R397))</f>
        <v/>
      </c>
      <c r="U397" s="80" t="str">
        <f>IF(controle!$M397="","",IF(controle!$M397="Vencido","Vencido",IF(controle!$M397="Válido","Válido","Próximo ao vencimento")))</f>
        <v/>
      </c>
      <c r="V397" s="80" t="str">
        <f>IF(controle!$N397="","",VLOOKUP(MONTH(controle!$N397),editar!$F$2:$G$13,2,0))</f>
        <v/>
      </c>
      <c r="W397" s="80" t="str">
        <f>IF(controle!$N397="","",YEAR(controle!$N397))</f>
        <v/>
      </c>
      <c r="X397" s="80" t="str">
        <f>IF(controle!$I397="","",VLOOKUP(MONTH(controle!$I397),editar!$F$2:$G$13,2,0))</f>
        <v/>
      </c>
      <c r="Y397" s="80" t="str">
        <f>IF(controle!$I397="","",YEAR(controle!$I397))</f>
        <v/>
      </c>
      <c r="Z397" s="80" t="str">
        <f>IF(controle!$L397="","",VLOOKUP(MONTH(controle!$L397),editar!$F$2:$G$13,2,0))</f>
        <v/>
      </c>
      <c r="AA397" s="80" t="str">
        <f>IF(controle!$L397="","",YEAR(controle!$L397))</f>
        <v/>
      </c>
      <c r="AB397" s="61"/>
      <c r="AC397" s="62">
        <f>IFERROR(K397-editar!$C$1,"")</f>
        <v>-44648</v>
      </c>
      <c r="AD397" s="62">
        <f t="shared" si="1"/>
        <v>9999955352</v>
      </c>
      <c r="AE397" s="63"/>
      <c r="AF397" s="63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ht="19.5" customHeight="1">
      <c r="A398" s="82" t="str">
        <f>IF(controle!$D398="","",controle!$P398)</f>
        <v/>
      </c>
      <c r="B398" s="83"/>
      <c r="C398" s="83"/>
      <c r="D398" s="83"/>
      <c r="E398" s="83"/>
      <c r="F398" s="91"/>
      <c r="G398" s="99"/>
      <c r="H398" s="91"/>
      <c r="I398" s="100"/>
      <c r="J398" s="92" t="str">
        <f>IFERROR(IF((controle!$I398&gt;0),IF((DAYS360(TODAY(),(controle!$I398+editar!$C$9))&lt;1),"Vencido",IF((DAYS360(TODAY(),(controle!$I398+editar!$C$9))&lt;31),(DAYS360(TODAY(),(controle!$I398+editar!$C$9))&amp;" Dias para vencer"),"Válido")),""),"Inválido")</f>
        <v/>
      </c>
      <c r="K398" s="93" t="str">
        <f>controle!$R398</f>
        <v/>
      </c>
      <c r="L398" s="94"/>
      <c r="M398" s="95" t="str">
        <f>IFERROR(IF((controle!$L398&gt;0),IF((DAYS360(TODAY(),(controle!$L398+editar!$C$15))&lt;1),"Vencido",IF((DAYS360(TODAY(),(controle!$L398+editar!$C$15))&lt;31),(DAYS360(TODAY(),(controle!$L398+editar!$C$15))&amp;" Dias para vencer"),"Válido")),""),"Inválido")</f>
        <v/>
      </c>
      <c r="N398" s="94" t="str">
        <f>IF(controle!$L398="","",controle!$L398+editar!$C$15)</f>
        <v/>
      </c>
      <c r="O398" s="97"/>
      <c r="P398" s="80">
        <v>391.0</v>
      </c>
      <c r="Q398" s="80" t="str">
        <f>IF(controle!$J398="","",IF(controle!$J398="Vencido","Vencido",IF(controle!$J398="Válido","Válido","Próximo ao vencimento")))</f>
        <v/>
      </c>
      <c r="R398" s="81" t="str">
        <f>IF(controle!$I398="","",controle!$I398+editar!$C$9)</f>
        <v/>
      </c>
      <c r="S398" s="80" t="str">
        <f>IF(controle!$R398="","",VLOOKUP(MONTH(controle!$R398),editar!$F$2:$G$13,2,0))</f>
        <v/>
      </c>
      <c r="T398" s="80" t="str">
        <f>IF(controle!$R398="","",YEAR(controle!$R398))</f>
        <v/>
      </c>
      <c r="U398" s="80" t="str">
        <f>IF(controle!$M398="","",IF(controle!$M398="Vencido","Vencido",IF(controle!$M398="Válido","Válido","Próximo ao vencimento")))</f>
        <v/>
      </c>
      <c r="V398" s="80" t="str">
        <f>IF(controle!$N398="","",VLOOKUP(MONTH(controle!$N398),editar!$F$2:$G$13,2,0))</f>
        <v/>
      </c>
      <c r="W398" s="80" t="str">
        <f>IF(controle!$N398="","",YEAR(controle!$N398))</f>
        <v/>
      </c>
      <c r="X398" s="80" t="str">
        <f>IF(controle!$I398="","",VLOOKUP(MONTH(controle!$I398),editar!$F$2:$G$13,2,0))</f>
        <v/>
      </c>
      <c r="Y398" s="80" t="str">
        <f>IF(controle!$I398="","",YEAR(controle!$I398))</f>
        <v/>
      </c>
      <c r="Z398" s="80" t="str">
        <f>IF(controle!$L398="","",VLOOKUP(MONTH(controle!$L398),editar!$F$2:$G$13,2,0))</f>
        <v/>
      </c>
      <c r="AA398" s="80" t="str">
        <f>IF(controle!$L398="","",YEAR(controle!$L398))</f>
        <v/>
      </c>
      <c r="AB398" s="61"/>
      <c r="AC398" s="62">
        <f>IFERROR(K398-editar!$C$1,"")</f>
        <v>-44648</v>
      </c>
      <c r="AD398" s="62">
        <f t="shared" si="1"/>
        <v>9999955352</v>
      </c>
      <c r="AE398" s="63"/>
      <c r="AF398" s="63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ht="19.5" customHeight="1">
      <c r="A399" s="82" t="str">
        <f>IF(controle!$D399="","",controle!$P399)</f>
        <v/>
      </c>
      <c r="B399" s="83"/>
      <c r="C399" s="83"/>
      <c r="D399" s="83"/>
      <c r="E399" s="83"/>
      <c r="F399" s="91"/>
      <c r="G399" s="99"/>
      <c r="H399" s="91"/>
      <c r="I399" s="100"/>
      <c r="J399" s="92" t="str">
        <f>IFERROR(IF((controle!$I399&gt;0),IF((DAYS360(TODAY(),(controle!$I399+editar!$C$9))&lt;1),"Vencido",IF((DAYS360(TODAY(),(controle!$I399+editar!$C$9))&lt;31),(DAYS360(TODAY(),(controle!$I399+editar!$C$9))&amp;" Dias para vencer"),"Válido")),""),"Inválido")</f>
        <v/>
      </c>
      <c r="K399" s="93" t="str">
        <f>controle!$R399</f>
        <v/>
      </c>
      <c r="L399" s="94"/>
      <c r="M399" s="95" t="str">
        <f>IFERROR(IF((controle!$L399&gt;0),IF((DAYS360(TODAY(),(controle!$L399+editar!$C$15))&lt;1),"Vencido",IF((DAYS360(TODAY(),(controle!$L399+editar!$C$15))&lt;31),(DAYS360(TODAY(),(controle!$L399+editar!$C$15))&amp;" Dias para vencer"),"Válido")),""),"Inválido")</f>
        <v/>
      </c>
      <c r="N399" s="94" t="str">
        <f>IF(controle!$L399="","",controle!$L399+editar!$C$15)</f>
        <v/>
      </c>
      <c r="O399" s="97"/>
      <c r="P399" s="80">
        <v>392.0</v>
      </c>
      <c r="Q399" s="80" t="str">
        <f>IF(controle!$J399="","",IF(controle!$J399="Vencido","Vencido",IF(controle!$J399="Válido","Válido","Próximo ao vencimento")))</f>
        <v/>
      </c>
      <c r="R399" s="81" t="str">
        <f>IF(controle!$I399="","",controle!$I399+editar!$C$9)</f>
        <v/>
      </c>
      <c r="S399" s="80" t="str">
        <f>IF(controle!$R399="","",VLOOKUP(MONTH(controle!$R399),editar!$F$2:$G$13,2,0))</f>
        <v/>
      </c>
      <c r="T399" s="80" t="str">
        <f>IF(controle!$R399="","",YEAR(controle!$R399))</f>
        <v/>
      </c>
      <c r="U399" s="80" t="str">
        <f>IF(controle!$M399="","",IF(controle!$M399="Vencido","Vencido",IF(controle!$M399="Válido","Válido","Próximo ao vencimento")))</f>
        <v/>
      </c>
      <c r="V399" s="80" t="str">
        <f>IF(controle!$N399="","",VLOOKUP(MONTH(controle!$N399),editar!$F$2:$G$13,2,0))</f>
        <v/>
      </c>
      <c r="W399" s="80" t="str">
        <f>IF(controle!$N399="","",YEAR(controle!$N399))</f>
        <v/>
      </c>
      <c r="X399" s="80" t="str">
        <f>IF(controle!$I399="","",VLOOKUP(MONTH(controle!$I399),editar!$F$2:$G$13,2,0))</f>
        <v/>
      </c>
      <c r="Y399" s="80" t="str">
        <f>IF(controle!$I399="","",YEAR(controle!$I399))</f>
        <v/>
      </c>
      <c r="Z399" s="80" t="str">
        <f>IF(controle!$L399="","",VLOOKUP(MONTH(controle!$L399),editar!$F$2:$G$13,2,0))</f>
        <v/>
      </c>
      <c r="AA399" s="80" t="str">
        <f>IF(controle!$L399="","",YEAR(controle!$L399))</f>
        <v/>
      </c>
      <c r="AB399" s="61"/>
      <c r="AC399" s="62">
        <f>IFERROR(K399-editar!$C$1,"")</f>
        <v>-44648</v>
      </c>
      <c r="AD399" s="62">
        <f t="shared" si="1"/>
        <v>9999955352</v>
      </c>
      <c r="AE399" s="63"/>
      <c r="AF399" s="63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ht="19.5" customHeight="1">
      <c r="A400" s="82" t="str">
        <f>IF(controle!$D400="","",controle!$P400)</f>
        <v/>
      </c>
      <c r="B400" s="83"/>
      <c r="C400" s="83"/>
      <c r="D400" s="83"/>
      <c r="E400" s="83"/>
      <c r="F400" s="91"/>
      <c r="G400" s="99"/>
      <c r="H400" s="91"/>
      <c r="I400" s="100"/>
      <c r="J400" s="92" t="str">
        <f>IFERROR(IF((controle!$I400&gt;0),IF((DAYS360(TODAY(),(controle!$I400+editar!$C$9))&lt;1),"Vencido",IF((DAYS360(TODAY(),(controle!$I400+editar!$C$9))&lt;31),(DAYS360(TODAY(),(controle!$I400+editar!$C$9))&amp;" Dias para vencer"),"Válido")),""),"Inválido")</f>
        <v/>
      </c>
      <c r="K400" s="93" t="str">
        <f>controle!$R400</f>
        <v/>
      </c>
      <c r="L400" s="94"/>
      <c r="M400" s="95" t="str">
        <f>IFERROR(IF((controle!$L400&gt;0),IF((DAYS360(TODAY(),(controle!$L400+editar!$C$15))&lt;1),"Vencido",IF((DAYS360(TODAY(),(controle!$L400+editar!$C$15))&lt;31),(DAYS360(TODAY(),(controle!$L400+editar!$C$15))&amp;" Dias para vencer"),"Válido")),""),"Inválido")</f>
        <v/>
      </c>
      <c r="N400" s="94" t="str">
        <f>IF(controle!$L400="","",controle!$L400+editar!$C$15)</f>
        <v/>
      </c>
      <c r="O400" s="97"/>
      <c r="P400" s="80">
        <v>393.0</v>
      </c>
      <c r="Q400" s="80" t="str">
        <f>IF(controle!$J400="","",IF(controle!$J400="Vencido","Vencido",IF(controle!$J400="Válido","Válido","Próximo ao vencimento")))</f>
        <v/>
      </c>
      <c r="R400" s="81" t="str">
        <f>IF(controle!$I400="","",controle!$I400+editar!$C$9)</f>
        <v/>
      </c>
      <c r="S400" s="80" t="str">
        <f>IF(controle!$R400="","",VLOOKUP(MONTH(controle!$R400),editar!$F$2:$G$13,2,0))</f>
        <v/>
      </c>
      <c r="T400" s="80" t="str">
        <f>IF(controle!$R400="","",YEAR(controle!$R400))</f>
        <v/>
      </c>
      <c r="U400" s="80" t="str">
        <f>IF(controle!$M400="","",IF(controle!$M400="Vencido","Vencido",IF(controle!$M400="Válido","Válido","Próximo ao vencimento")))</f>
        <v/>
      </c>
      <c r="V400" s="80" t="str">
        <f>IF(controle!$N400="","",VLOOKUP(MONTH(controle!$N400),editar!$F$2:$G$13,2,0))</f>
        <v/>
      </c>
      <c r="W400" s="80" t="str">
        <f>IF(controle!$N400="","",YEAR(controle!$N400))</f>
        <v/>
      </c>
      <c r="X400" s="80" t="str">
        <f>IF(controle!$I400="","",VLOOKUP(MONTH(controle!$I400),editar!$F$2:$G$13,2,0))</f>
        <v/>
      </c>
      <c r="Y400" s="80" t="str">
        <f>IF(controle!$I400="","",YEAR(controle!$I400))</f>
        <v/>
      </c>
      <c r="Z400" s="80" t="str">
        <f>IF(controle!$L400="","",VLOOKUP(MONTH(controle!$L400),editar!$F$2:$G$13,2,0))</f>
        <v/>
      </c>
      <c r="AA400" s="80" t="str">
        <f>IF(controle!$L400="","",YEAR(controle!$L400))</f>
        <v/>
      </c>
      <c r="AB400" s="61"/>
      <c r="AC400" s="62">
        <f>IFERROR(K400-editar!$C$1,"")</f>
        <v>-44648</v>
      </c>
      <c r="AD400" s="62">
        <f t="shared" si="1"/>
        <v>9999955352</v>
      </c>
      <c r="AE400" s="63"/>
      <c r="AF400" s="63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ht="19.5" customHeight="1">
      <c r="A401" s="82" t="str">
        <f>IF(controle!$D401="","",controle!$P401)</f>
        <v/>
      </c>
      <c r="B401" s="83"/>
      <c r="C401" s="83"/>
      <c r="D401" s="83"/>
      <c r="E401" s="83"/>
      <c r="F401" s="91"/>
      <c r="G401" s="99"/>
      <c r="H401" s="91"/>
      <c r="I401" s="100"/>
      <c r="J401" s="92" t="str">
        <f>IFERROR(IF((controle!$I401&gt;0),IF((DAYS360(TODAY(),(controle!$I401+editar!$C$9))&lt;1),"Vencido",IF((DAYS360(TODAY(),(controle!$I401+editar!$C$9))&lt;31),(DAYS360(TODAY(),(controle!$I401+editar!$C$9))&amp;" Dias para vencer"),"Válido")),""),"Inválido")</f>
        <v/>
      </c>
      <c r="K401" s="93" t="str">
        <f>controle!$R401</f>
        <v/>
      </c>
      <c r="L401" s="94"/>
      <c r="M401" s="95" t="str">
        <f>IFERROR(IF((controle!$L401&gt;0),IF((DAYS360(TODAY(),(controle!$L401+editar!$C$15))&lt;1),"Vencido",IF((DAYS360(TODAY(),(controle!$L401+editar!$C$15))&lt;31),(DAYS360(TODAY(),(controle!$L401+editar!$C$15))&amp;" Dias para vencer"),"Válido")),""),"Inválido")</f>
        <v/>
      </c>
      <c r="N401" s="94" t="str">
        <f>IF(controle!$L401="","",controle!$L401+editar!$C$15)</f>
        <v/>
      </c>
      <c r="O401" s="97"/>
      <c r="P401" s="80">
        <v>394.0</v>
      </c>
      <c r="Q401" s="80" t="str">
        <f>IF(controle!$J401="","",IF(controle!$J401="Vencido","Vencido",IF(controle!$J401="Válido","Válido","Próximo ao vencimento")))</f>
        <v/>
      </c>
      <c r="R401" s="81" t="str">
        <f>IF(controle!$I401="","",controle!$I401+editar!$C$9)</f>
        <v/>
      </c>
      <c r="S401" s="80" t="str">
        <f>IF(controle!$R401="","",VLOOKUP(MONTH(controle!$R401),editar!$F$2:$G$13,2,0))</f>
        <v/>
      </c>
      <c r="T401" s="80" t="str">
        <f>IF(controle!$R401="","",YEAR(controle!$R401))</f>
        <v/>
      </c>
      <c r="U401" s="80" t="str">
        <f>IF(controle!$M401="","",IF(controle!$M401="Vencido","Vencido",IF(controle!$M401="Válido","Válido","Próximo ao vencimento")))</f>
        <v/>
      </c>
      <c r="V401" s="80" t="str">
        <f>IF(controle!$N401="","",VLOOKUP(MONTH(controle!$N401),editar!$F$2:$G$13,2,0))</f>
        <v/>
      </c>
      <c r="W401" s="80" t="str">
        <f>IF(controle!$N401="","",YEAR(controle!$N401))</f>
        <v/>
      </c>
      <c r="X401" s="80" t="str">
        <f>IF(controle!$I401="","",VLOOKUP(MONTH(controle!$I401),editar!$F$2:$G$13,2,0))</f>
        <v/>
      </c>
      <c r="Y401" s="80" t="str">
        <f>IF(controle!$I401="","",YEAR(controle!$I401))</f>
        <v/>
      </c>
      <c r="Z401" s="80" t="str">
        <f>IF(controle!$L401="","",VLOOKUP(MONTH(controle!$L401),editar!$F$2:$G$13,2,0))</f>
        <v/>
      </c>
      <c r="AA401" s="80" t="str">
        <f>IF(controle!$L401="","",YEAR(controle!$L401))</f>
        <v/>
      </c>
      <c r="AB401" s="61"/>
      <c r="AC401" s="62">
        <f>IFERROR(K401-editar!$C$1,"")</f>
        <v>-44648</v>
      </c>
      <c r="AD401" s="62">
        <f t="shared" si="1"/>
        <v>9999955352</v>
      </c>
      <c r="AE401" s="63"/>
      <c r="AF401" s="63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ht="19.5" customHeight="1">
      <c r="A402" s="82" t="str">
        <f>IF(controle!$D402="","",controle!$P402)</f>
        <v/>
      </c>
      <c r="B402" s="83"/>
      <c r="C402" s="83"/>
      <c r="D402" s="83"/>
      <c r="E402" s="83"/>
      <c r="F402" s="91"/>
      <c r="G402" s="99"/>
      <c r="H402" s="91"/>
      <c r="I402" s="100"/>
      <c r="J402" s="92" t="str">
        <f>IFERROR(IF((controle!$I402&gt;0),IF((DAYS360(TODAY(),(controle!$I402+editar!$C$9))&lt;1),"Vencido",IF((DAYS360(TODAY(),(controle!$I402+editar!$C$9))&lt;31),(DAYS360(TODAY(),(controle!$I402+editar!$C$9))&amp;" Dias para vencer"),"Válido")),""),"Inválido")</f>
        <v/>
      </c>
      <c r="K402" s="93" t="str">
        <f>controle!$R402</f>
        <v/>
      </c>
      <c r="L402" s="94"/>
      <c r="M402" s="95" t="str">
        <f>IFERROR(IF((controle!$L402&gt;0),IF((DAYS360(TODAY(),(controle!$L402+editar!$C$15))&lt;1),"Vencido",IF((DAYS360(TODAY(),(controle!$L402+editar!$C$15))&lt;31),(DAYS360(TODAY(),(controle!$L402+editar!$C$15))&amp;" Dias para vencer"),"Válido")),""),"Inválido")</f>
        <v/>
      </c>
      <c r="N402" s="94" t="str">
        <f>IF(controle!$L402="","",controle!$L402+editar!$C$15)</f>
        <v/>
      </c>
      <c r="O402" s="97"/>
      <c r="P402" s="80">
        <v>395.0</v>
      </c>
      <c r="Q402" s="80" t="str">
        <f>IF(controle!$J402="","",IF(controle!$J402="Vencido","Vencido",IF(controle!$J402="Válido","Válido","Próximo ao vencimento")))</f>
        <v/>
      </c>
      <c r="R402" s="81" t="str">
        <f>IF(controle!$I402="","",controle!$I402+editar!$C$9)</f>
        <v/>
      </c>
      <c r="S402" s="80" t="str">
        <f>IF(controle!$R402="","",VLOOKUP(MONTH(controle!$R402),editar!$F$2:$G$13,2,0))</f>
        <v/>
      </c>
      <c r="T402" s="80" t="str">
        <f>IF(controle!$R402="","",YEAR(controle!$R402))</f>
        <v/>
      </c>
      <c r="U402" s="80" t="str">
        <f>IF(controle!$M402="","",IF(controle!$M402="Vencido","Vencido",IF(controle!$M402="Válido","Válido","Próximo ao vencimento")))</f>
        <v/>
      </c>
      <c r="V402" s="80" t="str">
        <f>IF(controle!$N402="","",VLOOKUP(MONTH(controle!$N402),editar!$F$2:$G$13,2,0))</f>
        <v/>
      </c>
      <c r="W402" s="80" t="str">
        <f>IF(controle!$N402="","",YEAR(controle!$N402))</f>
        <v/>
      </c>
      <c r="X402" s="80" t="str">
        <f>IF(controle!$I402="","",VLOOKUP(MONTH(controle!$I402),editar!$F$2:$G$13,2,0))</f>
        <v/>
      </c>
      <c r="Y402" s="80" t="str">
        <f>IF(controle!$I402="","",YEAR(controle!$I402))</f>
        <v/>
      </c>
      <c r="Z402" s="80" t="str">
        <f>IF(controle!$L402="","",VLOOKUP(MONTH(controle!$L402),editar!$F$2:$G$13,2,0))</f>
        <v/>
      </c>
      <c r="AA402" s="80" t="str">
        <f>IF(controle!$L402="","",YEAR(controle!$L402))</f>
        <v/>
      </c>
      <c r="AB402" s="61"/>
      <c r="AC402" s="62">
        <f>IFERROR(K402-editar!$C$1,"")</f>
        <v>-44648</v>
      </c>
      <c r="AD402" s="62">
        <f t="shared" si="1"/>
        <v>9999955352</v>
      </c>
      <c r="AE402" s="63"/>
      <c r="AF402" s="63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ht="19.5" customHeight="1">
      <c r="A403" s="82" t="str">
        <f>IF(controle!$D403="","",controle!$P403)</f>
        <v/>
      </c>
      <c r="B403" s="83"/>
      <c r="C403" s="83"/>
      <c r="D403" s="83"/>
      <c r="E403" s="83"/>
      <c r="F403" s="91"/>
      <c r="G403" s="99"/>
      <c r="H403" s="91"/>
      <c r="I403" s="100"/>
      <c r="J403" s="92" t="str">
        <f>IFERROR(IF((controle!$I403&gt;0),IF((DAYS360(TODAY(),(controle!$I403+editar!$C$9))&lt;1),"Vencido",IF((DAYS360(TODAY(),(controle!$I403+editar!$C$9))&lt;31),(DAYS360(TODAY(),(controle!$I403+editar!$C$9))&amp;" Dias para vencer"),"Válido")),""),"Inválido")</f>
        <v/>
      </c>
      <c r="K403" s="93" t="str">
        <f>controle!$R403</f>
        <v/>
      </c>
      <c r="L403" s="94"/>
      <c r="M403" s="95" t="str">
        <f>IFERROR(IF((controle!$L403&gt;0),IF((DAYS360(TODAY(),(controle!$L403+editar!$C$15))&lt;1),"Vencido",IF((DAYS360(TODAY(),(controle!$L403+editar!$C$15))&lt;31),(DAYS360(TODAY(),(controle!$L403+editar!$C$15))&amp;" Dias para vencer"),"Válido")),""),"Inválido")</f>
        <v/>
      </c>
      <c r="N403" s="94" t="str">
        <f>IF(controle!$L403="","",controle!$L403+editar!$C$15)</f>
        <v/>
      </c>
      <c r="O403" s="97"/>
      <c r="P403" s="80">
        <v>396.0</v>
      </c>
      <c r="Q403" s="80" t="str">
        <f>IF(controle!$J403="","",IF(controle!$J403="Vencido","Vencido",IF(controle!$J403="Válido","Válido","Próximo ao vencimento")))</f>
        <v/>
      </c>
      <c r="R403" s="81" t="str">
        <f>IF(controle!$I403="","",controle!$I403+editar!$C$9)</f>
        <v/>
      </c>
      <c r="S403" s="80" t="str">
        <f>IF(controle!$R403="","",VLOOKUP(MONTH(controle!$R403),editar!$F$2:$G$13,2,0))</f>
        <v/>
      </c>
      <c r="T403" s="80" t="str">
        <f>IF(controle!$R403="","",YEAR(controle!$R403))</f>
        <v/>
      </c>
      <c r="U403" s="80" t="str">
        <f>IF(controle!$M403="","",IF(controle!$M403="Vencido","Vencido",IF(controle!$M403="Válido","Válido","Próximo ao vencimento")))</f>
        <v/>
      </c>
      <c r="V403" s="80" t="str">
        <f>IF(controle!$N403="","",VLOOKUP(MONTH(controle!$N403),editar!$F$2:$G$13,2,0))</f>
        <v/>
      </c>
      <c r="W403" s="80" t="str">
        <f>IF(controle!$N403="","",YEAR(controle!$N403))</f>
        <v/>
      </c>
      <c r="X403" s="80" t="str">
        <f>IF(controle!$I403="","",VLOOKUP(MONTH(controle!$I403),editar!$F$2:$G$13,2,0))</f>
        <v/>
      </c>
      <c r="Y403" s="80" t="str">
        <f>IF(controle!$I403="","",YEAR(controle!$I403))</f>
        <v/>
      </c>
      <c r="Z403" s="80" t="str">
        <f>IF(controle!$L403="","",VLOOKUP(MONTH(controle!$L403),editar!$F$2:$G$13,2,0))</f>
        <v/>
      </c>
      <c r="AA403" s="80" t="str">
        <f>IF(controle!$L403="","",YEAR(controle!$L403))</f>
        <v/>
      </c>
      <c r="AB403" s="61"/>
      <c r="AC403" s="62">
        <f>IFERROR(K403-editar!$C$1,"")</f>
        <v>-44648</v>
      </c>
      <c r="AD403" s="62">
        <f t="shared" si="1"/>
        <v>9999955352</v>
      </c>
      <c r="AE403" s="63"/>
      <c r="AF403" s="63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ht="19.5" customHeight="1">
      <c r="A404" s="82" t="str">
        <f>IF(controle!$D404="","",controle!$P404)</f>
        <v/>
      </c>
      <c r="B404" s="83"/>
      <c r="C404" s="83"/>
      <c r="D404" s="83"/>
      <c r="E404" s="83"/>
      <c r="F404" s="91"/>
      <c r="G404" s="99"/>
      <c r="H404" s="91"/>
      <c r="I404" s="100"/>
      <c r="J404" s="92" t="str">
        <f>IFERROR(IF((controle!$I404&gt;0),IF((DAYS360(TODAY(),(controle!$I404+editar!$C$9))&lt;1),"Vencido",IF((DAYS360(TODAY(),(controle!$I404+editar!$C$9))&lt;31),(DAYS360(TODAY(),(controle!$I404+editar!$C$9))&amp;" Dias para vencer"),"Válido")),""),"Inválido")</f>
        <v/>
      </c>
      <c r="K404" s="93" t="str">
        <f>controle!$R404</f>
        <v/>
      </c>
      <c r="L404" s="94"/>
      <c r="M404" s="95" t="str">
        <f>IFERROR(IF((controle!$L404&gt;0),IF((DAYS360(TODAY(),(controle!$L404+editar!$C$15))&lt;1),"Vencido",IF((DAYS360(TODAY(),(controle!$L404+editar!$C$15))&lt;31),(DAYS360(TODAY(),(controle!$L404+editar!$C$15))&amp;" Dias para vencer"),"Válido")),""),"Inválido")</f>
        <v/>
      </c>
      <c r="N404" s="94" t="str">
        <f>IF(controle!$L404="","",controle!$L404+editar!$C$15)</f>
        <v/>
      </c>
      <c r="O404" s="97"/>
      <c r="P404" s="80">
        <v>397.0</v>
      </c>
      <c r="Q404" s="80" t="str">
        <f>IF(controle!$J404="","",IF(controle!$J404="Vencido","Vencido",IF(controle!$J404="Válido","Válido","Próximo ao vencimento")))</f>
        <v/>
      </c>
      <c r="R404" s="81" t="str">
        <f>IF(controle!$I404="","",controle!$I404+editar!$C$9)</f>
        <v/>
      </c>
      <c r="S404" s="80" t="str">
        <f>IF(controle!$R404="","",VLOOKUP(MONTH(controle!$R404),editar!$F$2:$G$13,2,0))</f>
        <v/>
      </c>
      <c r="T404" s="80" t="str">
        <f>IF(controle!$R404="","",YEAR(controle!$R404))</f>
        <v/>
      </c>
      <c r="U404" s="80" t="str">
        <f>IF(controle!$M404="","",IF(controle!$M404="Vencido","Vencido",IF(controle!$M404="Válido","Válido","Próximo ao vencimento")))</f>
        <v/>
      </c>
      <c r="V404" s="80" t="str">
        <f>IF(controle!$N404="","",VLOOKUP(MONTH(controle!$N404),editar!$F$2:$G$13,2,0))</f>
        <v/>
      </c>
      <c r="W404" s="80" t="str">
        <f>IF(controle!$N404="","",YEAR(controle!$N404))</f>
        <v/>
      </c>
      <c r="X404" s="80" t="str">
        <f>IF(controle!$I404="","",VLOOKUP(MONTH(controle!$I404),editar!$F$2:$G$13,2,0))</f>
        <v/>
      </c>
      <c r="Y404" s="80" t="str">
        <f>IF(controle!$I404="","",YEAR(controle!$I404))</f>
        <v/>
      </c>
      <c r="Z404" s="80" t="str">
        <f>IF(controle!$L404="","",VLOOKUP(MONTH(controle!$L404),editar!$F$2:$G$13,2,0))</f>
        <v/>
      </c>
      <c r="AA404" s="80" t="str">
        <f>IF(controle!$L404="","",YEAR(controle!$L404))</f>
        <v/>
      </c>
      <c r="AB404" s="61"/>
      <c r="AC404" s="62">
        <f>IFERROR(K404-editar!$C$1,"")</f>
        <v>-44648</v>
      </c>
      <c r="AD404" s="62">
        <f t="shared" si="1"/>
        <v>9999955352</v>
      </c>
      <c r="AE404" s="63"/>
      <c r="AF404" s="63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ht="19.5" customHeight="1">
      <c r="A405" s="82" t="str">
        <f>IF(controle!$D405="","",controle!$P405)</f>
        <v/>
      </c>
      <c r="B405" s="83"/>
      <c r="C405" s="83"/>
      <c r="D405" s="83"/>
      <c r="E405" s="83"/>
      <c r="F405" s="91"/>
      <c r="G405" s="99"/>
      <c r="H405" s="91"/>
      <c r="I405" s="100"/>
      <c r="J405" s="92" t="str">
        <f>IFERROR(IF((controle!$I405&gt;0),IF((DAYS360(TODAY(),(controle!$I405+editar!$C$9))&lt;1),"Vencido",IF((DAYS360(TODAY(),(controle!$I405+editar!$C$9))&lt;31),(DAYS360(TODAY(),(controle!$I405+editar!$C$9))&amp;" Dias para vencer"),"Válido")),""),"Inválido")</f>
        <v/>
      </c>
      <c r="K405" s="93" t="str">
        <f>controle!$R405</f>
        <v/>
      </c>
      <c r="L405" s="94"/>
      <c r="M405" s="95" t="str">
        <f>IFERROR(IF((controle!$L405&gt;0),IF((DAYS360(TODAY(),(controle!$L405+editar!$C$15))&lt;1),"Vencido",IF((DAYS360(TODAY(),(controle!$L405+editar!$C$15))&lt;31),(DAYS360(TODAY(),(controle!$L405+editar!$C$15))&amp;" Dias para vencer"),"Válido")),""),"Inválido")</f>
        <v/>
      </c>
      <c r="N405" s="94" t="str">
        <f>IF(controle!$L405="","",controle!$L405+editar!$C$15)</f>
        <v/>
      </c>
      <c r="O405" s="97"/>
      <c r="P405" s="80">
        <v>398.0</v>
      </c>
      <c r="Q405" s="80" t="str">
        <f>IF(controle!$J405="","",IF(controle!$J405="Vencido","Vencido",IF(controle!$J405="Válido","Válido","Próximo ao vencimento")))</f>
        <v/>
      </c>
      <c r="R405" s="81" t="str">
        <f>IF(controle!$I405="","",controle!$I405+editar!$C$9)</f>
        <v/>
      </c>
      <c r="S405" s="80" t="str">
        <f>IF(controle!$R405="","",VLOOKUP(MONTH(controle!$R405),editar!$F$2:$G$13,2,0))</f>
        <v/>
      </c>
      <c r="T405" s="80" t="str">
        <f>IF(controle!$R405="","",YEAR(controle!$R405))</f>
        <v/>
      </c>
      <c r="U405" s="80" t="str">
        <f>IF(controle!$M405="","",IF(controle!$M405="Vencido","Vencido",IF(controle!$M405="Válido","Válido","Próximo ao vencimento")))</f>
        <v/>
      </c>
      <c r="V405" s="80" t="str">
        <f>IF(controle!$N405="","",VLOOKUP(MONTH(controle!$N405),editar!$F$2:$G$13,2,0))</f>
        <v/>
      </c>
      <c r="W405" s="80" t="str">
        <f>IF(controle!$N405="","",YEAR(controle!$N405))</f>
        <v/>
      </c>
      <c r="X405" s="80" t="str">
        <f>IF(controle!$I405="","",VLOOKUP(MONTH(controle!$I405),editar!$F$2:$G$13,2,0))</f>
        <v/>
      </c>
      <c r="Y405" s="80" t="str">
        <f>IF(controle!$I405="","",YEAR(controle!$I405))</f>
        <v/>
      </c>
      <c r="Z405" s="80" t="str">
        <f>IF(controle!$L405="","",VLOOKUP(MONTH(controle!$L405),editar!$F$2:$G$13,2,0))</f>
        <v/>
      </c>
      <c r="AA405" s="80" t="str">
        <f>IF(controle!$L405="","",YEAR(controle!$L405))</f>
        <v/>
      </c>
      <c r="AB405" s="61"/>
      <c r="AC405" s="62">
        <f>IFERROR(K405-editar!$C$1,"")</f>
        <v>-44648</v>
      </c>
      <c r="AD405" s="62">
        <f t="shared" si="1"/>
        <v>9999955352</v>
      </c>
      <c r="AE405" s="63"/>
      <c r="AF405" s="63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ht="19.5" customHeight="1">
      <c r="A406" s="82" t="str">
        <f>IF(controle!$D406="","",controle!$P406)</f>
        <v/>
      </c>
      <c r="B406" s="83"/>
      <c r="C406" s="83"/>
      <c r="D406" s="83"/>
      <c r="E406" s="83"/>
      <c r="F406" s="91"/>
      <c r="G406" s="99"/>
      <c r="H406" s="91"/>
      <c r="I406" s="100"/>
      <c r="J406" s="92" t="str">
        <f>IFERROR(IF((controle!$I406&gt;0),IF((DAYS360(TODAY(),(controle!$I406+editar!$C$9))&lt;1),"Vencido",IF((DAYS360(TODAY(),(controle!$I406+editar!$C$9))&lt;31),(DAYS360(TODAY(),(controle!$I406+editar!$C$9))&amp;" Dias para vencer"),"Válido")),""),"Inválido")</f>
        <v/>
      </c>
      <c r="K406" s="93" t="str">
        <f>controle!$R406</f>
        <v/>
      </c>
      <c r="L406" s="94"/>
      <c r="M406" s="95" t="str">
        <f>IFERROR(IF((controle!$L406&gt;0),IF((DAYS360(TODAY(),(controle!$L406+editar!$C$15))&lt;1),"Vencido",IF((DAYS360(TODAY(),(controle!$L406+editar!$C$15))&lt;31),(DAYS360(TODAY(),(controle!$L406+editar!$C$15))&amp;" Dias para vencer"),"Válido")),""),"Inválido")</f>
        <v/>
      </c>
      <c r="N406" s="94" t="str">
        <f>IF(controle!$L406="","",controle!$L406+editar!$C$15)</f>
        <v/>
      </c>
      <c r="O406" s="97"/>
      <c r="P406" s="80">
        <v>399.0</v>
      </c>
      <c r="Q406" s="80" t="str">
        <f>IF(controle!$J406="","",IF(controle!$J406="Vencido","Vencido",IF(controle!$J406="Válido","Válido","Próximo ao vencimento")))</f>
        <v/>
      </c>
      <c r="R406" s="81" t="str">
        <f>IF(controle!$I406="","",controle!$I406+editar!$C$9)</f>
        <v/>
      </c>
      <c r="S406" s="80" t="str">
        <f>IF(controle!$R406="","",VLOOKUP(MONTH(controle!$R406),editar!$F$2:$G$13,2,0))</f>
        <v/>
      </c>
      <c r="T406" s="80" t="str">
        <f>IF(controle!$R406="","",YEAR(controle!$R406))</f>
        <v/>
      </c>
      <c r="U406" s="80" t="str">
        <f>IF(controle!$M406="","",IF(controle!$M406="Vencido","Vencido",IF(controle!$M406="Válido","Válido","Próximo ao vencimento")))</f>
        <v/>
      </c>
      <c r="V406" s="80" t="str">
        <f>IF(controle!$N406="","",VLOOKUP(MONTH(controle!$N406),editar!$F$2:$G$13,2,0))</f>
        <v/>
      </c>
      <c r="W406" s="80" t="str">
        <f>IF(controle!$N406="","",YEAR(controle!$N406))</f>
        <v/>
      </c>
      <c r="X406" s="80" t="str">
        <f>IF(controle!$I406="","",VLOOKUP(MONTH(controle!$I406),editar!$F$2:$G$13,2,0))</f>
        <v/>
      </c>
      <c r="Y406" s="80" t="str">
        <f>IF(controle!$I406="","",YEAR(controle!$I406))</f>
        <v/>
      </c>
      <c r="Z406" s="80" t="str">
        <f>IF(controle!$L406="","",VLOOKUP(MONTH(controle!$L406),editar!$F$2:$G$13,2,0))</f>
        <v/>
      </c>
      <c r="AA406" s="80" t="str">
        <f>IF(controle!$L406="","",YEAR(controle!$L406))</f>
        <v/>
      </c>
      <c r="AB406" s="61"/>
      <c r="AC406" s="62">
        <f>IFERROR(K406-editar!$C$1,"")</f>
        <v>-44648</v>
      </c>
      <c r="AD406" s="62">
        <f t="shared" si="1"/>
        <v>9999955352</v>
      </c>
      <c r="AE406" s="63"/>
      <c r="AF406" s="63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ht="19.5" customHeight="1">
      <c r="A407" s="82" t="str">
        <f>IF(controle!$D407="","",controle!$P407)</f>
        <v/>
      </c>
      <c r="B407" s="83"/>
      <c r="C407" s="83"/>
      <c r="D407" s="83"/>
      <c r="E407" s="83"/>
      <c r="F407" s="91"/>
      <c r="G407" s="99"/>
      <c r="H407" s="91"/>
      <c r="I407" s="100"/>
      <c r="J407" s="92" t="str">
        <f>IFERROR(IF((controle!$I407&gt;0),IF((DAYS360(TODAY(),(controle!$I407+editar!$C$9))&lt;1),"Vencido",IF((DAYS360(TODAY(),(controle!$I407+editar!$C$9))&lt;31),(DAYS360(TODAY(),(controle!$I407+editar!$C$9))&amp;" Dias para vencer"),"Válido")),""),"Inválido")</f>
        <v/>
      </c>
      <c r="K407" s="93" t="str">
        <f>controle!$R407</f>
        <v/>
      </c>
      <c r="L407" s="94"/>
      <c r="M407" s="95" t="str">
        <f>IFERROR(IF((controle!$L407&gt;0),IF((DAYS360(TODAY(),(controle!$L407+editar!$C$15))&lt;1),"Vencido",IF((DAYS360(TODAY(),(controle!$L407+editar!$C$15))&lt;31),(DAYS360(TODAY(),(controle!$L407+editar!$C$15))&amp;" Dias para vencer"),"Válido")),""),"Inválido")</f>
        <v/>
      </c>
      <c r="N407" s="94" t="str">
        <f>IF(controle!$L407="","",controle!$L407+editar!$C$15)</f>
        <v/>
      </c>
      <c r="O407" s="97"/>
      <c r="P407" s="80">
        <v>400.0</v>
      </c>
      <c r="Q407" s="80" t="str">
        <f>IF(controle!$J407="","",IF(controle!$J407="Vencido","Vencido",IF(controle!$J407="Válido","Válido","Próximo ao vencimento")))</f>
        <v/>
      </c>
      <c r="R407" s="81" t="str">
        <f>IF(controle!$I407="","",controle!$I407+editar!$C$9)</f>
        <v/>
      </c>
      <c r="S407" s="80" t="str">
        <f>IF(controle!$R407="","",VLOOKUP(MONTH(controle!$R407),editar!$F$2:$G$13,2,0))</f>
        <v/>
      </c>
      <c r="T407" s="80" t="str">
        <f>IF(controle!$R407="","",YEAR(controle!$R407))</f>
        <v/>
      </c>
      <c r="U407" s="80" t="str">
        <f>IF(controle!$M407="","",IF(controle!$M407="Vencido","Vencido",IF(controle!$M407="Válido","Válido","Próximo ao vencimento")))</f>
        <v/>
      </c>
      <c r="V407" s="80" t="str">
        <f>IF(controle!$N407="","",VLOOKUP(MONTH(controle!$N407),editar!$F$2:$G$13,2,0))</f>
        <v/>
      </c>
      <c r="W407" s="80" t="str">
        <f>IF(controle!$N407="","",YEAR(controle!$N407))</f>
        <v/>
      </c>
      <c r="X407" s="80" t="str">
        <f>IF(controle!$I407="","",VLOOKUP(MONTH(controle!$I407),editar!$F$2:$G$13,2,0))</f>
        <v/>
      </c>
      <c r="Y407" s="80" t="str">
        <f>IF(controle!$I407="","",YEAR(controle!$I407))</f>
        <v/>
      </c>
      <c r="Z407" s="80" t="str">
        <f>IF(controle!$L407="","",VLOOKUP(MONTH(controle!$L407),editar!$F$2:$G$13,2,0))</f>
        <v/>
      </c>
      <c r="AA407" s="80" t="str">
        <f>IF(controle!$L407="","",YEAR(controle!$L407))</f>
        <v/>
      </c>
      <c r="AB407" s="61"/>
      <c r="AC407" s="62">
        <f>IFERROR(K407-editar!$C$1,"")</f>
        <v>-44648</v>
      </c>
      <c r="AD407" s="62">
        <f t="shared" si="1"/>
        <v>9999955352</v>
      </c>
      <c r="AE407" s="63"/>
      <c r="AF407" s="63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ht="19.5" customHeight="1">
      <c r="A408" s="82" t="str">
        <f>IF(controle!$D408="","",controle!$P408)</f>
        <v/>
      </c>
      <c r="B408" s="83"/>
      <c r="C408" s="83"/>
      <c r="D408" s="83"/>
      <c r="E408" s="83"/>
      <c r="F408" s="91"/>
      <c r="G408" s="99"/>
      <c r="H408" s="91"/>
      <c r="I408" s="100"/>
      <c r="J408" s="92" t="str">
        <f>IFERROR(IF((controle!$I408&gt;0),IF((DAYS360(TODAY(),(controle!$I408+editar!$C$9))&lt;1),"Vencido",IF((DAYS360(TODAY(),(controle!$I408+editar!$C$9))&lt;31),(DAYS360(TODAY(),(controle!$I408+editar!$C$9))&amp;" Dias para vencer"),"Válido")),""),"Inválido")</f>
        <v/>
      </c>
      <c r="K408" s="93" t="str">
        <f>controle!$R408</f>
        <v/>
      </c>
      <c r="L408" s="94"/>
      <c r="M408" s="95" t="str">
        <f>IFERROR(IF((controle!$L408&gt;0),IF((DAYS360(TODAY(),(controle!$L408+editar!$C$15))&lt;1),"Vencido",IF((DAYS360(TODAY(),(controle!$L408+editar!$C$15))&lt;31),(DAYS360(TODAY(),(controle!$L408+editar!$C$15))&amp;" Dias para vencer"),"Válido")),""),"Inválido")</f>
        <v/>
      </c>
      <c r="N408" s="94" t="str">
        <f>IF(controle!$L408="","",controle!$L408+editar!$C$15)</f>
        <v/>
      </c>
      <c r="O408" s="97"/>
      <c r="P408" s="80">
        <v>401.0</v>
      </c>
      <c r="Q408" s="80" t="str">
        <f>IF(controle!$J408="","",IF(controle!$J408="Vencido","Vencido",IF(controle!$J408="Válido","Válido","Próximo ao vencimento")))</f>
        <v/>
      </c>
      <c r="R408" s="81" t="str">
        <f>IF(controle!$I408="","",controle!$I408+editar!$C$9)</f>
        <v/>
      </c>
      <c r="S408" s="80" t="str">
        <f>IF(controle!$R408="","",VLOOKUP(MONTH(controle!$R408),editar!$F$2:$G$13,2,0))</f>
        <v/>
      </c>
      <c r="T408" s="80" t="str">
        <f>IF(controle!$R408="","",YEAR(controle!$R408))</f>
        <v/>
      </c>
      <c r="U408" s="80" t="str">
        <f>IF(controle!$M408="","",IF(controle!$M408="Vencido","Vencido",IF(controle!$M408="Válido","Válido","Próximo ao vencimento")))</f>
        <v/>
      </c>
      <c r="V408" s="80" t="str">
        <f>IF(controle!$N408="","",VLOOKUP(MONTH(controle!$N408),editar!$F$2:$G$13,2,0))</f>
        <v/>
      </c>
      <c r="W408" s="80" t="str">
        <f>IF(controle!$N408="","",YEAR(controle!$N408))</f>
        <v/>
      </c>
      <c r="X408" s="80" t="str">
        <f>IF(controle!$I408="","",VLOOKUP(MONTH(controle!$I408),editar!$F$2:$G$13,2,0))</f>
        <v/>
      </c>
      <c r="Y408" s="80" t="str">
        <f>IF(controle!$I408="","",YEAR(controle!$I408))</f>
        <v/>
      </c>
      <c r="Z408" s="80" t="str">
        <f>IF(controle!$L408="","",VLOOKUP(MONTH(controle!$L408),editar!$F$2:$G$13,2,0))</f>
        <v/>
      </c>
      <c r="AA408" s="80" t="str">
        <f>IF(controle!$L408="","",YEAR(controle!$L408))</f>
        <v/>
      </c>
      <c r="AB408" s="61"/>
      <c r="AC408" s="62">
        <f>IFERROR(K408-editar!$C$1,"")</f>
        <v>-44648</v>
      </c>
      <c r="AD408" s="62">
        <f t="shared" si="1"/>
        <v>9999955352</v>
      </c>
      <c r="AE408" s="63"/>
      <c r="AF408" s="63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ht="19.5" customHeight="1">
      <c r="A409" s="82" t="str">
        <f>IF(controle!$D409="","",controle!$P409)</f>
        <v/>
      </c>
      <c r="B409" s="83"/>
      <c r="C409" s="83"/>
      <c r="D409" s="83"/>
      <c r="E409" s="83"/>
      <c r="F409" s="91"/>
      <c r="G409" s="99"/>
      <c r="H409" s="91"/>
      <c r="I409" s="100"/>
      <c r="J409" s="92" t="str">
        <f>IFERROR(IF((controle!$I409&gt;0),IF((DAYS360(TODAY(),(controle!$I409+editar!$C$9))&lt;1),"Vencido",IF((DAYS360(TODAY(),(controle!$I409+editar!$C$9))&lt;31),(DAYS360(TODAY(),(controle!$I409+editar!$C$9))&amp;" Dias para vencer"),"Válido")),""),"Inválido")</f>
        <v/>
      </c>
      <c r="K409" s="93" t="str">
        <f>controle!$R409</f>
        <v/>
      </c>
      <c r="L409" s="94"/>
      <c r="M409" s="95" t="str">
        <f>IFERROR(IF((controle!$L409&gt;0),IF((DAYS360(TODAY(),(controle!$L409+editar!$C$15))&lt;1),"Vencido",IF((DAYS360(TODAY(),(controle!$L409+editar!$C$15))&lt;31),(DAYS360(TODAY(),(controle!$L409+editar!$C$15))&amp;" Dias para vencer"),"Válido")),""),"Inválido")</f>
        <v/>
      </c>
      <c r="N409" s="94" t="str">
        <f>IF(controle!$L409="","",controle!$L409+editar!$C$15)</f>
        <v/>
      </c>
      <c r="O409" s="97"/>
      <c r="P409" s="80">
        <v>402.0</v>
      </c>
      <c r="Q409" s="80" t="str">
        <f>IF(controle!$J409="","",IF(controle!$J409="Vencido","Vencido",IF(controle!$J409="Válido","Válido","Próximo ao vencimento")))</f>
        <v/>
      </c>
      <c r="R409" s="81" t="str">
        <f>IF(controle!$I409="","",controle!$I409+editar!$C$9)</f>
        <v/>
      </c>
      <c r="S409" s="80" t="str">
        <f>IF(controle!$R409="","",VLOOKUP(MONTH(controle!$R409),editar!$F$2:$G$13,2,0))</f>
        <v/>
      </c>
      <c r="T409" s="80" t="str">
        <f>IF(controle!$R409="","",YEAR(controle!$R409))</f>
        <v/>
      </c>
      <c r="U409" s="80" t="str">
        <f>IF(controle!$M409="","",IF(controle!$M409="Vencido","Vencido",IF(controle!$M409="Válido","Válido","Próximo ao vencimento")))</f>
        <v/>
      </c>
      <c r="V409" s="80" t="str">
        <f>IF(controle!$N409="","",VLOOKUP(MONTH(controle!$N409),editar!$F$2:$G$13,2,0))</f>
        <v/>
      </c>
      <c r="W409" s="80" t="str">
        <f>IF(controle!$N409="","",YEAR(controle!$N409))</f>
        <v/>
      </c>
      <c r="X409" s="80" t="str">
        <f>IF(controle!$I409="","",VLOOKUP(MONTH(controle!$I409),editar!$F$2:$G$13,2,0))</f>
        <v/>
      </c>
      <c r="Y409" s="80" t="str">
        <f>IF(controle!$I409="","",YEAR(controle!$I409))</f>
        <v/>
      </c>
      <c r="Z409" s="80" t="str">
        <f>IF(controle!$L409="","",VLOOKUP(MONTH(controle!$L409),editar!$F$2:$G$13,2,0))</f>
        <v/>
      </c>
      <c r="AA409" s="80" t="str">
        <f>IF(controle!$L409="","",YEAR(controle!$L409))</f>
        <v/>
      </c>
      <c r="AB409" s="61"/>
      <c r="AC409" s="62">
        <f>IFERROR(K409-editar!$C$1,"")</f>
        <v>-44648</v>
      </c>
      <c r="AD409" s="62">
        <f t="shared" si="1"/>
        <v>9999955352</v>
      </c>
      <c r="AE409" s="63"/>
      <c r="AF409" s="63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ht="19.5" customHeight="1">
      <c r="A410" s="82" t="str">
        <f>IF(controle!$D410="","",controle!$P410)</f>
        <v/>
      </c>
      <c r="B410" s="83"/>
      <c r="C410" s="83"/>
      <c r="D410" s="83"/>
      <c r="E410" s="83"/>
      <c r="F410" s="91"/>
      <c r="G410" s="99"/>
      <c r="H410" s="91"/>
      <c r="I410" s="100"/>
      <c r="J410" s="92" t="str">
        <f>IFERROR(IF((controle!$I410&gt;0),IF((DAYS360(TODAY(),(controle!$I410+editar!$C$9))&lt;1),"Vencido",IF((DAYS360(TODAY(),(controle!$I410+editar!$C$9))&lt;31),(DAYS360(TODAY(),(controle!$I410+editar!$C$9))&amp;" Dias para vencer"),"Válido")),""),"Inválido")</f>
        <v/>
      </c>
      <c r="K410" s="93" t="str">
        <f>controle!$R410</f>
        <v/>
      </c>
      <c r="L410" s="94"/>
      <c r="M410" s="95" t="str">
        <f>IFERROR(IF((controle!$L410&gt;0),IF((DAYS360(TODAY(),(controle!$L410+editar!$C$15))&lt;1),"Vencido",IF((DAYS360(TODAY(),(controle!$L410+editar!$C$15))&lt;31),(DAYS360(TODAY(),(controle!$L410+editar!$C$15))&amp;" Dias para vencer"),"Válido")),""),"Inválido")</f>
        <v/>
      </c>
      <c r="N410" s="94" t="str">
        <f>IF(controle!$L410="","",controle!$L410+editar!$C$15)</f>
        <v/>
      </c>
      <c r="O410" s="97"/>
      <c r="P410" s="80">
        <v>403.0</v>
      </c>
      <c r="Q410" s="80" t="str">
        <f>IF(controle!$J410="","",IF(controle!$J410="Vencido","Vencido",IF(controle!$J410="Válido","Válido","Próximo ao vencimento")))</f>
        <v/>
      </c>
      <c r="R410" s="81" t="str">
        <f>IF(controle!$I410="","",controle!$I410+editar!$C$9)</f>
        <v/>
      </c>
      <c r="S410" s="80" t="str">
        <f>IF(controle!$R410="","",VLOOKUP(MONTH(controle!$R410),editar!$F$2:$G$13,2,0))</f>
        <v/>
      </c>
      <c r="T410" s="80" t="str">
        <f>IF(controle!$R410="","",YEAR(controle!$R410))</f>
        <v/>
      </c>
      <c r="U410" s="80" t="str">
        <f>IF(controle!$M410="","",IF(controle!$M410="Vencido","Vencido",IF(controle!$M410="Válido","Válido","Próximo ao vencimento")))</f>
        <v/>
      </c>
      <c r="V410" s="80" t="str">
        <f>IF(controle!$N410="","",VLOOKUP(MONTH(controle!$N410),editar!$F$2:$G$13,2,0))</f>
        <v/>
      </c>
      <c r="W410" s="80" t="str">
        <f>IF(controle!$N410="","",YEAR(controle!$N410))</f>
        <v/>
      </c>
      <c r="X410" s="80" t="str">
        <f>IF(controle!$I410="","",VLOOKUP(MONTH(controle!$I410),editar!$F$2:$G$13,2,0))</f>
        <v/>
      </c>
      <c r="Y410" s="80" t="str">
        <f>IF(controle!$I410="","",YEAR(controle!$I410))</f>
        <v/>
      </c>
      <c r="Z410" s="80" t="str">
        <f>IF(controle!$L410="","",VLOOKUP(MONTH(controle!$L410),editar!$F$2:$G$13,2,0))</f>
        <v/>
      </c>
      <c r="AA410" s="80" t="str">
        <f>IF(controle!$L410="","",YEAR(controle!$L410))</f>
        <v/>
      </c>
      <c r="AB410" s="61"/>
      <c r="AC410" s="62">
        <f>IFERROR(K410-editar!$C$1,"")</f>
        <v>-44648</v>
      </c>
      <c r="AD410" s="62">
        <f t="shared" si="1"/>
        <v>9999955352</v>
      </c>
      <c r="AE410" s="63"/>
      <c r="AF410" s="63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ht="19.5" customHeight="1">
      <c r="A411" s="82" t="str">
        <f>IF(controle!$D411="","",controle!$P411)</f>
        <v/>
      </c>
      <c r="B411" s="83"/>
      <c r="C411" s="83"/>
      <c r="D411" s="83"/>
      <c r="E411" s="83"/>
      <c r="F411" s="91"/>
      <c r="G411" s="99"/>
      <c r="H411" s="91"/>
      <c r="I411" s="100"/>
      <c r="J411" s="92" t="str">
        <f>IFERROR(IF((controle!$I411&gt;0),IF((DAYS360(TODAY(),(controle!$I411+editar!$C$9))&lt;1),"Vencido",IF((DAYS360(TODAY(),(controle!$I411+editar!$C$9))&lt;31),(DAYS360(TODAY(),(controle!$I411+editar!$C$9))&amp;" Dias para vencer"),"Válido")),""),"Inválido")</f>
        <v/>
      </c>
      <c r="K411" s="93" t="str">
        <f>controle!$R411</f>
        <v/>
      </c>
      <c r="L411" s="94"/>
      <c r="M411" s="95" t="str">
        <f>IFERROR(IF((controle!$L411&gt;0),IF((DAYS360(TODAY(),(controle!$L411+editar!$C$15))&lt;1),"Vencido",IF((DAYS360(TODAY(),(controle!$L411+editar!$C$15))&lt;31),(DAYS360(TODAY(),(controle!$L411+editar!$C$15))&amp;" Dias para vencer"),"Válido")),""),"Inválido")</f>
        <v/>
      </c>
      <c r="N411" s="94" t="str">
        <f>IF(controle!$L411="","",controle!$L411+editar!$C$15)</f>
        <v/>
      </c>
      <c r="O411" s="97"/>
      <c r="P411" s="80">
        <v>404.0</v>
      </c>
      <c r="Q411" s="80" t="str">
        <f>IF(controle!$J411="","",IF(controle!$J411="Vencido","Vencido",IF(controle!$J411="Válido","Válido","Próximo ao vencimento")))</f>
        <v/>
      </c>
      <c r="R411" s="81" t="str">
        <f>IF(controle!$I411="","",controle!$I411+editar!$C$9)</f>
        <v/>
      </c>
      <c r="S411" s="80" t="str">
        <f>IF(controle!$R411="","",VLOOKUP(MONTH(controle!$R411),editar!$F$2:$G$13,2,0))</f>
        <v/>
      </c>
      <c r="T411" s="80" t="str">
        <f>IF(controle!$R411="","",YEAR(controle!$R411))</f>
        <v/>
      </c>
      <c r="U411" s="80" t="str">
        <f>IF(controle!$M411="","",IF(controle!$M411="Vencido","Vencido",IF(controle!$M411="Válido","Válido","Próximo ao vencimento")))</f>
        <v/>
      </c>
      <c r="V411" s="80" t="str">
        <f>IF(controle!$N411="","",VLOOKUP(MONTH(controle!$N411),editar!$F$2:$G$13,2,0))</f>
        <v/>
      </c>
      <c r="W411" s="80" t="str">
        <f>IF(controle!$N411="","",YEAR(controle!$N411))</f>
        <v/>
      </c>
      <c r="X411" s="80" t="str">
        <f>IF(controle!$I411="","",VLOOKUP(MONTH(controle!$I411),editar!$F$2:$G$13,2,0))</f>
        <v/>
      </c>
      <c r="Y411" s="80" t="str">
        <f>IF(controle!$I411="","",YEAR(controle!$I411))</f>
        <v/>
      </c>
      <c r="Z411" s="80" t="str">
        <f>IF(controle!$L411="","",VLOOKUP(MONTH(controle!$L411),editar!$F$2:$G$13,2,0))</f>
        <v/>
      </c>
      <c r="AA411" s="80" t="str">
        <f>IF(controle!$L411="","",YEAR(controle!$L411))</f>
        <v/>
      </c>
      <c r="AB411" s="61"/>
      <c r="AC411" s="62">
        <f>IFERROR(K411-editar!$C$1,"")</f>
        <v>-44648</v>
      </c>
      <c r="AD411" s="62">
        <f t="shared" si="1"/>
        <v>9999955352</v>
      </c>
      <c r="AE411" s="63"/>
      <c r="AF411" s="63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ht="19.5" customHeight="1">
      <c r="A412" s="82" t="str">
        <f>IF(controle!$D412="","",controle!$P412)</f>
        <v/>
      </c>
      <c r="B412" s="83"/>
      <c r="C412" s="83"/>
      <c r="D412" s="83"/>
      <c r="E412" s="83"/>
      <c r="F412" s="91"/>
      <c r="G412" s="99"/>
      <c r="H412" s="91"/>
      <c r="I412" s="100"/>
      <c r="J412" s="92" t="str">
        <f>IFERROR(IF((controle!$I412&gt;0),IF((DAYS360(TODAY(),(controle!$I412+editar!$C$9))&lt;1),"Vencido",IF((DAYS360(TODAY(),(controle!$I412+editar!$C$9))&lt;31),(DAYS360(TODAY(),(controle!$I412+editar!$C$9))&amp;" Dias para vencer"),"Válido")),""),"Inválido")</f>
        <v/>
      </c>
      <c r="K412" s="93" t="str">
        <f>controle!$R412</f>
        <v/>
      </c>
      <c r="L412" s="94"/>
      <c r="M412" s="95" t="str">
        <f>IFERROR(IF((controle!$L412&gt;0),IF((DAYS360(TODAY(),(controle!$L412+editar!$C$15))&lt;1),"Vencido",IF((DAYS360(TODAY(),(controle!$L412+editar!$C$15))&lt;31),(DAYS360(TODAY(),(controle!$L412+editar!$C$15))&amp;" Dias para vencer"),"Válido")),""),"Inválido")</f>
        <v/>
      </c>
      <c r="N412" s="94" t="str">
        <f>IF(controle!$L412="","",controle!$L412+editar!$C$15)</f>
        <v/>
      </c>
      <c r="O412" s="97"/>
      <c r="P412" s="80">
        <v>405.0</v>
      </c>
      <c r="Q412" s="80" t="str">
        <f>IF(controle!$J412="","",IF(controle!$J412="Vencido","Vencido",IF(controle!$J412="Válido","Válido","Próximo ao vencimento")))</f>
        <v/>
      </c>
      <c r="R412" s="81" t="str">
        <f>IF(controle!$I412="","",controle!$I412+editar!$C$9)</f>
        <v/>
      </c>
      <c r="S412" s="80" t="str">
        <f>IF(controle!$R412="","",VLOOKUP(MONTH(controle!$R412),editar!$F$2:$G$13,2,0))</f>
        <v/>
      </c>
      <c r="T412" s="80" t="str">
        <f>IF(controle!$R412="","",YEAR(controle!$R412))</f>
        <v/>
      </c>
      <c r="U412" s="80" t="str">
        <f>IF(controle!$M412="","",IF(controle!$M412="Vencido","Vencido",IF(controle!$M412="Válido","Válido","Próximo ao vencimento")))</f>
        <v/>
      </c>
      <c r="V412" s="80" t="str">
        <f>IF(controle!$N412="","",VLOOKUP(MONTH(controle!$N412),editar!$F$2:$G$13,2,0))</f>
        <v/>
      </c>
      <c r="W412" s="80" t="str">
        <f>IF(controle!$N412="","",YEAR(controle!$N412))</f>
        <v/>
      </c>
      <c r="X412" s="80" t="str">
        <f>IF(controle!$I412="","",VLOOKUP(MONTH(controle!$I412),editar!$F$2:$G$13,2,0))</f>
        <v/>
      </c>
      <c r="Y412" s="80" t="str">
        <f>IF(controle!$I412="","",YEAR(controle!$I412))</f>
        <v/>
      </c>
      <c r="Z412" s="80" t="str">
        <f>IF(controle!$L412="","",VLOOKUP(MONTH(controle!$L412),editar!$F$2:$G$13,2,0))</f>
        <v/>
      </c>
      <c r="AA412" s="80" t="str">
        <f>IF(controle!$L412="","",YEAR(controle!$L412))</f>
        <v/>
      </c>
      <c r="AB412" s="61"/>
      <c r="AC412" s="62">
        <f>IFERROR(K412-editar!$C$1,"")</f>
        <v>-44648</v>
      </c>
      <c r="AD412" s="62">
        <f t="shared" si="1"/>
        <v>9999955352</v>
      </c>
      <c r="AE412" s="63"/>
      <c r="AF412" s="63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ht="19.5" customHeight="1">
      <c r="A413" s="82" t="str">
        <f>IF(controle!$D413="","",controle!$P413)</f>
        <v/>
      </c>
      <c r="B413" s="83"/>
      <c r="C413" s="83"/>
      <c r="D413" s="83"/>
      <c r="E413" s="83"/>
      <c r="F413" s="91"/>
      <c r="G413" s="99"/>
      <c r="H413" s="91"/>
      <c r="I413" s="100"/>
      <c r="J413" s="92" t="str">
        <f>IFERROR(IF((controle!$I413&gt;0),IF((DAYS360(TODAY(),(controle!$I413+editar!$C$9))&lt;1),"Vencido",IF((DAYS360(TODAY(),(controle!$I413+editar!$C$9))&lt;31),(DAYS360(TODAY(),(controle!$I413+editar!$C$9))&amp;" Dias para vencer"),"Válido")),""),"Inválido")</f>
        <v/>
      </c>
      <c r="K413" s="93" t="str">
        <f>controle!$R413</f>
        <v/>
      </c>
      <c r="L413" s="94"/>
      <c r="M413" s="95" t="str">
        <f>IFERROR(IF((controle!$L413&gt;0),IF((DAYS360(TODAY(),(controle!$L413+editar!$C$15))&lt;1),"Vencido",IF((DAYS360(TODAY(),(controle!$L413+editar!$C$15))&lt;31),(DAYS360(TODAY(),(controle!$L413+editar!$C$15))&amp;" Dias para vencer"),"Válido")),""),"Inválido")</f>
        <v/>
      </c>
      <c r="N413" s="94" t="str">
        <f>IF(controle!$L413="","",controle!$L413+editar!$C$15)</f>
        <v/>
      </c>
      <c r="O413" s="97"/>
      <c r="P413" s="80">
        <v>406.0</v>
      </c>
      <c r="Q413" s="80" t="str">
        <f>IF(controle!$J413="","",IF(controle!$J413="Vencido","Vencido",IF(controle!$J413="Válido","Válido","Próximo ao vencimento")))</f>
        <v/>
      </c>
      <c r="R413" s="81" t="str">
        <f>IF(controle!$I413="","",controle!$I413+editar!$C$9)</f>
        <v/>
      </c>
      <c r="S413" s="80" t="str">
        <f>IF(controle!$R413="","",VLOOKUP(MONTH(controle!$R413),editar!$F$2:$G$13,2,0))</f>
        <v/>
      </c>
      <c r="T413" s="80" t="str">
        <f>IF(controle!$R413="","",YEAR(controle!$R413))</f>
        <v/>
      </c>
      <c r="U413" s="80" t="str">
        <f>IF(controle!$M413="","",IF(controle!$M413="Vencido","Vencido",IF(controle!$M413="Válido","Válido","Próximo ao vencimento")))</f>
        <v/>
      </c>
      <c r="V413" s="80" t="str">
        <f>IF(controle!$N413="","",VLOOKUP(MONTH(controle!$N413),editar!$F$2:$G$13,2,0))</f>
        <v/>
      </c>
      <c r="W413" s="80" t="str">
        <f>IF(controle!$N413="","",YEAR(controle!$N413))</f>
        <v/>
      </c>
      <c r="X413" s="80" t="str">
        <f>IF(controle!$I413="","",VLOOKUP(MONTH(controle!$I413),editar!$F$2:$G$13,2,0))</f>
        <v/>
      </c>
      <c r="Y413" s="80" t="str">
        <f>IF(controle!$I413="","",YEAR(controle!$I413))</f>
        <v/>
      </c>
      <c r="Z413" s="80" t="str">
        <f>IF(controle!$L413="","",VLOOKUP(MONTH(controle!$L413),editar!$F$2:$G$13,2,0))</f>
        <v/>
      </c>
      <c r="AA413" s="80" t="str">
        <f>IF(controle!$L413="","",YEAR(controle!$L413))</f>
        <v/>
      </c>
      <c r="AB413" s="61"/>
      <c r="AC413" s="62">
        <f>IFERROR(K413-editar!$C$1,"")</f>
        <v>-44648</v>
      </c>
      <c r="AD413" s="62">
        <f t="shared" si="1"/>
        <v>9999955352</v>
      </c>
      <c r="AE413" s="63"/>
      <c r="AF413" s="63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ht="19.5" customHeight="1">
      <c r="A414" s="82" t="str">
        <f>IF(controle!$D414="","",controle!$P414)</f>
        <v/>
      </c>
      <c r="B414" s="83"/>
      <c r="C414" s="83"/>
      <c r="D414" s="83"/>
      <c r="E414" s="83"/>
      <c r="F414" s="91"/>
      <c r="G414" s="99"/>
      <c r="H414" s="91"/>
      <c r="I414" s="100"/>
      <c r="J414" s="92" t="str">
        <f>IFERROR(IF((controle!$I414&gt;0),IF((DAYS360(TODAY(),(controle!$I414+editar!$C$9))&lt;1),"Vencido",IF((DAYS360(TODAY(),(controle!$I414+editar!$C$9))&lt;31),(DAYS360(TODAY(),(controle!$I414+editar!$C$9))&amp;" Dias para vencer"),"Válido")),""),"Inválido")</f>
        <v/>
      </c>
      <c r="K414" s="93" t="str">
        <f>controle!$R414</f>
        <v/>
      </c>
      <c r="L414" s="94"/>
      <c r="M414" s="95" t="str">
        <f>IFERROR(IF((controle!$L414&gt;0),IF((DAYS360(TODAY(),(controle!$L414+editar!$C$15))&lt;1),"Vencido",IF((DAYS360(TODAY(),(controle!$L414+editar!$C$15))&lt;31),(DAYS360(TODAY(),(controle!$L414+editar!$C$15))&amp;" Dias para vencer"),"Válido")),""),"Inválido")</f>
        <v/>
      </c>
      <c r="N414" s="94" t="str">
        <f>IF(controle!$L414="","",controle!$L414+editar!$C$15)</f>
        <v/>
      </c>
      <c r="O414" s="97"/>
      <c r="P414" s="80">
        <v>407.0</v>
      </c>
      <c r="Q414" s="80" t="str">
        <f>IF(controle!$J414="","",IF(controle!$J414="Vencido","Vencido",IF(controle!$J414="Válido","Válido","Próximo ao vencimento")))</f>
        <v/>
      </c>
      <c r="R414" s="81" t="str">
        <f>IF(controle!$I414="","",controle!$I414+editar!$C$9)</f>
        <v/>
      </c>
      <c r="S414" s="80" t="str">
        <f>IF(controle!$R414="","",VLOOKUP(MONTH(controle!$R414),editar!$F$2:$G$13,2,0))</f>
        <v/>
      </c>
      <c r="T414" s="80" t="str">
        <f>IF(controle!$R414="","",YEAR(controle!$R414))</f>
        <v/>
      </c>
      <c r="U414" s="80" t="str">
        <f>IF(controle!$M414="","",IF(controle!$M414="Vencido","Vencido",IF(controle!$M414="Válido","Válido","Próximo ao vencimento")))</f>
        <v/>
      </c>
      <c r="V414" s="80" t="str">
        <f>IF(controle!$N414="","",VLOOKUP(MONTH(controle!$N414),editar!$F$2:$G$13,2,0))</f>
        <v/>
      </c>
      <c r="W414" s="80" t="str">
        <f>IF(controle!$N414="","",YEAR(controle!$N414))</f>
        <v/>
      </c>
      <c r="X414" s="80" t="str">
        <f>IF(controle!$I414="","",VLOOKUP(MONTH(controle!$I414),editar!$F$2:$G$13,2,0))</f>
        <v/>
      </c>
      <c r="Y414" s="80" t="str">
        <f>IF(controle!$I414="","",YEAR(controle!$I414))</f>
        <v/>
      </c>
      <c r="Z414" s="80" t="str">
        <f>IF(controle!$L414="","",VLOOKUP(MONTH(controle!$L414),editar!$F$2:$G$13,2,0))</f>
        <v/>
      </c>
      <c r="AA414" s="80" t="str">
        <f>IF(controle!$L414="","",YEAR(controle!$L414))</f>
        <v/>
      </c>
      <c r="AB414" s="61"/>
      <c r="AC414" s="62">
        <f>IFERROR(K414-editar!$C$1,"")</f>
        <v>-44648</v>
      </c>
      <c r="AD414" s="62">
        <f t="shared" si="1"/>
        <v>9999955352</v>
      </c>
      <c r="AE414" s="63"/>
      <c r="AF414" s="63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ht="19.5" customHeight="1">
      <c r="A415" s="82" t="str">
        <f>IF(controle!$D415="","",controle!$P415)</f>
        <v/>
      </c>
      <c r="B415" s="83"/>
      <c r="C415" s="83"/>
      <c r="D415" s="83"/>
      <c r="E415" s="83"/>
      <c r="F415" s="91"/>
      <c r="G415" s="99"/>
      <c r="H415" s="91"/>
      <c r="I415" s="100"/>
      <c r="J415" s="92" t="str">
        <f>IFERROR(IF((controle!$I415&gt;0),IF((DAYS360(TODAY(),(controle!$I415+editar!$C$9))&lt;1),"Vencido",IF((DAYS360(TODAY(),(controle!$I415+editar!$C$9))&lt;31),(DAYS360(TODAY(),(controle!$I415+editar!$C$9))&amp;" Dias para vencer"),"Válido")),""),"Inválido")</f>
        <v/>
      </c>
      <c r="K415" s="93" t="str">
        <f>controle!$R415</f>
        <v/>
      </c>
      <c r="L415" s="94"/>
      <c r="M415" s="95" t="str">
        <f>IFERROR(IF((controle!$L415&gt;0),IF((DAYS360(TODAY(),(controle!$L415+editar!$C$15))&lt;1),"Vencido",IF((DAYS360(TODAY(),(controle!$L415+editar!$C$15))&lt;31),(DAYS360(TODAY(),(controle!$L415+editar!$C$15))&amp;" Dias para vencer"),"Válido")),""),"Inválido")</f>
        <v/>
      </c>
      <c r="N415" s="94" t="str">
        <f>IF(controle!$L415="","",controle!$L415+editar!$C$15)</f>
        <v/>
      </c>
      <c r="O415" s="97"/>
      <c r="P415" s="80">
        <v>408.0</v>
      </c>
      <c r="Q415" s="80" t="str">
        <f>IF(controle!$J415="","",IF(controle!$J415="Vencido","Vencido",IF(controle!$J415="Válido","Válido","Próximo ao vencimento")))</f>
        <v/>
      </c>
      <c r="R415" s="81" t="str">
        <f>IF(controle!$I415="","",controle!$I415+editar!$C$9)</f>
        <v/>
      </c>
      <c r="S415" s="80" t="str">
        <f>IF(controle!$R415="","",VLOOKUP(MONTH(controle!$R415),editar!$F$2:$G$13,2,0))</f>
        <v/>
      </c>
      <c r="T415" s="80" t="str">
        <f>IF(controle!$R415="","",YEAR(controle!$R415))</f>
        <v/>
      </c>
      <c r="U415" s="80" t="str">
        <f>IF(controle!$M415="","",IF(controle!$M415="Vencido","Vencido",IF(controle!$M415="Válido","Válido","Próximo ao vencimento")))</f>
        <v/>
      </c>
      <c r="V415" s="80" t="str">
        <f>IF(controle!$N415="","",VLOOKUP(MONTH(controle!$N415),editar!$F$2:$G$13,2,0))</f>
        <v/>
      </c>
      <c r="W415" s="80" t="str">
        <f>IF(controle!$N415="","",YEAR(controle!$N415))</f>
        <v/>
      </c>
      <c r="X415" s="80" t="str">
        <f>IF(controle!$I415="","",VLOOKUP(MONTH(controle!$I415),editar!$F$2:$G$13,2,0))</f>
        <v/>
      </c>
      <c r="Y415" s="80" t="str">
        <f>IF(controle!$I415="","",YEAR(controle!$I415))</f>
        <v/>
      </c>
      <c r="Z415" s="80" t="str">
        <f>IF(controle!$L415="","",VLOOKUP(MONTH(controle!$L415),editar!$F$2:$G$13,2,0))</f>
        <v/>
      </c>
      <c r="AA415" s="80" t="str">
        <f>IF(controle!$L415="","",YEAR(controle!$L415))</f>
        <v/>
      </c>
      <c r="AB415" s="61"/>
      <c r="AC415" s="62">
        <f>IFERROR(K415-editar!$C$1,"")</f>
        <v>-44648</v>
      </c>
      <c r="AD415" s="62">
        <f t="shared" si="1"/>
        <v>9999955352</v>
      </c>
      <c r="AE415" s="63"/>
      <c r="AF415" s="63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ht="19.5" customHeight="1">
      <c r="A416" s="82" t="str">
        <f>IF(controle!$D416="","",controle!$P416)</f>
        <v/>
      </c>
      <c r="B416" s="83"/>
      <c r="C416" s="83"/>
      <c r="D416" s="83"/>
      <c r="E416" s="83"/>
      <c r="F416" s="91"/>
      <c r="G416" s="99"/>
      <c r="H416" s="91"/>
      <c r="I416" s="100"/>
      <c r="J416" s="92" t="str">
        <f>IFERROR(IF((controle!$I416&gt;0),IF((DAYS360(TODAY(),(controle!$I416+editar!$C$9))&lt;1),"Vencido",IF((DAYS360(TODAY(),(controle!$I416+editar!$C$9))&lt;31),(DAYS360(TODAY(),(controle!$I416+editar!$C$9))&amp;" Dias para vencer"),"Válido")),""),"Inválido")</f>
        <v/>
      </c>
      <c r="K416" s="93" t="str">
        <f>controle!$R416</f>
        <v/>
      </c>
      <c r="L416" s="94"/>
      <c r="M416" s="95" t="str">
        <f>IFERROR(IF((controle!$L416&gt;0),IF((DAYS360(TODAY(),(controle!$L416+editar!$C$15))&lt;1),"Vencido",IF((DAYS360(TODAY(),(controle!$L416+editar!$C$15))&lt;31),(DAYS360(TODAY(),(controle!$L416+editar!$C$15))&amp;" Dias para vencer"),"Válido")),""),"Inválido")</f>
        <v/>
      </c>
      <c r="N416" s="94" t="str">
        <f>IF(controle!$L416="","",controle!$L416+editar!$C$15)</f>
        <v/>
      </c>
      <c r="O416" s="97"/>
      <c r="P416" s="80">
        <v>409.0</v>
      </c>
      <c r="Q416" s="80" t="str">
        <f>IF(controle!$J416="","",IF(controle!$J416="Vencido","Vencido",IF(controle!$J416="Válido","Válido","Próximo ao vencimento")))</f>
        <v/>
      </c>
      <c r="R416" s="81" t="str">
        <f>IF(controle!$I416="","",controle!$I416+editar!$C$9)</f>
        <v/>
      </c>
      <c r="S416" s="80" t="str">
        <f>IF(controle!$R416="","",VLOOKUP(MONTH(controle!$R416),editar!$F$2:$G$13,2,0))</f>
        <v/>
      </c>
      <c r="T416" s="80" t="str">
        <f>IF(controle!$R416="","",YEAR(controle!$R416))</f>
        <v/>
      </c>
      <c r="U416" s="80" t="str">
        <f>IF(controle!$M416="","",IF(controle!$M416="Vencido","Vencido",IF(controle!$M416="Válido","Válido","Próximo ao vencimento")))</f>
        <v/>
      </c>
      <c r="V416" s="80" t="str">
        <f>IF(controle!$N416="","",VLOOKUP(MONTH(controle!$N416),editar!$F$2:$G$13,2,0))</f>
        <v/>
      </c>
      <c r="W416" s="80" t="str">
        <f>IF(controle!$N416="","",YEAR(controle!$N416))</f>
        <v/>
      </c>
      <c r="X416" s="80" t="str">
        <f>IF(controle!$I416="","",VLOOKUP(MONTH(controle!$I416),editar!$F$2:$G$13,2,0))</f>
        <v/>
      </c>
      <c r="Y416" s="80" t="str">
        <f>IF(controle!$I416="","",YEAR(controle!$I416))</f>
        <v/>
      </c>
      <c r="Z416" s="80" t="str">
        <f>IF(controle!$L416="","",VLOOKUP(MONTH(controle!$L416),editar!$F$2:$G$13,2,0))</f>
        <v/>
      </c>
      <c r="AA416" s="80" t="str">
        <f>IF(controle!$L416="","",YEAR(controle!$L416))</f>
        <v/>
      </c>
      <c r="AB416" s="61"/>
      <c r="AC416" s="62">
        <f>IFERROR(K416-editar!$C$1,"")</f>
        <v>-44648</v>
      </c>
      <c r="AD416" s="62">
        <f t="shared" si="1"/>
        <v>9999955352</v>
      </c>
      <c r="AE416" s="63"/>
      <c r="AF416" s="63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ht="19.5" customHeight="1">
      <c r="A417" s="82" t="str">
        <f>IF(controle!$D417="","",controle!$P417)</f>
        <v/>
      </c>
      <c r="B417" s="83"/>
      <c r="C417" s="83"/>
      <c r="D417" s="83"/>
      <c r="E417" s="83"/>
      <c r="F417" s="91"/>
      <c r="G417" s="99"/>
      <c r="H417" s="91"/>
      <c r="I417" s="100"/>
      <c r="J417" s="92" t="str">
        <f>IFERROR(IF((controle!$I417&gt;0),IF((DAYS360(TODAY(),(controle!$I417+editar!$C$9))&lt;1),"Vencido",IF((DAYS360(TODAY(),(controle!$I417+editar!$C$9))&lt;31),(DAYS360(TODAY(),(controle!$I417+editar!$C$9))&amp;" Dias para vencer"),"Válido")),""),"Inválido")</f>
        <v/>
      </c>
      <c r="K417" s="93" t="str">
        <f>controle!$R417</f>
        <v/>
      </c>
      <c r="L417" s="94"/>
      <c r="M417" s="95" t="str">
        <f>IFERROR(IF((controle!$L417&gt;0),IF((DAYS360(TODAY(),(controle!$L417+editar!$C$15))&lt;1),"Vencido",IF((DAYS360(TODAY(),(controle!$L417+editar!$C$15))&lt;31),(DAYS360(TODAY(),(controle!$L417+editar!$C$15))&amp;" Dias para vencer"),"Válido")),""),"Inválido")</f>
        <v/>
      </c>
      <c r="N417" s="94" t="str">
        <f>IF(controle!$L417="","",controle!$L417+editar!$C$15)</f>
        <v/>
      </c>
      <c r="O417" s="97"/>
      <c r="P417" s="80">
        <v>410.0</v>
      </c>
      <c r="Q417" s="80" t="str">
        <f>IF(controle!$J417="","",IF(controle!$J417="Vencido","Vencido",IF(controle!$J417="Válido","Válido","Próximo ao vencimento")))</f>
        <v/>
      </c>
      <c r="R417" s="81" t="str">
        <f>IF(controle!$I417="","",controle!$I417+editar!$C$9)</f>
        <v/>
      </c>
      <c r="S417" s="80" t="str">
        <f>IF(controle!$R417="","",VLOOKUP(MONTH(controle!$R417),editar!$F$2:$G$13,2,0))</f>
        <v/>
      </c>
      <c r="T417" s="80" t="str">
        <f>IF(controle!$R417="","",YEAR(controle!$R417))</f>
        <v/>
      </c>
      <c r="U417" s="80" t="str">
        <f>IF(controle!$M417="","",IF(controle!$M417="Vencido","Vencido",IF(controle!$M417="Válido","Válido","Próximo ao vencimento")))</f>
        <v/>
      </c>
      <c r="V417" s="80" t="str">
        <f>IF(controle!$N417="","",VLOOKUP(MONTH(controle!$N417),editar!$F$2:$G$13,2,0))</f>
        <v/>
      </c>
      <c r="W417" s="80" t="str">
        <f>IF(controle!$N417="","",YEAR(controle!$N417))</f>
        <v/>
      </c>
      <c r="X417" s="80" t="str">
        <f>IF(controle!$I417="","",VLOOKUP(MONTH(controle!$I417),editar!$F$2:$G$13,2,0))</f>
        <v/>
      </c>
      <c r="Y417" s="80" t="str">
        <f>IF(controle!$I417="","",YEAR(controle!$I417))</f>
        <v/>
      </c>
      <c r="Z417" s="80" t="str">
        <f>IF(controle!$L417="","",VLOOKUP(MONTH(controle!$L417),editar!$F$2:$G$13,2,0))</f>
        <v/>
      </c>
      <c r="AA417" s="80" t="str">
        <f>IF(controle!$L417="","",YEAR(controle!$L417))</f>
        <v/>
      </c>
      <c r="AB417" s="61"/>
      <c r="AC417" s="62">
        <f>IFERROR(K417-editar!$C$1,"")</f>
        <v>-44648</v>
      </c>
      <c r="AD417" s="62">
        <f t="shared" si="1"/>
        <v>9999955352</v>
      </c>
      <c r="AE417" s="63"/>
      <c r="AF417" s="63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ht="19.5" customHeight="1">
      <c r="A418" s="82" t="str">
        <f>IF(controle!$D418="","",controle!$P418)</f>
        <v/>
      </c>
      <c r="B418" s="83"/>
      <c r="C418" s="83"/>
      <c r="D418" s="83"/>
      <c r="E418" s="83"/>
      <c r="F418" s="91"/>
      <c r="G418" s="99"/>
      <c r="H418" s="91"/>
      <c r="I418" s="100"/>
      <c r="J418" s="92" t="str">
        <f>IFERROR(IF((controle!$I418&gt;0),IF((DAYS360(TODAY(),(controle!$I418+editar!$C$9))&lt;1),"Vencido",IF((DAYS360(TODAY(),(controle!$I418+editar!$C$9))&lt;31),(DAYS360(TODAY(),(controle!$I418+editar!$C$9))&amp;" Dias para vencer"),"Válido")),""),"Inválido")</f>
        <v/>
      </c>
      <c r="K418" s="93" t="str">
        <f>controle!$R418</f>
        <v/>
      </c>
      <c r="L418" s="94"/>
      <c r="M418" s="95" t="str">
        <f>IFERROR(IF((controle!$L418&gt;0),IF((DAYS360(TODAY(),(controle!$L418+editar!$C$15))&lt;1),"Vencido",IF((DAYS360(TODAY(),(controle!$L418+editar!$C$15))&lt;31),(DAYS360(TODAY(),(controle!$L418+editar!$C$15))&amp;" Dias para vencer"),"Válido")),""),"Inválido")</f>
        <v/>
      </c>
      <c r="N418" s="94" t="str">
        <f>IF(controle!$L418="","",controle!$L418+editar!$C$15)</f>
        <v/>
      </c>
      <c r="O418" s="97"/>
      <c r="P418" s="80">
        <v>411.0</v>
      </c>
      <c r="Q418" s="80" t="str">
        <f>IF(controle!$J418="","",IF(controle!$J418="Vencido","Vencido",IF(controle!$J418="Válido","Válido","Próximo ao vencimento")))</f>
        <v/>
      </c>
      <c r="R418" s="81" t="str">
        <f>IF(controle!$I418="","",controle!$I418+editar!$C$9)</f>
        <v/>
      </c>
      <c r="S418" s="80" t="str">
        <f>IF(controle!$R418="","",VLOOKUP(MONTH(controle!$R418),editar!$F$2:$G$13,2,0))</f>
        <v/>
      </c>
      <c r="T418" s="80" t="str">
        <f>IF(controle!$R418="","",YEAR(controle!$R418))</f>
        <v/>
      </c>
      <c r="U418" s="80" t="str">
        <f>IF(controle!$M418="","",IF(controle!$M418="Vencido","Vencido",IF(controle!$M418="Válido","Válido","Próximo ao vencimento")))</f>
        <v/>
      </c>
      <c r="V418" s="80" t="str">
        <f>IF(controle!$N418="","",VLOOKUP(MONTH(controle!$N418),editar!$F$2:$G$13,2,0))</f>
        <v/>
      </c>
      <c r="W418" s="80" t="str">
        <f>IF(controle!$N418="","",YEAR(controle!$N418))</f>
        <v/>
      </c>
      <c r="X418" s="80" t="str">
        <f>IF(controle!$I418="","",VLOOKUP(MONTH(controle!$I418),editar!$F$2:$G$13,2,0))</f>
        <v/>
      </c>
      <c r="Y418" s="80" t="str">
        <f>IF(controle!$I418="","",YEAR(controle!$I418))</f>
        <v/>
      </c>
      <c r="Z418" s="80" t="str">
        <f>IF(controle!$L418="","",VLOOKUP(MONTH(controle!$L418),editar!$F$2:$G$13,2,0))</f>
        <v/>
      </c>
      <c r="AA418" s="80" t="str">
        <f>IF(controle!$L418="","",YEAR(controle!$L418))</f>
        <v/>
      </c>
      <c r="AB418" s="61"/>
      <c r="AC418" s="62">
        <f>IFERROR(K418-editar!$C$1,"")</f>
        <v>-44648</v>
      </c>
      <c r="AD418" s="62">
        <f t="shared" si="1"/>
        <v>9999955352</v>
      </c>
      <c r="AE418" s="63"/>
      <c r="AF418" s="63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ht="19.5" customHeight="1">
      <c r="A419" s="82" t="str">
        <f>IF(controle!$D419="","",controle!$P419)</f>
        <v/>
      </c>
      <c r="B419" s="83"/>
      <c r="C419" s="83"/>
      <c r="D419" s="83"/>
      <c r="E419" s="83"/>
      <c r="F419" s="91"/>
      <c r="G419" s="99"/>
      <c r="H419" s="91"/>
      <c r="I419" s="100"/>
      <c r="J419" s="92" t="str">
        <f>IFERROR(IF((controle!$I419&gt;0),IF((DAYS360(TODAY(),(controle!$I419+editar!$C$9))&lt;1),"Vencido",IF((DAYS360(TODAY(),(controle!$I419+editar!$C$9))&lt;31),(DAYS360(TODAY(),(controle!$I419+editar!$C$9))&amp;" Dias para vencer"),"Válido")),""),"Inválido")</f>
        <v/>
      </c>
      <c r="K419" s="93" t="str">
        <f>controle!$R419</f>
        <v/>
      </c>
      <c r="L419" s="94"/>
      <c r="M419" s="95" t="str">
        <f>IFERROR(IF((controle!$L419&gt;0),IF((DAYS360(TODAY(),(controle!$L419+editar!$C$15))&lt;1),"Vencido",IF((DAYS360(TODAY(),(controle!$L419+editar!$C$15))&lt;31),(DAYS360(TODAY(),(controle!$L419+editar!$C$15))&amp;" Dias para vencer"),"Válido")),""),"Inválido")</f>
        <v/>
      </c>
      <c r="N419" s="94" t="str">
        <f>IF(controle!$L419="","",controle!$L419+editar!$C$15)</f>
        <v/>
      </c>
      <c r="O419" s="97"/>
      <c r="P419" s="80">
        <v>412.0</v>
      </c>
      <c r="Q419" s="80" t="str">
        <f>IF(controle!$J419="","",IF(controle!$J419="Vencido","Vencido",IF(controle!$J419="Válido","Válido","Próximo ao vencimento")))</f>
        <v/>
      </c>
      <c r="R419" s="81" t="str">
        <f>IF(controle!$I419="","",controle!$I419+editar!$C$9)</f>
        <v/>
      </c>
      <c r="S419" s="80" t="str">
        <f>IF(controle!$R419="","",VLOOKUP(MONTH(controle!$R419),editar!$F$2:$G$13,2,0))</f>
        <v/>
      </c>
      <c r="T419" s="80" t="str">
        <f>IF(controle!$R419="","",YEAR(controle!$R419))</f>
        <v/>
      </c>
      <c r="U419" s="80" t="str">
        <f>IF(controle!$M419="","",IF(controle!$M419="Vencido","Vencido",IF(controle!$M419="Válido","Válido","Próximo ao vencimento")))</f>
        <v/>
      </c>
      <c r="V419" s="80" t="str">
        <f>IF(controle!$N419="","",VLOOKUP(MONTH(controle!$N419),editar!$F$2:$G$13,2,0))</f>
        <v/>
      </c>
      <c r="W419" s="80" t="str">
        <f>IF(controle!$N419="","",YEAR(controle!$N419))</f>
        <v/>
      </c>
      <c r="X419" s="80" t="str">
        <f>IF(controle!$I419="","",VLOOKUP(MONTH(controle!$I419),editar!$F$2:$G$13,2,0))</f>
        <v/>
      </c>
      <c r="Y419" s="80" t="str">
        <f>IF(controle!$I419="","",YEAR(controle!$I419))</f>
        <v/>
      </c>
      <c r="Z419" s="80" t="str">
        <f>IF(controle!$L419="","",VLOOKUP(MONTH(controle!$L419),editar!$F$2:$G$13,2,0))</f>
        <v/>
      </c>
      <c r="AA419" s="80" t="str">
        <f>IF(controle!$L419="","",YEAR(controle!$L419))</f>
        <v/>
      </c>
      <c r="AB419" s="61"/>
      <c r="AC419" s="62">
        <f>IFERROR(K419-editar!$C$1,"")</f>
        <v>-44648</v>
      </c>
      <c r="AD419" s="62">
        <f t="shared" si="1"/>
        <v>9999955352</v>
      </c>
      <c r="AE419" s="63"/>
      <c r="AF419" s="63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ht="19.5" customHeight="1">
      <c r="A420" s="82" t="str">
        <f>IF(controle!$D420="","",controle!$P420)</f>
        <v/>
      </c>
      <c r="B420" s="83"/>
      <c r="C420" s="83"/>
      <c r="D420" s="83"/>
      <c r="E420" s="83"/>
      <c r="F420" s="91"/>
      <c r="G420" s="99"/>
      <c r="H420" s="91"/>
      <c r="I420" s="100"/>
      <c r="J420" s="92" t="str">
        <f>IFERROR(IF((controle!$I420&gt;0),IF((DAYS360(TODAY(),(controle!$I420+editar!$C$9))&lt;1),"Vencido",IF((DAYS360(TODAY(),(controle!$I420+editar!$C$9))&lt;31),(DAYS360(TODAY(),(controle!$I420+editar!$C$9))&amp;" Dias para vencer"),"Válido")),""),"Inválido")</f>
        <v/>
      </c>
      <c r="K420" s="93" t="str">
        <f>controle!$R420</f>
        <v/>
      </c>
      <c r="L420" s="94"/>
      <c r="M420" s="95" t="str">
        <f>IFERROR(IF((controle!$L420&gt;0),IF((DAYS360(TODAY(),(controle!$L420+editar!$C$15))&lt;1),"Vencido",IF((DAYS360(TODAY(),(controle!$L420+editar!$C$15))&lt;31),(DAYS360(TODAY(),(controle!$L420+editar!$C$15))&amp;" Dias para vencer"),"Válido")),""),"Inválido")</f>
        <v/>
      </c>
      <c r="N420" s="94" t="str">
        <f>IF(controle!$L420="","",controle!$L420+editar!$C$15)</f>
        <v/>
      </c>
      <c r="O420" s="97"/>
      <c r="P420" s="80">
        <v>413.0</v>
      </c>
      <c r="Q420" s="80" t="str">
        <f>IF(controle!$J420="","",IF(controle!$J420="Vencido","Vencido",IF(controle!$J420="Válido","Válido","Próximo ao vencimento")))</f>
        <v/>
      </c>
      <c r="R420" s="81" t="str">
        <f>IF(controle!$I420="","",controle!$I420+editar!$C$9)</f>
        <v/>
      </c>
      <c r="S420" s="80" t="str">
        <f>IF(controle!$R420="","",VLOOKUP(MONTH(controle!$R420),editar!$F$2:$G$13,2,0))</f>
        <v/>
      </c>
      <c r="T420" s="80" t="str">
        <f>IF(controle!$R420="","",YEAR(controle!$R420))</f>
        <v/>
      </c>
      <c r="U420" s="80" t="str">
        <f>IF(controle!$M420="","",IF(controle!$M420="Vencido","Vencido",IF(controle!$M420="Válido","Válido","Próximo ao vencimento")))</f>
        <v/>
      </c>
      <c r="V420" s="80" t="str">
        <f>IF(controle!$N420="","",VLOOKUP(MONTH(controle!$N420),editar!$F$2:$G$13,2,0))</f>
        <v/>
      </c>
      <c r="W420" s="80" t="str">
        <f>IF(controle!$N420="","",YEAR(controle!$N420))</f>
        <v/>
      </c>
      <c r="X420" s="80" t="str">
        <f>IF(controle!$I420="","",VLOOKUP(MONTH(controle!$I420),editar!$F$2:$G$13,2,0))</f>
        <v/>
      </c>
      <c r="Y420" s="80" t="str">
        <f>IF(controle!$I420="","",YEAR(controle!$I420))</f>
        <v/>
      </c>
      <c r="Z420" s="80" t="str">
        <f>IF(controle!$L420="","",VLOOKUP(MONTH(controle!$L420),editar!$F$2:$G$13,2,0))</f>
        <v/>
      </c>
      <c r="AA420" s="80" t="str">
        <f>IF(controle!$L420="","",YEAR(controle!$L420))</f>
        <v/>
      </c>
      <c r="AB420" s="61"/>
      <c r="AC420" s="62">
        <f>IFERROR(K420-editar!$C$1,"")</f>
        <v>-44648</v>
      </c>
      <c r="AD420" s="62">
        <f t="shared" si="1"/>
        <v>9999955352</v>
      </c>
      <c r="AE420" s="63"/>
      <c r="AF420" s="63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ht="19.5" customHeight="1">
      <c r="A421" s="82" t="str">
        <f>IF(controle!$D421="","",controle!$P421)</f>
        <v/>
      </c>
      <c r="B421" s="83"/>
      <c r="C421" s="83"/>
      <c r="D421" s="83"/>
      <c r="E421" s="83"/>
      <c r="F421" s="91"/>
      <c r="G421" s="99"/>
      <c r="H421" s="91"/>
      <c r="I421" s="100"/>
      <c r="J421" s="92" t="str">
        <f>IFERROR(IF((controle!$I421&gt;0),IF((DAYS360(TODAY(),(controle!$I421+editar!$C$9))&lt;1),"Vencido",IF((DAYS360(TODAY(),(controle!$I421+editar!$C$9))&lt;31),(DAYS360(TODAY(),(controle!$I421+editar!$C$9))&amp;" Dias para vencer"),"Válido")),""),"Inválido")</f>
        <v/>
      </c>
      <c r="K421" s="93" t="str">
        <f>controle!$R421</f>
        <v/>
      </c>
      <c r="L421" s="94"/>
      <c r="M421" s="95" t="str">
        <f>IFERROR(IF((controle!$L421&gt;0),IF((DAYS360(TODAY(),(controle!$L421+editar!$C$15))&lt;1),"Vencido",IF((DAYS360(TODAY(),(controle!$L421+editar!$C$15))&lt;31),(DAYS360(TODAY(),(controle!$L421+editar!$C$15))&amp;" Dias para vencer"),"Válido")),""),"Inválido")</f>
        <v/>
      </c>
      <c r="N421" s="94" t="str">
        <f>IF(controle!$L421="","",controle!$L421+editar!$C$15)</f>
        <v/>
      </c>
      <c r="O421" s="97"/>
      <c r="P421" s="80">
        <v>414.0</v>
      </c>
      <c r="Q421" s="80" t="str">
        <f>IF(controle!$J421="","",IF(controle!$J421="Vencido","Vencido",IF(controle!$J421="Válido","Válido","Próximo ao vencimento")))</f>
        <v/>
      </c>
      <c r="R421" s="81" t="str">
        <f>IF(controle!$I421="","",controle!$I421+editar!$C$9)</f>
        <v/>
      </c>
      <c r="S421" s="80" t="str">
        <f>IF(controle!$R421="","",VLOOKUP(MONTH(controle!$R421),editar!$F$2:$G$13,2,0))</f>
        <v/>
      </c>
      <c r="T421" s="80" t="str">
        <f>IF(controle!$R421="","",YEAR(controle!$R421))</f>
        <v/>
      </c>
      <c r="U421" s="80" t="str">
        <f>IF(controle!$M421="","",IF(controle!$M421="Vencido","Vencido",IF(controle!$M421="Válido","Válido","Próximo ao vencimento")))</f>
        <v/>
      </c>
      <c r="V421" s="80" t="str">
        <f>IF(controle!$N421="","",VLOOKUP(MONTH(controle!$N421),editar!$F$2:$G$13,2,0))</f>
        <v/>
      </c>
      <c r="W421" s="80" t="str">
        <f>IF(controle!$N421="","",YEAR(controle!$N421))</f>
        <v/>
      </c>
      <c r="X421" s="80" t="str">
        <f>IF(controle!$I421="","",VLOOKUP(MONTH(controle!$I421),editar!$F$2:$G$13,2,0))</f>
        <v/>
      </c>
      <c r="Y421" s="80" t="str">
        <f>IF(controle!$I421="","",YEAR(controle!$I421))</f>
        <v/>
      </c>
      <c r="Z421" s="80" t="str">
        <f>IF(controle!$L421="","",VLOOKUP(MONTH(controle!$L421),editar!$F$2:$G$13,2,0))</f>
        <v/>
      </c>
      <c r="AA421" s="80" t="str">
        <f>IF(controle!$L421="","",YEAR(controle!$L421))</f>
        <v/>
      </c>
      <c r="AB421" s="61"/>
      <c r="AC421" s="62">
        <f>IFERROR(K421-editar!$C$1,"")</f>
        <v>-44648</v>
      </c>
      <c r="AD421" s="62">
        <f t="shared" si="1"/>
        <v>9999955352</v>
      </c>
      <c r="AE421" s="63"/>
      <c r="AF421" s="63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ht="19.5" customHeight="1">
      <c r="A422" s="82" t="str">
        <f>IF(controle!$D422="","",controle!$P422)</f>
        <v/>
      </c>
      <c r="B422" s="83"/>
      <c r="C422" s="83"/>
      <c r="D422" s="83"/>
      <c r="E422" s="83"/>
      <c r="F422" s="91"/>
      <c r="G422" s="99"/>
      <c r="H422" s="91"/>
      <c r="I422" s="100"/>
      <c r="J422" s="92" t="str">
        <f>IFERROR(IF((controle!$I422&gt;0),IF((DAYS360(TODAY(),(controle!$I422+editar!$C$9))&lt;1),"Vencido",IF((DAYS360(TODAY(),(controle!$I422+editar!$C$9))&lt;31),(DAYS360(TODAY(),(controle!$I422+editar!$C$9))&amp;" Dias para vencer"),"Válido")),""),"Inválido")</f>
        <v/>
      </c>
      <c r="K422" s="93" t="str">
        <f>controle!$R422</f>
        <v/>
      </c>
      <c r="L422" s="94"/>
      <c r="M422" s="95" t="str">
        <f>IFERROR(IF((controle!$L422&gt;0),IF((DAYS360(TODAY(),(controle!$L422+editar!$C$15))&lt;1),"Vencido",IF((DAYS360(TODAY(),(controle!$L422+editar!$C$15))&lt;31),(DAYS360(TODAY(),(controle!$L422+editar!$C$15))&amp;" Dias para vencer"),"Válido")),""),"Inválido")</f>
        <v/>
      </c>
      <c r="N422" s="94" t="str">
        <f>IF(controle!$L422="","",controle!$L422+editar!$C$15)</f>
        <v/>
      </c>
      <c r="O422" s="97"/>
      <c r="P422" s="80">
        <v>415.0</v>
      </c>
      <c r="Q422" s="80" t="str">
        <f>IF(controle!$J422="","",IF(controle!$J422="Vencido","Vencido",IF(controle!$J422="Válido","Válido","Próximo ao vencimento")))</f>
        <v/>
      </c>
      <c r="R422" s="81" t="str">
        <f>IF(controle!$I422="","",controle!$I422+editar!$C$9)</f>
        <v/>
      </c>
      <c r="S422" s="80" t="str">
        <f>IF(controle!$R422="","",VLOOKUP(MONTH(controle!$R422),editar!$F$2:$G$13,2,0))</f>
        <v/>
      </c>
      <c r="T422" s="80" t="str">
        <f>IF(controle!$R422="","",YEAR(controle!$R422))</f>
        <v/>
      </c>
      <c r="U422" s="80" t="str">
        <f>IF(controle!$M422="","",IF(controle!$M422="Vencido","Vencido",IF(controle!$M422="Válido","Válido","Próximo ao vencimento")))</f>
        <v/>
      </c>
      <c r="V422" s="80" t="str">
        <f>IF(controle!$N422="","",VLOOKUP(MONTH(controle!$N422),editar!$F$2:$G$13,2,0))</f>
        <v/>
      </c>
      <c r="W422" s="80" t="str">
        <f>IF(controle!$N422="","",YEAR(controle!$N422))</f>
        <v/>
      </c>
      <c r="X422" s="80" t="str">
        <f>IF(controle!$I422="","",VLOOKUP(MONTH(controle!$I422),editar!$F$2:$G$13,2,0))</f>
        <v/>
      </c>
      <c r="Y422" s="80" t="str">
        <f>IF(controle!$I422="","",YEAR(controle!$I422))</f>
        <v/>
      </c>
      <c r="Z422" s="80" t="str">
        <f>IF(controle!$L422="","",VLOOKUP(MONTH(controle!$L422),editar!$F$2:$G$13,2,0))</f>
        <v/>
      </c>
      <c r="AA422" s="80" t="str">
        <f>IF(controle!$L422="","",YEAR(controle!$L422))</f>
        <v/>
      </c>
      <c r="AB422" s="61"/>
      <c r="AC422" s="62">
        <f>IFERROR(K422-editar!$C$1,"")</f>
        <v>-44648</v>
      </c>
      <c r="AD422" s="62">
        <f t="shared" si="1"/>
        <v>9999955352</v>
      </c>
      <c r="AE422" s="63"/>
      <c r="AF422" s="63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ht="19.5" customHeight="1">
      <c r="A423" s="82" t="str">
        <f>IF(controle!$D423="","",controle!$P423)</f>
        <v/>
      </c>
      <c r="B423" s="83"/>
      <c r="C423" s="83"/>
      <c r="D423" s="83"/>
      <c r="E423" s="83"/>
      <c r="F423" s="91"/>
      <c r="G423" s="99"/>
      <c r="H423" s="91"/>
      <c r="I423" s="100"/>
      <c r="J423" s="92" t="str">
        <f>IFERROR(IF((controle!$I423&gt;0),IF((DAYS360(TODAY(),(controle!$I423+editar!$C$9))&lt;1),"Vencido",IF((DAYS360(TODAY(),(controle!$I423+editar!$C$9))&lt;31),(DAYS360(TODAY(),(controle!$I423+editar!$C$9))&amp;" Dias para vencer"),"Válido")),""),"Inválido")</f>
        <v/>
      </c>
      <c r="K423" s="93" t="str">
        <f>controle!$R423</f>
        <v/>
      </c>
      <c r="L423" s="94"/>
      <c r="M423" s="95" t="str">
        <f>IFERROR(IF((controle!$L423&gt;0),IF((DAYS360(TODAY(),(controle!$L423+editar!$C$15))&lt;1),"Vencido",IF((DAYS360(TODAY(),(controle!$L423+editar!$C$15))&lt;31),(DAYS360(TODAY(),(controle!$L423+editar!$C$15))&amp;" Dias para vencer"),"Válido")),""),"Inválido")</f>
        <v/>
      </c>
      <c r="N423" s="94" t="str">
        <f>IF(controle!$L423="","",controle!$L423+editar!$C$15)</f>
        <v/>
      </c>
      <c r="O423" s="97"/>
      <c r="P423" s="80">
        <v>416.0</v>
      </c>
      <c r="Q423" s="80" t="str">
        <f>IF(controle!$J423="","",IF(controle!$J423="Vencido","Vencido",IF(controle!$J423="Válido","Válido","Próximo ao vencimento")))</f>
        <v/>
      </c>
      <c r="R423" s="81" t="str">
        <f>IF(controle!$I423="","",controle!$I423+editar!$C$9)</f>
        <v/>
      </c>
      <c r="S423" s="80" t="str">
        <f>IF(controle!$R423="","",VLOOKUP(MONTH(controle!$R423),editar!$F$2:$G$13,2,0))</f>
        <v/>
      </c>
      <c r="T423" s="80" t="str">
        <f>IF(controle!$R423="","",YEAR(controle!$R423))</f>
        <v/>
      </c>
      <c r="U423" s="80" t="str">
        <f>IF(controle!$M423="","",IF(controle!$M423="Vencido","Vencido",IF(controle!$M423="Válido","Válido","Próximo ao vencimento")))</f>
        <v/>
      </c>
      <c r="V423" s="80" t="str">
        <f>IF(controle!$N423="","",VLOOKUP(MONTH(controle!$N423),editar!$F$2:$G$13,2,0))</f>
        <v/>
      </c>
      <c r="W423" s="80" t="str">
        <f>IF(controle!$N423="","",YEAR(controle!$N423))</f>
        <v/>
      </c>
      <c r="X423" s="80" t="str">
        <f>IF(controle!$I423="","",VLOOKUP(MONTH(controle!$I423),editar!$F$2:$G$13,2,0))</f>
        <v/>
      </c>
      <c r="Y423" s="80" t="str">
        <f>IF(controle!$I423="","",YEAR(controle!$I423))</f>
        <v/>
      </c>
      <c r="Z423" s="80" t="str">
        <f>IF(controle!$L423="","",VLOOKUP(MONTH(controle!$L423),editar!$F$2:$G$13,2,0))</f>
        <v/>
      </c>
      <c r="AA423" s="80" t="str">
        <f>IF(controle!$L423="","",YEAR(controle!$L423))</f>
        <v/>
      </c>
      <c r="AB423" s="61"/>
      <c r="AC423" s="62">
        <f>IFERROR(K423-editar!$C$1,"")</f>
        <v>-44648</v>
      </c>
      <c r="AD423" s="62">
        <f t="shared" si="1"/>
        <v>9999955352</v>
      </c>
      <c r="AE423" s="63"/>
      <c r="AF423" s="63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ht="19.5" customHeight="1">
      <c r="A424" s="82" t="str">
        <f>IF(controle!$D424="","",controle!$P424)</f>
        <v/>
      </c>
      <c r="B424" s="83"/>
      <c r="C424" s="83"/>
      <c r="D424" s="83"/>
      <c r="E424" s="83"/>
      <c r="F424" s="91"/>
      <c r="G424" s="99"/>
      <c r="H424" s="91"/>
      <c r="I424" s="100"/>
      <c r="J424" s="92" t="str">
        <f>IFERROR(IF((controle!$I424&gt;0),IF((DAYS360(TODAY(),(controle!$I424+editar!$C$9))&lt;1),"Vencido",IF((DAYS360(TODAY(),(controle!$I424+editar!$C$9))&lt;31),(DAYS360(TODAY(),(controle!$I424+editar!$C$9))&amp;" Dias para vencer"),"Válido")),""),"Inválido")</f>
        <v/>
      </c>
      <c r="K424" s="93" t="str">
        <f>controle!$R424</f>
        <v/>
      </c>
      <c r="L424" s="94"/>
      <c r="M424" s="95" t="str">
        <f>IFERROR(IF((controle!$L424&gt;0),IF((DAYS360(TODAY(),(controle!$L424+editar!$C$15))&lt;1),"Vencido",IF((DAYS360(TODAY(),(controle!$L424+editar!$C$15))&lt;31),(DAYS360(TODAY(),(controle!$L424+editar!$C$15))&amp;" Dias para vencer"),"Válido")),""),"Inválido")</f>
        <v/>
      </c>
      <c r="N424" s="94" t="str">
        <f>IF(controle!$L424="","",controle!$L424+editar!$C$15)</f>
        <v/>
      </c>
      <c r="O424" s="97"/>
      <c r="P424" s="80">
        <v>417.0</v>
      </c>
      <c r="Q424" s="80" t="str">
        <f>IF(controle!$J424="","",IF(controle!$J424="Vencido","Vencido",IF(controle!$J424="Válido","Válido","Próximo ao vencimento")))</f>
        <v/>
      </c>
      <c r="R424" s="81" t="str">
        <f>IF(controle!$I424="","",controle!$I424+editar!$C$9)</f>
        <v/>
      </c>
      <c r="S424" s="80" t="str">
        <f>IF(controle!$R424="","",VLOOKUP(MONTH(controle!$R424),editar!$F$2:$G$13,2,0))</f>
        <v/>
      </c>
      <c r="T424" s="80" t="str">
        <f>IF(controle!$R424="","",YEAR(controle!$R424))</f>
        <v/>
      </c>
      <c r="U424" s="80" t="str">
        <f>IF(controle!$M424="","",IF(controle!$M424="Vencido","Vencido",IF(controle!$M424="Válido","Válido","Próximo ao vencimento")))</f>
        <v/>
      </c>
      <c r="V424" s="80" t="str">
        <f>IF(controle!$N424="","",VLOOKUP(MONTH(controle!$N424),editar!$F$2:$G$13,2,0))</f>
        <v/>
      </c>
      <c r="W424" s="80" t="str">
        <f>IF(controle!$N424="","",YEAR(controle!$N424))</f>
        <v/>
      </c>
      <c r="X424" s="80" t="str">
        <f>IF(controle!$I424="","",VLOOKUP(MONTH(controle!$I424),editar!$F$2:$G$13,2,0))</f>
        <v/>
      </c>
      <c r="Y424" s="80" t="str">
        <f>IF(controle!$I424="","",YEAR(controle!$I424))</f>
        <v/>
      </c>
      <c r="Z424" s="80" t="str">
        <f>IF(controle!$L424="","",VLOOKUP(MONTH(controle!$L424),editar!$F$2:$G$13,2,0))</f>
        <v/>
      </c>
      <c r="AA424" s="80" t="str">
        <f>IF(controle!$L424="","",YEAR(controle!$L424))</f>
        <v/>
      </c>
      <c r="AB424" s="61"/>
      <c r="AC424" s="62">
        <f>IFERROR(K424-editar!$C$1,"")</f>
        <v>-44648</v>
      </c>
      <c r="AD424" s="62">
        <f t="shared" si="1"/>
        <v>9999955352</v>
      </c>
      <c r="AE424" s="63"/>
      <c r="AF424" s="63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ht="19.5" customHeight="1">
      <c r="A425" s="82" t="str">
        <f>IF(controle!$D425="","",controle!$P425)</f>
        <v/>
      </c>
      <c r="B425" s="83"/>
      <c r="C425" s="83"/>
      <c r="D425" s="83"/>
      <c r="E425" s="83"/>
      <c r="F425" s="91"/>
      <c r="G425" s="99"/>
      <c r="H425" s="91"/>
      <c r="I425" s="100"/>
      <c r="J425" s="92" t="str">
        <f>IFERROR(IF((controle!$I425&gt;0),IF((DAYS360(TODAY(),(controle!$I425+editar!$C$9))&lt;1),"Vencido",IF((DAYS360(TODAY(),(controle!$I425+editar!$C$9))&lt;31),(DAYS360(TODAY(),(controle!$I425+editar!$C$9))&amp;" Dias para vencer"),"Válido")),""),"Inválido")</f>
        <v/>
      </c>
      <c r="K425" s="93" t="str">
        <f>controle!$R425</f>
        <v/>
      </c>
      <c r="L425" s="94"/>
      <c r="M425" s="95" t="str">
        <f>IFERROR(IF((controle!$L425&gt;0),IF((DAYS360(TODAY(),(controle!$L425+editar!$C$15))&lt;1),"Vencido",IF((DAYS360(TODAY(),(controle!$L425+editar!$C$15))&lt;31),(DAYS360(TODAY(),(controle!$L425+editar!$C$15))&amp;" Dias para vencer"),"Válido")),""),"Inválido")</f>
        <v/>
      </c>
      <c r="N425" s="94" t="str">
        <f>IF(controle!$L425="","",controle!$L425+editar!$C$15)</f>
        <v/>
      </c>
      <c r="O425" s="97"/>
      <c r="P425" s="80">
        <v>418.0</v>
      </c>
      <c r="Q425" s="80" t="str">
        <f>IF(controle!$J425="","",IF(controle!$J425="Vencido","Vencido",IF(controle!$J425="Válido","Válido","Próximo ao vencimento")))</f>
        <v/>
      </c>
      <c r="R425" s="81" t="str">
        <f>IF(controle!$I425="","",controle!$I425+editar!$C$9)</f>
        <v/>
      </c>
      <c r="S425" s="80" t="str">
        <f>IF(controle!$R425="","",VLOOKUP(MONTH(controle!$R425),editar!$F$2:$G$13,2,0))</f>
        <v/>
      </c>
      <c r="T425" s="80" t="str">
        <f>IF(controle!$R425="","",YEAR(controle!$R425))</f>
        <v/>
      </c>
      <c r="U425" s="80" t="str">
        <f>IF(controle!$M425="","",IF(controle!$M425="Vencido","Vencido",IF(controle!$M425="Válido","Válido","Próximo ao vencimento")))</f>
        <v/>
      </c>
      <c r="V425" s="80" t="str">
        <f>IF(controle!$N425="","",VLOOKUP(MONTH(controle!$N425),editar!$F$2:$G$13,2,0))</f>
        <v/>
      </c>
      <c r="W425" s="80" t="str">
        <f>IF(controle!$N425="","",YEAR(controle!$N425))</f>
        <v/>
      </c>
      <c r="X425" s="80" t="str">
        <f>IF(controle!$I425="","",VLOOKUP(MONTH(controle!$I425),editar!$F$2:$G$13,2,0))</f>
        <v/>
      </c>
      <c r="Y425" s="80" t="str">
        <f>IF(controle!$I425="","",YEAR(controle!$I425))</f>
        <v/>
      </c>
      <c r="Z425" s="80" t="str">
        <f>IF(controle!$L425="","",VLOOKUP(MONTH(controle!$L425),editar!$F$2:$G$13,2,0))</f>
        <v/>
      </c>
      <c r="AA425" s="80" t="str">
        <f>IF(controle!$L425="","",YEAR(controle!$L425))</f>
        <v/>
      </c>
      <c r="AB425" s="61"/>
      <c r="AC425" s="62">
        <f>IFERROR(K425-editar!$C$1,"")</f>
        <v>-44648</v>
      </c>
      <c r="AD425" s="62">
        <f t="shared" si="1"/>
        <v>9999955352</v>
      </c>
      <c r="AE425" s="63"/>
      <c r="AF425" s="63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ht="19.5" customHeight="1">
      <c r="A426" s="82" t="str">
        <f>IF(controle!$D426="","",controle!$P426)</f>
        <v/>
      </c>
      <c r="B426" s="83"/>
      <c r="C426" s="83"/>
      <c r="D426" s="83"/>
      <c r="E426" s="83"/>
      <c r="F426" s="91"/>
      <c r="G426" s="99"/>
      <c r="H426" s="91"/>
      <c r="I426" s="100"/>
      <c r="J426" s="92" t="str">
        <f>IFERROR(IF((controle!$I426&gt;0),IF((DAYS360(TODAY(),(controle!$I426+editar!$C$9))&lt;1),"Vencido",IF((DAYS360(TODAY(),(controle!$I426+editar!$C$9))&lt;31),(DAYS360(TODAY(),(controle!$I426+editar!$C$9))&amp;" Dias para vencer"),"Válido")),""),"Inválido")</f>
        <v/>
      </c>
      <c r="K426" s="93" t="str">
        <f>controle!$R426</f>
        <v/>
      </c>
      <c r="L426" s="94"/>
      <c r="M426" s="95" t="str">
        <f>IFERROR(IF((controle!$L426&gt;0),IF((DAYS360(TODAY(),(controle!$L426+editar!$C$15))&lt;1),"Vencido",IF((DAYS360(TODAY(),(controle!$L426+editar!$C$15))&lt;31),(DAYS360(TODAY(),(controle!$L426+editar!$C$15))&amp;" Dias para vencer"),"Válido")),""),"Inválido")</f>
        <v/>
      </c>
      <c r="N426" s="94" t="str">
        <f>IF(controle!$L426="","",controle!$L426+editar!$C$15)</f>
        <v/>
      </c>
      <c r="O426" s="97"/>
      <c r="P426" s="80">
        <v>419.0</v>
      </c>
      <c r="Q426" s="80" t="str">
        <f>IF(controle!$J426="","",IF(controle!$J426="Vencido","Vencido",IF(controle!$J426="Válido","Válido","Próximo ao vencimento")))</f>
        <v/>
      </c>
      <c r="R426" s="81" t="str">
        <f>IF(controle!$I426="","",controle!$I426+editar!$C$9)</f>
        <v/>
      </c>
      <c r="S426" s="80" t="str">
        <f>IF(controle!$R426="","",VLOOKUP(MONTH(controle!$R426),editar!$F$2:$G$13,2,0))</f>
        <v/>
      </c>
      <c r="T426" s="80" t="str">
        <f>IF(controle!$R426="","",YEAR(controle!$R426))</f>
        <v/>
      </c>
      <c r="U426" s="80" t="str">
        <f>IF(controle!$M426="","",IF(controle!$M426="Vencido","Vencido",IF(controle!$M426="Válido","Válido","Próximo ao vencimento")))</f>
        <v/>
      </c>
      <c r="V426" s="80" t="str">
        <f>IF(controle!$N426="","",VLOOKUP(MONTH(controle!$N426),editar!$F$2:$G$13,2,0))</f>
        <v/>
      </c>
      <c r="W426" s="80" t="str">
        <f>IF(controle!$N426="","",YEAR(controle!$N426))</f>
        <v/>
      </c>
      <c r="X426" s="80" t="str">
        <f>IF(controle!$I426="","",VLOOKUP(MONTH(controle!$I426),editar!$F$2:$G$13,2,0))</f>
        <v/>
      </c>
      <c r="Y426" s="80" t="str">
        <f>IF(controle!$I426="","",YEAR(controle!$I426))</f>
        <v/>
      </c>
      <c r="Z426" s="80" t="str">
        <f>IF(controle!$L426="","",VLOOKUP(MONTH(controle!$L426),editar!$F$2:$G$13,2,0))</f>
        <v/>
      </c>
      <c r="AA426" s="80" t="str">
        <f>IF(controle!$L426="","",YEAR(controle!$L426))</f>
        <v/>
      </c>
      <c r="AB426" s="61"/>
      <c r="AC426" s="62">
        <f>IFERROR(K426-editar!$C$1,"")</f>
        <v>-44648</v>
      </c>
      <c r="AD426" s="62">
        <f t="shared" si="1"/>
        <v>9999955352</v>
      </c>
      <c r="AE426" s="63"/>
      <c r="AF426" s="63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ht="19.5" customHeight="1">
      <c r="A427" s="82" t="str">
        <f>IF(controle!$D427="","",controle!$P427)</f>
        <v/>
      </c>
      <c r="B427" s="83"/>
      <c r="C427" s="83"/>
      <c r="D427" s="83"/>
      <c r="E427" s="83"/>
      <c r="F427" s="91"/>
      <c r="G427" s="99"/>
      <c r="H427" s="91"/>
      <c r="I427" s="100"/>
      <c r="J427" s="92" t="str">
        <f>IFERROR(IF((controle!$I427&gt;0),IF((DAYS360(TODAY(),(controle!$I427+editar!$C$9))&lt;1),"Vencido",IF((DAYS360(TODAY(),(controle!$I427+editar!$C$9))&lt;31),(DAYS360(TODAY(),(controle!$I427+editar!$C$9))&amp;" Dias para vencer"),"Válido")),""),"Inválido")</f>
        <v/>
      </c>
      <c r="K427" s="93" t="str">
        <f>controle!$R427</f>
        <v/>
      </c>
      <c r="L427" s="94"/>
      <c r="M427" s="95" t="str">
        <f>IFERROR(IF((controle!$L427&gt;0),IF((DAYS360(TODAY(),(controle!$L427+editar!$C$15))&lt;1),"Vencido",IF((DAYS360(TODAY(),(controle!$L427+editar!$C$15))&lt;31),(DAYS360(TODAY(),(controle!$L427+editar!$C$15))&amp;" Dias para vencer"),"Válido")),""),"Inválido")</f>
        <v/>
      </c>
      <c r="N427" s="94" t="str">
        <f>IF(controle!$L427="","",controle!$L427+editar!$C$15)</f>
        <v/>
      </c>
      <c r="O427" s="97"/>
      <c r="P427" s="80">
        <v>420.0</v>
      </c>
      <c r="Q427" s="80" t="str">
        <f>IF(controle!$J427="","",IF(controle!$J427="Vencido","Vencido",IF(controle!$J427="Válido","Válido","Próximo ao vencimento")))</f>
        <v/>
      </c>
      <c r="R427" s="81" t="str">
        <f>IF(controle!$I427="","",controle!$I427+editar!$C$9)</f>
        <v/>
      </c>
      <c r="S427" s="80" t="str">
        <f>IF(controle!$R427="","",VLOOKUP(MONTH(controle!$R427),editar!$F$2:$G$13,2,0))</f>
        <v/>
      </c>
      <c r="T427" s="80" t="str">
        <f>IF(controle!$R427="","",YEAR(controle!$R427))</f>
        <v/>
      </c>
      <c r="U427" s="80" t="str">
        <f>IF(controle!$M427="","",IF(controle!$M427="Vencido","Vencido",IF(controle!$M427="Válido","Válido","Próximo ao vencimento")))</f>
        <v/>
      </c>
      <c r="V427" s="80" t="str">
        <f>IF(controle!$N427="","",VLOOKUP(MONTH(controle!$N427),editar!$F$2:$G$13,2,0))</f>
        <v/>
      </c>
      <c r="W427" s="80" t="str">
        <f>IF(controle!$N427="","",YEAR(controle!$N427))</f>
        <v/>
      </c>
      <c r="X427" s="80" t="str">
        <f>IF(controle!$I427="","",VLOOKUP(MONTH(controle!$I427),editar!$F$2:$G$13,2,0))</f>
        <v/>
      </c>
      <c r="Y427" s="80" t="str">
        <f>IF(controle!$I427="","",YEAR(controle!$I427))</f>
        <v/>
      </c>
      <c r="Z427" s="80" t="str">
        <f>IF(controle!$L427="","",VLOOKUP(MONTH(controle!$L427),editar!$F$2:$G$13,2,0))</f>
        <v/>
      </c>
      <c r="AA427" s="80" t="str">
        <f>IF(controle!$L427="","",YEAR(controle!$L427))</f>
        <v/>
      </c>
      <c r="AB427" s="61"/>
      <c r="AC427" s="62">
        <f>IFERROR(K427-editar!$C$1,"")</f>
        <v>-44648</v>
      </c>
      <c r="AD427" s="62">
        <f t="shared" si="1"/>
        <v>9999955352</v>
      </c>
      <c r="AE427" s="63"/>
      <c r="AF427" s="63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ht="19.5" customHeight="1">
      <c r="A428" s="82" t="str">
        <f>IF(controle!$D428="","",controle!$P428)</f>
        <v/>
      </c>
      <c r="B428" s="83"/>
      <c r="C428" s="83"/>
      <c r="D428" s="83"/>
      <c r="E428" s="83"/>
      <c r="F428" s="91"/>
      <c r="G428" s="99"/>
      <c r="H428" s="91"/>
      <c r="I428" s="100"/>
      <c r="J428" s="92" t="str">
        <f>IFERROR(IF((controle!$I428&gt;0),IF((DAYS360(TODAY(),(controle!$I428+editar!$C$9))&lt;1),"Vencido",IF((DAYS360(TODAY(),(controle!$I428+editar!$C$9))&lt;31),(DAYS360(TODAY(),(controle!$I428+editar!$C$9))&amp;" Dias para vencer"),"Válido")),""),"Inválido")</f>
        <v/>
      </c>
      <c r="K428" s="93" t="str">
        <f>controle!$R428</f>
        <v/>
      </c>
      <c r="L428" s="94"/>
      <c r="M428" s="95" t="str">
        <f>IFERROR(IF((controle!$L428&gt;0),IF((DAYS360(TODAY(),(controle!$L428+editar!$C$15))&lt;1),"Vencido",IF((DAYS360(TODAY(),(controle!$L428+editar!$C$15))&lt;31),(DAYS360(TODAY(),(controle!$L428+editar!$C$15))&amp;" Dias para vencer"),"Válido")),""),"Inválido")</f>
        <v/>
      </c>
      <c r="N428" s="94" t="str">
        <f>IF(controle!$L428="","",controle!$L428+editar!$C$15)</f>
        <v/>
      </c>
      <c r="O428" s="97"/>
      <c r="P428" s="80">
        <v>421.0</v>
      </c>
      <c r="Q428" s="80" t="str">
        <f>IF(controle!$J428="","",IF(controle!$J428="Vencido","Vencido",IF(controle!$J428="Válido","Válido","Próximo ao vencimento")))</f>
        <v/>
      </c>
      <c r="R428" s="81" t="str">
        <f>IF(controle!$I428="","",controle!$I428+editar!$C$9)</f>
        <v/>
      </c>
      <c r="S428" s="80" t="str">
        <f>IF(controle!$R428="","",VLOOKUP(MONTH(controle!$R428),editar!$F$2:$G$13,2,0))</f>
        <v/>
      </c>
      <c r="T428" s="80" t="str">
        <f>IF(controle!$R428="","",YEAR(controle!$R428))</f>
        <v/>
      </c>
      <c r="U428" s="80" t="str">
        <f>IF(controle!$M428="","",IF(controle!$M428="Vencido","Vencido",IF(controle!$M428="Válido","Válido","Próximo ao vencimento")))</f>
        <v/>
      </c>
      <c r="V428" s="80" t="str">
        <f>IF(controle!$N428="","",VLOOKUP(MONTH(controle!$N428),editar!$F$2:$G$13,2,0))</f>
        <v/>
      </c>
      <c r="W428" s="80" t="str">
        <f>IF(controle!$N428="","",YEAR(controle!$N428))</f>
        <v/>
      </c>
      <c r="X428" s="80" t="str">
        <f>IF(controle!$I428="","",VLOOKUP(MONTH(controle!$I428),editar!$F$2:$G$13,2,0))</f>
        <v/>
      </c>
      <c r="Y428" s="80" t="str">
        <f>IF(controle!$I428="","",YEAR(controle!$I428))</f>
        <v/>
      </c>
      <c r="Z428" s="80" t="str">
        <f>IF(controle!$L428="","",VLOOKUP(MONTH(controle!$L428),editar!$F$2:$G$13,2,0))</f>
        <v/>
      </c>
      <c r="AA428" s="80" t="str">
        <f>IF(controle!$L428="","",YEAR(controle!$L428))</f>
        <v/>
      </c>
      <c r="AB428" s="61"/>
      <c r="AC428" s="62">
        <f>IFERROR(K428-editar!$C$1,"")</f>
        <v>-44648</v>
      </c>
      <c r="AD428" s="62">
        <f t="shared" si="1"/>
        <v>9999955352</v>
      </c>
      <c r="AE428" s="63"/>
      <c r="AF428" s="63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ht="19.5" customHeight="1">
      <c r="A429" s="82" t="str">
        <f>IF(controle!$D429="","",controle!$P429)</f>
        <v/>
      </c>
      <c r="B429" s="83"/>
      <c r="C429" s="83"/>
      <c r="D429" s="83"/>
      <c r="E429" s="83"/>
      <c r="F429" s="91"/>
      <c r="G429" s="99"/>
      <c r="H429" s="91"/>
      <c r="I429" s="100"/>
      <c r="J429" s="92" t="str">
        <f>IFERROR(IF((controle!$I429&gt;0),IF((DAYS360(TODAY(),(controle!$I429+editar!$C$9))&lt;1),"Vencido",IF((DAYS360(TODAY(),(controle!$I429+editar!$C$9))&lt;31),(DAYS360(TODAY(),(controle!$I429+editar!$C$9))&amp;" Dias para vencer"),"Válido")),""),"Inválido")</f>
        <v/>
      </c>
      <c r="K429" s="93" t="str">
        <f>controle!$R429</f>
        <v/>
      </c>
      <c r="L429" s="94"/>
      <c r="M429" s="95" t="str">
        <f>IFERROR(IF((controle!$L429&gt;0),IF((DAYS360(TODAY(),(controle!$L429+editar!$C$15))&lt;1),"Vencido",IF((DAYS360(TODAY(),(controle!$L429+editar!$C$15))&lt;31),(DAYS360(TODAY(),(controle!$L429+editar!$C$15))&amp;" Dias para vencer"),"Válido")),""),"Inválido")</f>
        <v/>
      </c>
      <c r="N429" s="94" t="str">
        <f>IF(controle!$L429="","",controle!$L429+editar!$C$15)</f>
        <v/>
      </c>
      <c r="O429" s="97"/>
      <c r="P429" s="80">
        <v>422.0</v>
      </c>
      <c r="Q429" s="80" t="str">
        <f>IF(controle!$J429="","",IF(controle!$J429="Vencido","Vencido",IF(controle!$J429="Válido","Válido","Próximo ao vencimento")))</f>
        <v/>
      </c>
      <c r="R429" s="81" t="str">
        <f>IF(controle!$I429="","",controle!$I429+editar!$C$9)</f>
        <v/>
      </c>
      <c r="S429" s="80" t="str">
        <f>IF(controle!$R429="","",VLOOKUP(MONTH(controle!$R429),editar!$F$2:$G$13,2,0))</f>
        <v/>
      </c>
      <c r="T429" s="80" t="str">
        <f>IF(controle!$R429="","",YEAR(controle!$R429))</f>
        <v/>
      </c>
      <c r="U429" s="80" t="str">
        <f>IF(controle!$M429="","",IF(controle!$M429="Vencido","Vencido",IF(controle!$M429="Válido","Válido","Próximo ao vencimento")))</f>
        <v/>
      </c>
      <c r="V429" s="80" t="str">
        <f>IF(controle!$N429="","",VLOOKUP(MONTH(controle!$N429),editar!$F$2:$G$13,2,0))</f>
        <v/>
      </c>
      <c r="W429" s="80" t="str">
        <f>IF(controle!$N429="","",YEAR(controle!$N429))</f>
        <v/>
      </c>
      <c r="X429" s="80" t="str">
        <f>IF(controle!$I429="","",VLOOKUP(MONTH(controle!$I429),editar!$F$2:$G$13,2,0))</f>
        <v/>
      </c>
      <c r="Y429" s="80" t="str">
        <f>IF(controle!$I429="","",YEAR(controle!$I429))</f>
        <v/>
      </c>
      <c r="Z429" s="80" t="str">
        <f>IF(controle!$L429="","",VLOOKUP(MONTH(controle!$L429),editar!$F$2:$G$13,2,0))</f>
        <v/>
      </c>
      <c r="AA429" s="80" t="str">
        <f>IF(controle!$L429="","",YEAR(controle!$L429))</f>
        <v/>
      </c>
      <c r="AB429" s="61"/>
      <c r="AC429" s="62">
        <f>IFERROR(K429-editar!$C$1,"")</f>
        <v>-44648</v>
      </c>
      <c r="AD429" s="62">
        <f t="shared" si="1"/>
        <v>9999955352</v>
      </c>
      <c r="AE429" s="63"/>
      <c r="AF429" s="63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ht="19.5" customHeight="1">
      <c r="A430" s="82" t="str">
        <f>IF(controle!$D430="","",controle!$P430)</f>
        <v/>
      </c>
      <c r="B430" s="83"/>
      <c r="C430" s="83"/>
      <c r="D430" s="83"/>
      <c r="E430" s="83"/>
      <c r="F430" s="91"/>
      <c r="G430" s="99"/>
      <c r="H430" s="91"/>
      <c r="I430" s="100"/>
      <c r="J430" s="92" t="str">
        <f>IFERROR(IF((controle!$I430&gt;0),IF((DAYS360(TODAY(),(controle!$I430+editar!$C$9))&lt;1),"Vencido",IF((DAYS360(TODAY(),(controle!$I430+editar!$C$9))&lt;31),(DAYS360(TODAY(),(controle!$I430+editar!$C$9))&amp;" Dias para vencer"),"Válido")),""),"Inválido")</f>
        <v/>
      </c>
      <c r="K430" s="93" t="str">
        <f>controle!$R430</f>
        <v/>
      </c>
      <c r="L430" s="94"/>
      <c r="M430" s="95" t="str">
        <f>IFERROR(IF((controle!$L430&gt;0),IF((DAYS360(TODAY(),(controle!$L430+editar!$C$15))&lt;1),"Vencido",IF((DAYS360(TODAY(),(controle!$L430+editar!$C$15))&lt;31),(DAYS360(TODAY(),(controle!$L430+editar!$C$15))&amp;" Dias para vencer"),"Válido")),""),"Inválido")</f>
        <v/>
      </c>
      <c r="N430" s="94" t="str">
        <f>IF(controle!$L430="","",controle!$L430+editar!$C$15)</f>
        <v/>
      </c>
      <c r="O430" s="97"/>
      <c r="P430" s="80">
        <v>423.0</v>
      </c>
      <c r="Q430" s="80" t="str">
        <f>IF(controle!$J430="","",IF(controle!$J430="Vencido","Vencido",IF(controle!$J430="Válido","Válido","Próximo ao vencimento")))</f>
        <v/>
      </c>
      <c r="R430" s="81" t="str">
        <f>IF(controle!$I430="","",controle!$I430+editar!$C$9)</f>
        <v/>
      </c>
      <c r="S430" s="80" t="str">
        <f>IF(controle!$R430="","",VLOOKUP(MONTH(controle!$R430),editar!$F$2:$G$13,2,0))</f>
        <v/>
      </c>
      <c r="T430" s="80" t="str">
        <f>IF(controle!$R430="","",YEAR(controle!$R430))</f>
        <v/>
      </c>
      <c r="U430" s="80" t="str">
        <f>IF(controle!$M430="","",IF(controle!$M430="Vencido","Vencido",IF(controle!$M430="Válido","Válido","Próximo ao vencimento")))</f>
        <v/>
      </c>
      <c r="V430" s="80" t="str">
        <f>IF(controle!$N430="","",VLOOKUP(MONTH(controle!$N430),editar!$F$2:$G$13,2,0))</f>
        <v/>
      </c>
      <c r="W430" s="80" t="str">
        <f>IF(controle!$N430="","",YEAR(controle!$N430))</f>
        <v/>
      </c>
      <c r="X430" s="80" t="str">
        <f>IF(controle!$I430="","",VLOOKUP(MONTH(controle!$I430),editar!$F$2:$G$13,2,0))</f>
        <v/>
      </c>
      <c r="Y430" s="80" t="str">
        <f>IF(controle!$I430="","",YEAR(controle!$I430))</f>
        <v/>
      </c>
      <c r="Z430" s="80" t="str">
        <f>IF(controle!$L430="","",VLOOKUP(MONTH(controle!$L430),editar!$F$2:$G$13,2,0))</f>
        <v/>
      </c>
      <c r="AA430" s="80" t="str">
        <f>IF(controle!$L430="","",YEAR(controle!$L430))</f>
        <v/>
      </c>
      <c r="AB430" s="61"/>
      <c r="AC430" s="62">
        <f>IFERROR(K430-editar!$C$1,"")</f>
        <v>-44648</v>
      </c>
      <c r="AD430" s="62">
        <f t="shared" si="1"/>
        <v>9999955352</v>
      </c>
      <c r="AE430" s="63"/>
      <c r="AF430" s="63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ht="19.5" customHeight="1">
      <c r="A431" s="82" t="str">
        <f>IF(controle!$D431="","",controle!$P431)</f>
        <v/>
      </c>
      <c r="B431" s="83"/>
      <c r="C431" s="83"/>
      <c r="D431" s="83"/>
      <c r="E431" s="83"/>
      <c r="F431" s="91"/>
      <c r="G431" s="99"/>
      <c r="H431" s="91"/>
      <c r="I431" s="100"/>
      <c r="J431" s="92" t="str">
        <f>IFERROR(IF((controle!$I431&gt;0),IF((DAYS360(TODAY(),(controle!$I431+editar!$C$9))&lt;1),"Vencido",IF((DAYS360(TODAY(),(controle!$I431+editar!$C$9))&lt;31),(DAYS360(TODAY(),(controle!$I431+editar!$C$9))&amp;" Dias para vencer"),"Válido")),""),"Inválido")</f>
        <v/>
      </c>
      <c r="K431" s="93" t="str">
        <f>controle!$R431</f>
        <v/>
      </c>
      <c r="L431" s="94"/>
      <c r="M431" s="95" t="str">
        <f>IFERROR(IF((controle!$L431&gt;0),IF((DAYS360(TODAY(),(controle!$L431+editar!$C$15))&lt;1),"Vencido",IF((DAYS360(TODAY(),(controle!$L431+editar!$C$15))&lt;31),(DAYS360(TODAY(),(controle!$L431+editar!$C$15))&amp;" Dias para vencer"),"Válido")),""),"Inválido")</f>
        <v/>
      </c>
      <c r="N431" s="94" t="str">
        <f>IF(controle!$L431="","",controle!$L431+editar!$C$15)</f>
        <v/>
      </c>
      <c r="O431" s="97"/>
      <c r="P431" s="80">
        <v>424.0</v>
      </c>
      <c r="Q431" s="80" t="str">
        <f>IF(controle!$J431="","",IF(controle!$J431="Vencido","Vencido",IF(controle!$J431="Válido","Válido","Próximo ao vencimento")))</f>
        <v/>
      </c>
      <c r="R431" s="81" t="str">
        <f>IF(controle!$I431="","",controle!$I431+editar!$C$9)</f>
        <v/>
      </c>
      <c r="S431" s="80" t="str">
        <f>IF(controle!$R431="","",VLOOKUP(MONTH(controle!$R431),editar!$F$2:$G$13,2,0))</f>
        <v/>
      </c>
      <c r="T431" s="80" t="str">
        <f>IF(controle!$R431="","",YEAR(controle!$R431))</f>
        <v/>
      </c>
      <c r="U431" s="80" t="str">
        <f>IF(controle!$M431="","",IF(controle!$M431="Vencido","Vencido",IF(controle!$M431="Válido","Válido","Próximo ao vencimento")))</f>
        <v/>
      </c>
      <c r="V431" s="80" t="str">
        <f>IF(controle!$N431="","",VLOOKUP(MONTH(controle!$N431),editar!$F$2:$G$13,2,0))</f>
        <v/>
      </c>
      <c r="W431" s="80" t="str">
        <f>IF(controle!$N431="","",YEAR(controle!$N431))</f>
        <v/>
      </c>
      <c r="X431" s="80" t="str">
        <f>IF(controle!$I431="","",VLOOKUP(MONTH(controle!$I431),editar!$F$2:$G$13,2,0))</f>
        <v/>
      </c>
      <c r="Y431" s="80" t="str">
        <f>IF(controle!$I431="","",YEAR(controle!$I431))</f>
        <v/>
      </c>
      <c r="Z431" s="80" t="str">
        <f>IF(controle!$L431="","",VLOOKUP(MONTH(controle!$L431),editar!$F$2:$G$13,2,0))</f>
        <v/>
      </c>
      <c r="AA431" s="80" t="str">
        <f>IF(controle!$L431="","",YEAR(controle!$L431))</f>
        <v/>
      </c>
      <c r="AB431" s="61"/>
      <c r="AC431" s="62">
        <f>IFERROR(K431-editar!$C$1,"")</f>
        <v>-44648</v>
      </c>
      <c r="AD431" s="62">
        <f t="shared" si="1"/>
        <v>9999955352</v>
      </c>
      <c r="AE431" s="63"/>
      <c r="AF431" s="63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ht="19.5" customHeight="1">
      <c r="A432" s="82" t="str">
        <f>IF(controle!$D432="","",controle!$P432)</f>
        <v/>
      </c>
      <c r="B432" s="83"/>
      <c r="C432" s="83"/>
      <c r="D432" s="83"/>
      <c r="E432" s="83"/>
      <c r="F432" s="91"/>
      <c r="G432" s="99"/>
      <c r="H432" s="91"/>
      <c r="I432" s="100"/>
      <c r="J432" s="92" t="str">
        <f>IFERROR(IF((controle!$I432&gt;0),IF((DAYS360(TODAY(),(controle!$I432+editar!$C$9))&lt;1),"Vencido",IF((DAYS360(TODAY(),(controle!$I432+editar!$C$9))&lt;31),(DAYS360(TODAY(),(controle!$I432+editar!$C$9))&amp;" Dias para vencer"),"Válido")),""),"Inválido")</f>
        <v/>
      </c>
      <c r="K432" s="93" t="str">
        <f>controle!$R432</f>
        <v/>
      </c>
      <c r="L432" s="94"/>
      <c r="M432" s="95" t="str">
        <f>IFERROR(IF((controle!$L432&gt;0),IF((DAYS360(TODAY(),(controle!$L432+editar!$C$15))&lt;1),"Vencido",IF((DAYS360(TODAY(),(controle!$L432+editar!$C$15))&lt;31),(DAYS360(TODAY(),(controle!$L432+editar!$C$15))&amp;" Dias para vencer"),"Válido")),""),"Inválido")</f>
        <v/>
      </c>
      <c r="N432" s="94" t="str">
        <f>IF(controle!$L432="","",controle!$L432+editar!$C$15)</f>
        <v/>
      </c>
      <c r="O432" s="97"/>
      <c r="P432" s="80">
        <v>425.0</v>
      </c>
      <c r="Q432" s="80" t="str">
        <f>IF(controle!$J432="","",IF(controle!$J432="Vencido","Vencido",IF(controle!$J432="Válido","Válido","Próximo ao vencimento")))</f>
        <v/>
      </c>
      <c r="R432" s="81" t="str">
        <f>IF(controle!$I432="","",controle!$I432+editar!$C$9)</f>
        <v/>
      </c>
      <c r="S432" s="80" t="str">
        <f>IF(controle!$R432="","",VLOOKUP(MONTH(controle!$R432),editar!$F$2:$G$13,2,0))</f>
        <v/>
      </c>
      <c r="T432" s="80" t="str">
        <f>IF(controle!$R432="","",YEAR(controle!$R432))</f>
        <v/>
      </c>
      <c r="U432" s="80" t="str">
        <f>IF(controle!$M432="","",IF(controle!$M432="Vencido","Vencido",IF(controle!$M432="Válido","Válido","Próximo ao vencimento")))</f>
        <v/>
      </c>
      <c r="V432" s="80" t="str">
        <f>IF(controle!$N432="","",VLOOKUP(MONTH(controle!$N432),editar!$F$2:$G$13,2,0))</f>
        <v/>
      </c>
      <c r="W432" s="80" t="str">
        <f>IF(controle!$N432="","",YEAR(controle!$N432))</f>
        <v/>
      </c>
      <c r="X432" s="80" t="str">
        <f>IF(controle!$I432="","",VLOOKUP(MONTH(controle!$I432),editar!$F$2:$G$13,2,0))</f>
        <v/>
      </c>
      <c r="Y432" s="80" t="str">
        <f>IF(controle!$I432="","",YEAR(controle!$I432))</f>
        <v/>
      </c>
      <c r="Z432" s="80" t="str">
        <f>IF(controle!$L432="","",VLOOKUP(MONTH(controle!$L432),editar!$F$2:$G$13,2,0))</f>
        <v/>
      </c>
      <c r="AA432" s="80" t="str">
        <f>IF(controle!$L432="","",YEAR(controle!$L432))</f>
        <v/>
      </c>
      <c r="AB432" s="61"/>
      <c r="AC432" s="62">
        <f>IFERROR(K432-editar!$C$1,"")</f>
        <v>-44648</v>
      </c>
      <c r="AD432" s="62">
        <f t="shared" si="1"/>
        <v>9999955352</v>
      </c>
      <c r="AE432" s="63"/>
      <c r="AF432" s="63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ht="19.5" customHeight="1">
      <c r="A433" s="82" t="str">
        <f>IF(controle!$D433="","",controle!$P433)</f>
        <v/>
      </c>
      <c r="B433" s="83"/>
      <c r="C433" s="83"/>
      <c r="D433" s="83"/>
      <c r="E433" s="83"/>
      <c r="F433" s="91"/>
      <c r="G433" s="99"/>
      <c r="H433" s="91"/>
      <c r="I433" s="100"/>
      <c r="J433" s="92" t="str">
        <f>IFERROR(IF((controle!$I433&gt;0),IF((DAYS360(TODAY(),(controle!$I433+editar!$C$9))&lt;1),"Vencido",IF((DAYS360(TODAY(),(controle!$I433+editar!$C$9))&lt;31),(DAYS360(TODAY(),(controle!$I433+editar!$C$9))&amp;" Dias para vencer"),"Válido")),""),"Inválido")</f>
        <v/>
      </c>
      <c r="K433" s="93" t="str">
        <f>controle!$R433</f>
        <v/>
      </c>
      <c r="L433" s="94"/>
      <c r="M433" s="95" t="str">
        <f>IFERROR(IF((controle!$L433&gt;0),IF((DAYS360(TODAY(),(controle!$L433+editar!$C$15))&lt;1),"Vencido",IF((DAYS360(TODAY(),(controle!$L433+editar!$C$15))&lt;31),(DAYS360(TODAY(),(controle!$L433+editar!$C$15))&amp;" Dias para vencer"),"Válido")),""),"Inválido")</f>
        <v/>
      </c>
      <c r="N433" s="94" t="str">
        <f>IF(controle!$L433="","",controle!$L433+editar!$C$15)</f>
        <v/>
      </c>
      <c r="O433" s="97"/>
      <c r="P433" s="80">
        <v>426.0</v>
      </c>
      <c r="Q433" s="80" t="str">
        <f>IF(controle!$J433="","",IF(controle!$J433="Vencido","Vencido",IF(controle!$J433="Válido","Válido","Próximo ao vencimento")))</f>
        <v/>
      </c>
      <c r="R433" s="81" t="str">
        <f>IF(controle!$I433="","",controle!$I433+editar!$C$9)</f>
        <v/>
      </c>
      <c r="S433" s="80" t="str">
        <f>IF(controle!$R433="","",VLOOKUP(MONTH(controle!$R433),editar!$F$2:$G$13,2,0))</f>
        <v/>
      </c>
      <c r="T433" s="80" t="str">
        <f>IF(controle!$R433="","",YEAR(controle!$R433))</f>
        <v/>
      </c>
      <c r="U433" s="80" t="str">
        <f>IF(controle!$M433="","",IF(controle!$M433="Vencido","Vencido",IF(controle!$M433="Válido","Válido","Próximo ao vencimento")))</f>
        <v/>
      </c>
      <c r="V433" s="80" t="str">
        <f>IF(controle!$N433="","",VLOOKUP(MONTH(controle!$N433),editar!$F$2:$G$13,2,0))</f>
        <v/>
      </c>
      <c r="W433" s="80" t="str">
        <f>IF(controle!$N433="","",YEAR(controle!$N433))</f>
        <v/>
      </c>
      <c r="X433" s="80" t="str">
        <f>IF(controle!$I433="","",VLOOKUP(MONTH(controle!$I433),editar!$F$2:$G$13,2,0))</f>
        <v/>
      </c>
      <c r="Y433" s="80" t="str">
        <f>IF(controle!$I433="","",YEAR(controle!$I433))</f>
        <v/>
      </c>
      <c r="Z433" s="80" t="str">
        <f>IF(controle!$L433="","",VLOOKUP(MONTH(controle!$L433),editar!$F$2:$G$13,2,0))</f>
        <v/>
      </c>
      <c r="AA433" s="80" t="str">
        <f>IF(controle!$L433="","",YEAR(controle!$L433))</f>
        <v/>
      </c>
      <c r="AB433" s="61"/>
      <c r="AC433" s="62">
        <f>IFERROR(K433-editar!$C$1,"")</f>
        <v>-44648</v>
      </c>
      <c r="AD433" s="62">
        <f t="shared" si="1"/>
        <v>9999955352</v>
      </c>
      <c r="AE433" s="63"/>
      <c r="AF433" s="63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ht="19.5" customHeight="1">
      <c r="A434" s="82" t="str">
        <f>IF(controle!$D434="","",controle!$P434)</f>
        <v/>
      </c>
      <c r="B434" s="83"/>
      <c r="C434" s="83"/>
      <c r="D434" s="83"/>
      <c r="E434" s="83"/>
      <c r="F434" s="91"/>
      <c r="G434" s="99"/>
      <c r="H434" s="91"/>
      <c r="I434" s="100"/>
      <c r="J434" s="92" t="str">
        <f>IFERROR(IF((controle!$I434&gt;0),IF((DAYS360(TODAY(),(controle!$I434+editar!$C$9))&lt;1),"Vencido",IF((DAYS360(TODAY(),(controle!$I434+editar!$C$9))&lt;31),(DAYS360(TODAY(),(controle!$I434+editar!$C$9))&amp;" Dias para vencer"),"Válido")),""),"Inválido")</f>
        <v/>
      </c>
      <c r="K434" s="93" t="str">
        <f>controle!$R434</f>
        <v/>
      </c>
      <c r="L434" s="94"/>
      <c r="M434" s="95" t="str">
        <f>IFERROR(IF((controle!$L434&gt;0),IF((DAYS360(TODAY(),(controle!$L434+editar!$C$15))&lt;1),"Vencido",IF((DAYS360(TODAY(),(controle!$L434+editar!$C$15))&lt;31),(DAYS360(TODAY(),(controle!$L434+editar!$C$15))&amp;" Dias para vencer"),"Válido")),""),"Inválido")</f>
        <v/>
      </c>
      <c r="N434" s="94" t="str">
        <f>IF(controle!$L434="","",controle!$L434+editar!$C$15)</f>
        <v/>
      </c>
      <c r="O434" s="97"/>
      <c r="P434" s="80">
        <v>427.0</v>
      </c>
      <c r="Q434" s="80" t="str">
        <f>IF(controle!$J434="","",IF(controle!$J434="Vencido","Vencido",IF(controle!$J434="Válido","Válido","Próximo ao vencimento")))</f>
        <v/>
      </c>
      <c r="R434" s="81" t="str">
        <f>IF(controle!$I434="","",controle!$I434+editar!$C$9)</f>
        <v/>
      </c>
      <c r="S434" s="80" t="str">
        <f>IF(controle!$R434="","",VLOOKUP(MONTH(controle!$R434),editar!$F$2:$G$13,2,0))</f>
        <v/>
      </c>
      <c r="T434" s="80" t="str">
        <f>IF(controle!$R434="","",YEAR(controle!$R434))</f>
        <v/>
      </c>
      <c r="U434" s="80" t="str">
        <f>IF(controle!$M434="","",IF(controle!$M434="Vencido","Vencido",IF(controle!$M434="Válido","Válido","Próximo ao vencimento")))</f>
        <v/>
      </c>
      <c r="V434" s="80" t="str">
        <f>IF(controle!$N434="","",VLOOKUP(MONTH(controle!$N434),editar!$F$2:$G$13,2,0))</f>
        <v/>
      </c>
      <c r="W434" s="80" t="str">
        <f>IF(controle!$N434="","",YEAR(controle!$N434))</f>
        <v/>
      </c>
      <c r="X434" s="80" t="str">
        <f>IF(controle!$I434="","",VLOOKUP(MONTH(controle!$I434),editar!$F$2:$G$13,2,0))</f>
        <v/>
      </c>
      <c r="Y434" s="80" t="str">
        <f>IF(controle!$I434="","",YEAR(controle!$I434))</f>
        <v/>
      </c>
      <c r="Z434" s="80" t="str">
        <f>IF(controle!$L434="","",VLOOKUP(MONTH(controle!$L434),editar!$F$2:$G$13,2,0))</f>
        <v/>
      </c>
      <c r="AA434" s="80" t="str">
        <f>IF(controle!$L434="","",YEAR(controle!$L434))</f>
        <v/>
      </c>
      <c r="AB434" s="61"/>
      <c r="AC434" s="62">
        <f>IFERROR(K434-editar!$C$1,"")</f>
        <v>-44648</v>
      </c>
      <c r="AD434" s="62">
        <f t="shared" si="1"/>
        <v>9999955352</v>
      </c>
      <c r="AE434" s="63"/>
      <c r="AF434" s="63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ht="19.5" customHeight="1">
      <c r="A435" s="82" t="str">
        <f>IF(controle!$D435="","",controle!$P435)</f>
        <v/>
      </c>
      <c r="B435" s="83"/>
      <c r="C435" s="83"/>
      <c r="D435" s="83"/>
      <c r="E435" s="83"/>
      <c r="F435" s="91"/>
      <c r="G435" s="99"/>
      <c r="H435" s="91"/>
      <c r="I435" s="100"/>
      <c r="J435" s="92" t="str">
        <f>IFERROR(IF((controle!$I435&gt;0),IF((DAYS360(TODAY(),(controle!$I435+editar!$C$9))&lt;1),"Vencido",IF((DAYS360(TODAY(),(controle!$I435+editar!$C$9))&lt;31),(DAYS360(TODAY(),(controle!$I435+editar!$C$9))&amp;" Dias para vencer"),"Válido")),""),"Inválido")</f>
        <v/>
      </c>
      <c r="K435" s="93" t="str">
        <f>controle!$R435</f>
        <v/>
      </c>
      <c r="L435" s="94"/>
      <c r="M435" s="95" t="str">
        <f>IFERROR(IF((controle!$L435&gt;0),IF((DAYS360(TODAY(),(controle!$L435+editar!$C$15))&lt;1),"Vencido",IF((DAYS360(TODAY(),(controle!$L435+editar!$C$15))&lt;31),(DAYS360(TODAY(),(controle!$L435+editar!$C$15))&amp;" Dias para vencer"),"Válido")),""),"Inválido")</f>
        <v/>
      </c>
      <c r="N435" s="94" t="str">
        <f>IF(controle!$L435="","",controle!$L435+editar!$C$15)</f>
        <v/>
      </c>
      <c r="O435" s="97"/>
      <c r="P435" s="80">
        <v>428.0</v>
      </c>
      <c r="Q435" s="80" t="str">
        <f>IF(controle!$J435="","",IF(controle!$J435="Vencido","Vencido",IF(controle!$J435="Válido","Válido","Próximo ao vencimento")))</f>
        <v/>
      </c>
      <c r="R435" s="81" t="str">
        <f>IF(controle!$I435="","",controle!$I435+editar!$C$9)</f>
        <v/>
      </c>
      <c r="S435" s="80" t="str">
        <f>IF(controle!$R435="","",VLOOKUP(MONTH(controle!$R435),editar!$F$2:$G$13,2,0))</f>
        <v/>
      </c>
      <c r="T435" s="80" t="str">
        <f>IF(controle!$R435="","",YEAR(controle!$R435))</f>
        <v/>
      </c>
      <c r="U435" s="80" t="str">
        <f>IF(controle!$M435="","",IF(controle!$M435="Vencido","Vencido",IF(controle!$M435="Válido","Válido","Próximo ao vencimento")))</f>
        <v/>
      </c>
      <c r="V435" s="80" t="str">
        <f>IF(controle!$N435="","",VLOOKUP(MONTH(controle!$N435),editar!$F$2:$G$13,2,0))</f>
        <v/>
      </c>
      <c r="W435" s="80" t="str">
        <f>IF(controle!$N435="","",YEAR(controle!$N435))</f>
        <v/>
      </c>
      <c r="X435" s="80" t="str">
        <f>IF(controle!$I435="","",VLOOKUP(MONTH(controle!$I435),editar!$F$2:$G$13,2,0))</f>
        <v/>
      </c>
      <c r="Y435" s="80" t="str">
        <f>IF(controle!$I435="","",YEAR(controle!$I435))</f>
        <v/>
      </c>
      <c r="Z435" s="80" t="str">
        <f>IF(controle!$L435="","",VLOOKUP(MONTH(controle!$L435),editar!$F$2:$G$13,2,0))</f>
        <v/>
      </c>
      <c r="AA435" s="80" t="str">
        <f>IF(controle!$L435="","",YEAR(controle!$L435))</f>
        <v/>
      </c>
      <c r="AB435" s="61"/>
      <c r="AC435" s="62">
        <f>IFERROR(K435-editar!$C$1,"")</f>
        <v>-44648</v>
      </c>
      <c r="AD435" s="62">
        <f t="shared" si="1"/>
        <v>9999955352</v>
      </c>
      <c r="AE435" s="63"/>
      <c r="AF435" s="63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ht="19.5" customHeight="1">
      <c r="A436" s="82" t="str">
        <f>IF(controle!$D436="","",controle!$P436)</f>
        <v/>
      </c>
      <c r="B436" s="83"/>
      <c r="C436" s="83"/>
      <c r="D436" s="83"/>
      <c r="E436" s="83"/>
      <c r="F436" s="91"/>
      <c r="G436" s="99"/>
      <c r="H436" s="91"/>
      <c r="I436" s="100"/>
      <c r="J436" s="92" t="str">
        <f>IFERROR(IF((controle!$I436&gt;0),IF((DAYS360(TODAY(),(controle!$I436+editar!$C$9))&lt;1),"Vencido",IF((DAYS360(TODAY(),(controle!$I436+editar!$C$9))&lt;31),(DAYS360(TODAY(),(controle!$I436+editar!$C$9))&amp;" Dias para vencer"),"Válido")),""),"Inválido")</f>
        <v/>
      </c>
      <c r="K436" s="93" t="str">
        <f>controle!$R436</f>
        <v/>
      </c>
      <c r="L436" s="94"/>
      <c r="M436" s="95" t="str">
        <f>IFERROR(IF((controle!$L436&gt;0),IF((DAYS360(TODAY(),(controle!$L436+editar!$C$15))&lt;1),"Vencido",IF((DAYS360(TODAY(),(controle!$L436+editar!$C$15))&lt;31),(DAYS360(TODAY(),(controle!$L436+editar!$C$15))&amp;" Dias para vencer"),"Válido")),""),"Inválido")</f>
        <v/>
      </c>
      <c r="N436" s="94" t="str">
        <f>IF(controle!$L436="","",controle!$L436+editar!$C$15)</f>
        <v/>
      </c>
      <c r="O436" s="97"/>
      <c r="P436" s="80">
        <v>429.0</v>
      </c>
      <c r="Q436" s="80" t="str">
        <f>IF(controle!$J436="","",IF(controle!$J436="Vencido","Vencido",IF(controle!$J436="Válido","Válido","Próximo ao vencimento")))</f>
        <v/>
      </c>
      <c r="R436" s="81" t="str">
        <f>IF(controle!$I436="","",controle!$I436+editar!$C$9)</f>
        <v/>
      </c>
      <c r="S436" s="80" t="str">
        <f>IF(controle!$R436="","",VLOOKUP(MONTH(controle!$R436),editar!$F$2:$G$13,2,0))</f>
        <v/>
      </c>
      <c r="T436" s="80" t="str">
        <f>IF(controle!$R436="","",YEAR(controle!$R436))</f>
        <v/>
      </c>
      <c r="U436" s="80" t="str">
        <f>IF(controle!$M436="","",IF(controle!$M436="Vencido","Vencido",IF(controle!$M436="Válido","Válido","Próximo ao vencimento")))</f>
        <v/>
      </c>
      <c r="V436" s="80" t="str">
        <f>IF(controle!$N436="","",VLOOKUP(MONTH(controle!$N436),editar!$F$2:$G$13,2,0))</f>
        <v/>
      </c>
      <c r="W436" s="80" t="str">
        <f>IF(controle!$N436="","",YEAR(controle!$N436))</f>
        <v/>
      </c>
      <c r="X436" s="80" t="str">
        <f>IF(controle!$I436="","",VLOOKUP(MONTH(controle!$I436),editar!$F$2:$G$13,2,0))</f>
        <v/>
      </c>
      <c r="Y436" s="80" t="str">
        <f>IF(controle!$I436="","",YEAR(controle!$I436))</f>
        <v/>
      </c>
      <c r="Z436" s="80" t="str">
        <f>IF(controle!$L436="","",VLOOKUP(MONTH(controle!$L436),editar!$F$2:$G$13,2,0))</f>
        <v/>
      </c>
      <c r="AA436" s="80" t="str">
        <f>IF(controle!$L436="","",YEAR(controle!$L436))</f>
        <v/>
      </c>
      <c r="AB436" s="61"/>
      <c r="AC436" s="62">
        <f>IFERROR(K436-editar!$C$1,"")</f>
        <v>-44648</v>
      </c>
      <c r="AD436" s="62">
        <f t="shared" si="1"/>
        <v>9999955352</v>
      </c>
      <c r="AE436" s="63"/>
      <c r="AF436" s="63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ht="19.5" customHeight="1">
      <c r="A437" s="82" t="str">
        <f>IF(controle!$D437="","",controle!$P437)</f>
        <v/>
      </c>
      <c r="B437" s="83"/>
      <c r="C437" s="83"/>
      <c r="D437" s="83"/>
      <c r="E437" s="83"/>
      <c r="F437" s="91"/>
      <c r="G437" s="99"/>
      <c r="H437" s="91"/>
      <c r="I437" s="100"/>
      <c r="J437" s="92" t="str">
        <f>IFERROR(IF((controle!$I437&gt;0),IF((DAYS360(TODAY(),(controle!$I437+editar!$C$9))&lt;1),"Vencido",IF((DAYS360(TODAY(),(controle!$I437+editar!$C$9))&lt;31),(DAYS360(TODAY(),(controle!$I437+editar!$C$9))&amp;" Dias para vencer"),"Válido")),""),"Inválido")</f>
        <v/>
      </c>
      <c r="K437" s="93" t="str">
        <f>controle!$R437</f>
        <v/>
      </c>
      <c r="L437" s="94"/>
      <c r="M437" s="95" t="str">
        <f>IFERROR(IF((controle!$L437&gt;0),IF((DAYS360(TODAY(),(controle!$L437+editar!$C$15))&lt;1),"Vencido",IF((DAYS360(TODAY(),(controle!$L437+editar!$C$15))&lt;31),(DAYS360(TODAY(),(controle!$L437+editar!$C$15))&amp;" Dias para vencer"),"Válido")),""),"Inválido")</f>
        <v/>
      </c>
      <c r="N437" s="94" t="str">
        <f>IF(controle!$L437="","",controle!$L437+editar!$C$15)</f>
        <v/>
      </c>
      <c r="O437" s="97"/>
      <c r="P437" s="80">
        <v>430.0</v>
      </c>
      <c r="Q437" s="80" t="str">
        <f>IF(controle!$J437="","",IF(controle!$J437="Vencido","Vencido",IF(controle!$J437="Válido","Válido","Próximo ao vencimento")))</f>
        <v/>
      </c>
      <c r="R437" s="81" t="str">
        <f>IF(controle!$I437="","",controle!$I437+editar!$C$9)</f>
        <v/>
      </c>
      <c r="S437" s="80" t="str">
        <f>IF(controle!$R437="","",VLOOKUP(MONTH(controle!$R437),editar!$F$2:$G$13,2,0))</f>
        <v/>
      </c>
      <c r="T437" s="80" t="str">
        <f>IF(controle!$R437="","",YEAR(controle!$R437))</f>
        <v/>
      </c>
      <c r="U437" s="80" t="str">
        <f>IF(controle!$M437="","",IF(controle!$M437="Vencido","Vencido",IF(controle!$M437="Válido","Válido","Próximo ao vencimento")))</f>
        <v/>
      </c>
      <c r="V437" s="80" t="str">
        <f>IF(controle!$N437="","",VLOOKUP(MONTH(controle!$N437),editar!$F$2:$G$13,2,0))</f>
        <v/>
      </c>
      <c r="W437" s="80" t="str">
        <f>IF(controle!$N437="","",YEAR(controle!$N437))</f>
        <v/>
      </c>
      <c r="X437" s="80" t="str">
        <f>IF(controle!$I437="","",VLOOKUP(MONTH(controle!$I437),editar!$F$2:$G$13,2,0))</f>
        <v/>
      </c>
      <c r="Y437" s="80" t="str">
        <f>IF(controle!$I437="","",YEAR(controle!$I437))</f>
        <v/>
      </c>
      <c r="Z437" s="80" t="str">
        <f>IF(controle!$L437="","",VLOOKUP(MONTH(controle!$L437),editar!$F$2:$G$13,2,0))</f>
        <v/>
      </c>
      <c r="AA437" s="80" t="str">
        <f>IF(controle!$L437="","",YEAR(controle!$L437))</f>
        <v/>
      </c>
      <c r="AB437" s="61"/>
      <c r="AC437" s="62">
        <f>IFERROR(K437-editar!$C$1,"")</f>
        <v>-44648</v>
      </c>
      <c r="AD437" s="62">
        <f t="shared" si="1"/>
        <v>9999955352</v>
      </c>
      <c r="AE437" s="63"/>
      <c r="AF437" s="63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ht="19.5" customHeight="1">
      <c r="A438" s="82" t="str">
        <f>IF(controle!$D438="","",controle!$P438)</f>
        <v/>
      </c>
      <c r="B438" s="83"/>
      <c r="C438" s="83"/>
      <c r="D438" s="83"/>
      <c r="E438" s="83"/>
      <c r="F438" s="91"/>
      <c r="G438" s="99"/>
      <c r="H438" s="91"/>
      <c r="I438" s="100"/>
      <c r="J438" s="92" t="str">
        <f>IFERROR(IF((controle!$I438&gt;0),IF((DAYS360(TODAY(),(controle!$I438+editar!$C$9))&lt;1),"Vencido",IF((DAYS360(TODAY(),(controle!$I438+editar!$C$9))&lt;31),(DAYS360(TODAY(),(controle!$I438+editar!$C$9))&amp;" Dias para vencer"),"Válido")),""),"Inválido")</f>
        <v/>
      </c>
      <c r="K438" s="93" t="str">
        <f>controle!$R438</f>
        <v/>
      </c>
      <c r="L438" s="94"/>
      <c r="M438" s="95" t="str">
        <f>IFERROR(IF((controle!$L438&gt;0),IF((DAYS360(TODAY(),(controle!$L438+editar!$C$15))&lt;1),"Vencido",IF((DAYS360(TODAY(),(controle!$L438+editar!$C$15))&lt;31),(DAYS360(TODAY(),(controle!$L438+editar!$C$15))&amp;" Dias para vencer"),"Válido")),""),"Inválido")</f>
        <v/>
      </c>
      <c r="N438" s="94" t="str">
        <f>IF(controle!$L438="","",controle!$L438+editar!$C$15)</f>
        <v/>
      </c>
      <c r="O438" s="97"/>
      <c r="P438" s="80">
        <v>431.0</v>
      </c>
      <c r="Q438" s="80" t="str">
        <f>IF(controle!$J438="","",IF(controle!$J438="Vencido","Vencido",IF(controle!$J438="Válido","Válido","Próximo ao vencimento")))</f>
        <v/>
      </c>
      <c r="R438" s="81" t="str">
        <f>IF(controle!$I438="","",controle!$I438+editar!$C$9)</f>
        <v/>
      </c>
      <c r="S438" s="80" t="str">
        <f>IF(controle!$R438="","",VLOOKUP(MONTH(controle!$R438),editar!$F$2:$G$13,2,0))</f>
        <v/>
      </c>
      <c r="T438" s="80" t="str">
        <f>IF(controle!$R438="","",YEAR(controle!$R438))</f>
        <v/>
      </c>
      <c r="U438" s="80" t="str">
        <f>IF(controle!$M438="","",IF(controle!$M438="Vencido","Vencido",IF(controle!$M438="Válido","Válido","Próximo ao vencimento")))</f>
        <v/>
      </c>
      <c r="V438" s="80" t="str">
        <f>IF(controle!$N438="","",VLOOKUP(MONTH(controle!$N438),editar!$F$2:$G$13,2,0))</f>
        <v/>
      </c>
      <c r="W438" s="80" t="str">
        <f>IF(controle!$N438="","",YEAR(controle!$N438))</f>
        <v/>
      </c>
      <c r="X438" s="80" t="str">
        <f>IF(controle!$I438="","",VLOOKUP(MONTH(controle!$I438),editar!$F$2:$G$13,2,0))</f>
        <v/>
      </c>
      <c r="Y438" s="80" t="str">
        <f>IF(controle!$I438="","",YEAR(controle!$I438))</f>
        <v/>
      </c>
      <c r="Z438" s="80" t="str">
        <f>IF(controle!$L438="","",VLOOKUP(MONTH(controle!$L438),editar!$F$2:$G$13,2,0))</f>
        <v/>
      </c>
      <c r="AA438" s="80" t="str">
        <f>IF(controle!$L438="","",YEAR(controle!$L438))</f>
        <v/>
      </c>
      <c r="AB438" s="61"/>
      <c r="AC438" s="62">
        <f>IFERROR(K438-editar!$C$1,"")</f>
        <v>-44648</v>
      </c>
      <c r="AD438" s="62">
        <f t="shared" si="1"/>
        <v>9999955352</v>
      </c>
      <c r="AE438" s="63"/>
      <c r="AF438" s="63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ht="19.5" customHeight="1">
      <c r="A439" s="82" t="str">
        <f>IF(controle!$D439="","",controle!$P439)</f>
        <v/>
      </c>
      <c r="B439" s="83"/>
      <c r="C439" s="83"/>
      <c r="D439" s="83"/>
      <c r="E439" s="83"/>
      <c r="F439" s="91"/>
      <c r="G439" s="99"/>
      <c r="H439" s="91"/>
      <c r="I439" s="100"/>
      <c r="J439" s="92" t="str">
        <f>IFERROR(IF((controle!$I439&gt;0),IF((DAYS360(TODAY(),(controle!$I439+editar!$C$9))&lt;1),"Vencido",IF((DAYS360(TODAY(),(controle!$I439+editar!$C$9))&lt;31),(DAYS360(TODAY(),(controle!$I439+editar!$C$9))&amp;" Dias para vencer"),"Válido")),""),"Inválido")</f>
        <v/>
      </c>
      <c r="K439" s="93" t="str">
        <f>controle!$R439</f>
        <v/>
      </c>
      <c r="L439" s="94"/>
      <c r="M439" s="95" t="str">
        <f>IFERROR(IF((controle!$L439&gt;0),IF((DAYS360(TODAY(),(controle!$L439+editar!$C$15))&lt;1),"Vencido",IF((DAYS360(TODAY(),(controle!$L439+editar!$C$15))&lt;31),(DAYS360(TODAY(),(controle!$L439+editar!$C$15))&amp;" Dias para vencer"),"Válido")),""),"Inválido")</f>
        <v/>
      </c>
      <c r="N439" s="94" t="str">
        <f>IF(controle!$L439="","",controle!$L439+editar!$C$15)</f>
        <v/>
      </c>
      <c r="O439" s="97"/>
      <c r="P439" s="80">
        <v>432.0</v>
      </c>
      <c r="Q439" s="80" t="str">
        <f>IF(controle!$J439="","",IF(controle!$J439="Vencido","Vencido",IF(controle!$J439="Válido","Válido","Próximo ao vencimento")))</f>
        <v/>
      </c>
      <c r="R439" s="81" t="str">
        <f>IF(controle!$I439="","",controle!$I439+editar!$C$9)</f>
        <v/>
      </c>
      <c r="S439" s="80" t="str">
        <f>IF(controle!$R439="","",VLOOKUP(MONTH(controle!$R439),editar!$F$2:$G$13,2,0))</f>
        <v/>
      </c>
      <c r="T439" s="80" t="str">
        <f>IF(controle!$R439="","",YEAR(controle!$R439))</f>
        <v/>
      </c>
      <c r="U439" s="80" t="str">
        <f>IF(controle!$M439="","",IF(controle!$M439="Vencido","Vencido",IF(controle!$M439="Válido","Válido","Próximo ao vencimento")))</f>
        <v/>
      </c>
      <c r="V439" s="80" t="str">
        <f>IF(controle!$N439="","",VLOOKUP(MONTH(controle!$N439),editar!$F$2:$G$13,2,0))</f>
        <v/>
      </c>
      <c r="W439" s="80" t="str">
        <f>IF(controle!$N439="","",YEAR(controle!$N439))</f>
        <v/>
      </c>
      <c r="X439" s="80" t="str">
        <f>IF(controle!$I439="","",VLOOKUP(MONTH(controle!$I439),editar!$F$2:$G$13,2,0))</f>
        <v/>
      </c>
      <c r="Y439" s="80" t="str">
        <f>IF(controle!$I439="","",YEAR(controle!$I439))</f>
        <v/>
      </c>
      <c r="Z439" s="80" t="str">
        <f>IF(controle!$L439="","",VLOOKUP(MONTH(controle!$L439),editar!$F$2:$G$13,2,0))</f>
        <v/>
      </c>
      <c r="AA439" s="80" t="str">
        <f>IF(controle!$L439="","",YEAR(controle!$L439))</f>
        <v/>
      </c>
      <c r="AB439" s="61"/>
      <c r="AC439" s="62">
        <f>IFERROR(K439-editar!$C$1,"")</f>
        <v>-44648</v>
      </c>
      <c r="AD439" s="62">
        <f t="shared" si="1"/>
        <v>9999955352</v>
      </c>
      <c r="AE439" s="63"/>
      <c r="AF439" s="63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ht="19.5" customHeight="1">
      <c r="A440" s="82" t="str">
        <f>IF(controle!$D440="","",controle!$P440)</f>
        <v/>
      </c>
      <c r="B440" s="83"/>
      <c r="C440" s="83"/>
      <c r="D440" s="83"/>
      <c r="E440" s="83"/>
      <c r="F440" s="91"/>
      <c r="G440" s="99"/>
      <c r="H440" s="91"/>
      <c r="I440" s="100"/>
      <c r="J440" s="92" t="str">
        <f>IFERROR(IF((controle!$I440&gt;0),IF((DAYS360(TODAY(),(controle!$I440+editar!$C$9))&lt;1),"Vencido",IF((DAYS360(TODAY(),(controle!$I440+editar!$C$9))&lt;31),(DAYS360(TODAY(),(controle!$I440+editar!$C$9))&amp;" Dias para vencer"),"Válido")),""),"Inválido")</f>
        <v/>
      </c>
      <c r="K440" s="93" t="str">
        <f>controle!$R440</f>
        <v/>
      </c>
      <c r="L440" s="94"/>
      <c r="M440" s="95" t="str">
        <f>IFERROR(IF((controle!$L440&gt;0),IF((DAYS360(TODAY(),(controle!$L440+editar!$C$15))&lt;1),"Vencido",IF((DAYS360(TODAY(),(controle!$L440+editar!$C$15))&lt;31),(DAYS360(TODAY(),(controle!$L440+editar!$C$15))&amp;" Dias para vencer"),"Válido")),""),"Inválido")</f>
        <v/>
      </c>
      <c r="N440" s="94" t="str">
        <f>IF(controle!$L440="","",controle!$L440+editar!$C$15)</f>
        <v/>
      </c>
      <c r="O440" s="97"/>
      <c r="P440" s="80">
        <v>433.0</v>
      </c>
      <c r="Q440" s="80" t="str">
        <f>IF(controle!$J440="","",IF(controle!$J440="Vencido","Vencido",IF(controle!$J440="Válido","Válido","Próximo ao vencimento")))</f>
        <v/>
      </c>
      <c r="R440" s="81" t="str">
        <f>IF(controle!$I440="","",controle!$I440+editar!$C$9)</f>
        <v/>
      </c>
      <c r="S440" s="80" t="str">
        <f>IF(controle!$R440="","",VLOOKUP(MONTH(controle!$R440),editar!$F$2:$G$13,2,0))</f>
        <v/>
      </c>
      <c r="T440" s="80" t="str">
        <f>IF(controle!$R440="","",YEAR(controle!$R440))</f>
        <v/>
      </c>
      <c r="U440" s="80" t="str">
        <f>IF(controle!$M440="","",IF(controle!$M440="Vencido","Vencido",IF(controle!$M440="Válido","Válido","Próximo ao vencimento")))</f>
        <v/>
      </c>
      <c r="V440" s="80" t="str">
        <f>IF(controle!$N440="","",VLOOKUP(MONTH(controle!$N440),editar!$F$2:$G$13,2,0))</f>
        <v/>
      </c>
      <c r="W440" s="80" t="str">
        <f>IF(controle!$N440="","",YEAR(controle!$N440))</f>
        <v/>
      </c>
      <c r="X440" s="80" t="str">
        <f>IF(controle!$I440="","",VLOOKUP(MONTH(controle!$I440),editar!$F$2:$G$13,2,0))</f>
        <v/>
      </c>
      <c r="Y440" s="80" t="str">
        <f>IF(controle!$I440="","",YEAR(controle!$I440))</f>
        <v/>
      </c>
      <c r="Z440" s="80" t="str">
        <f>IF(controle!$L440="","",VLOOKUP(MONTH(controle!$L440),editar!$F$2:$G$13,2,0))</f>
        <v/>
      </c>
      <c r="AA440" s="80" t="str">
        <f>IF(controle!$L440="","",YEAR(controle!$L440))</f>
        <v/>
      </c>
      <c r="AB440" s="61"/>
      <c r="AC440" s="62">
        <f>IFERROR(K440-editar!$C$1,"")</f>
        <v>-44648</v>
      </c>
      <c r="AD440" s="62">
        <f t="shared" si="1"/>
        <v>9999955352</v>
      </c>
      <c r="AE440" s="63"/>
      <c r="AF440" s="63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ht="19.5" customHeight="1">
      <c r="A441" s="82" t="str">
        <f>IF(controle!$D441="","",controle!$P441)</f>
        <v/>
      </c>
      <c r="B441" s="83"/>
      <c r="C441" s="83"/>
      <c r="D441" s="83"/>
      <c r="E441" s="83"/>
      <c r="F441" s="91"/>
      <c r="G441" s="99"/>
      <c r="H441" s="91"/>
      <c r="I441" s="100"/>
      <c r="J441" s="92" t="str">
        <f>IFERROR(IF((controle!$I441&gt;0),IF((DAYS360(TODAY(),(controle!$I441+editar!$C$9))&lt;1),"Vencido",IF((DAYS360(TODAY(),(controle!$I441+editar!$C$9))&lt;31),(DAYS360(TODAY(),(controle!$I441+editar!$C$9))&amp;" Dias para vencer"),"Válido")),""),"Inválido")</f>
        <v/>
      </c>
      <c r="K441" s="93" t="str">
        <f>controle!$R441</f>
        <v/>
      </c>
      <c r="L441" s="94"/>
      <c r="M441" s="95" t="str">
        <f>IFERROR(IF((controle!$L441&gt;0),IF((DAYS360(TODAY(),(controle!$L441+editar!$C$15))&lt;1),"Vencido",IF((DAYS360(TODAY(),(controle!$L441+editar!$C$15))&lt;31),(DAYS360(TODAY(),(controle!$L441+editar!$C$15))&amp;" Dias para vencer"),"Válido")),""),"Inválido")</f>
        <v/>
      </c>
      <c r="N441" s="94" t="str">
        <f>IF(controle!$L441="","",controle!$L441+editar!$C$15)</f>
        <v/>
      </c>
      <c r="O441" s="97"/>
      <c r="P441" s="80">
        <v>434.0</v>
      </c>
      <c r="Q441" s="80" t="str">
        <f>IF(controle!$J441="","",IF(controle!$J441="Vencido","Vencido",IF(controle!$J441="Válido","Válido","Próximo ao vencimento")))</f>
        <v/>
      </c>
      <c r="R441" s="81" t="str">
        <f>IF(controle!$I441="","",controle!$I441+editar!$C$9)</f>
        <v/>
      </c>
      <c r="S441" s="80" t="str">
        <f>IF(controle!$R441="","",VLOOKUP(MONTH(controle!$R441),editar!$F$2:$G$13,2,0))</f>
        <v/>
      </c>
      <c r="T441" s="80" t="str">
        <f>IF(controle!$R441="","",YEAR(controle!$R441))</f>
        <v/>
      </c>
      <c r="U441" s="80" t="str">
        <f>IF(controle!$M441="","",IF(controle!$M441="Vencido","Vencido",IF(controle!$M441="Válido","Válido","Próximo ao vencimento")))</f>
        <v/>
      </c>
      <c r="V441" s="80" t="str">
        <f>IF(controle!$N441="","",VLOOKUP(MONTH(controle!$N441),editar!$F$2:$G$13,2,0))</f>
        <v/>
      </c>
      <c r="W441" s="80" t="str">
        <f>IF(controle!$N441="","",YEAR(controle!$N441))</f>
        <v/>
      </c>
      <c r="X441" s="80" t="str">
        <f>IF(controle!$I441="","",VLOOKUP(MONTH(controle!$I441),editar!$F$2:$G$13,2,0))</f>
        <v/>
      </c>
      <c r="Y441" s="80" t="str">
        <f>IF(controle!$I441="","",YEAR(controle!$I441))</f>
        <v/>
      </c>
      <c r="Z441" s="80" t="str">
        <f>IF(controle!$L441="","",VLOOKUP(MONTH(controle!$L441),editar!$F$2:$G$13,2,0))</f>
        <v/>
      </c>
      <c r="AA441" s="80" t="str">
        <f>IF(controle!$L441="","",YEAR(controle!$L441))</f>
        <v/>
      </c>
      <c r="AB441" s="61"/>
      <c r="AC441" s="62">
        <f>IFERROR(K441-editar!$C$1,"")</f>
        <v>-44648</v>
      </c>
      <c r="AD441" s="62">
        <f t="shared" si="1"/>
        <v>9999955352</v>
      </c>
      <c r="AE441" s="63"/>
      <c r="AF441" s="63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ht="19.5" customHeight="1">
      <c r="A442" s="82" t="str">
        <f>IF(controle!$D442="","",controle!$P442)</f>
        <v/>
      </c>
      <c r="B442" s="83"/>
      <c r="C442" s="83"/>
      <c r="D442" s="83"/>
      <c r="E442" s="83"/>
      <c r="F442" s="91"/>
      <c r="G442" s="99"/>
      <c r="H442" s="91"/>
      <c r="I442" s="100"/>
      <c r="J442" s="92" t="str">
        <f>IFERROR(IF((controle!$I442&gt;0),IF((DAYS360(TODAY(),(controle!$I442+editar!$C$9))&lt;1),"Vencido",IF((DAYS360(TODAY(),(controle!$I442+editar!$C$9))&lt;31),(DAYS360(TODAY(),(controle!$I442+editar!$C$9))&amp;" Dias para vencer"),"Válido")),""),"Inválido")</f>
        <v/>
      </c>
      <c r="K442" s="93" t="str">
        <f>controle!$R442</f>
        <v/>
      </c>
      <c r="L442" s="94"/>
      <c r="M442" s="95" t="str">
        <f>IFERROR(IF((controle!$L442&gt;0),IF((DAYS360(TODAY(),(controle!$L442+editar!$C$15))&lt;1),"Vencido",IF((DAYS360(TODAY(),(controle!$L442+editar!$C$15))&lt;31),(DAYS360(TODAY(),(controle!$L442+editar!$C$15))&amp;" Dias para vencer"),"Válido")),""),"Inválido")</f>
        <v/>
      </c>
      <c r="N442" s="94" t="str">
        <f>IF(controle!$L442="","",controle!$L442+editar!$C$15)</f>
        <v/>
      </c>
      <c r="O442" s="97"/>
      <c r="P442" s="80">
        <v>435.0</v>
      </c>
      <c r="Q442" s="80" t="str">
        <f>IF(controle!$J442="","",IF(controle!$J442="Vencido","Vencido",IF(controle!$J442="Válido","Válido","Próximo ao vencimento")))</f>
        <v/>
      </c>
      <c r="R442" s="81" t="str">
        <f>IF(controle!$I442="","",controle!$I442+editar!$C$9)</f>
        <v/>
      </c>
      <c r="S442" s="80" t="str">
        <f>IF(controle!$R442="","",VLOOKUP(MONTH(controle!$R442),editar!$F$2:$G$13,2,0))</f>
        <v/>
      </c>
      <c r="T442" s="80" t="str">
        <f>IF(controle!$R442="","",YEAR(controle!$R442))</f>
        <v/>
      </c>
      <c r="U442" s="80" t="str">
        <f>IF(controle!$M442="","",IF(controle!$M442="Vencido","Vencido",IF(controle!$M442="Válido","Válido","Próximo ao vencimento")))</f>
        <v/>
      </c>
      <c r="V442" s="80" t="str">
        <f>IF(controle!$N442="","",VLOOKUP(MONTH(controle!$N442),editar!$F$2:$G$13,2,0))</f>
        <v/>
      </c>
      <c r="W442" s="80" t="str">
        <f>IF(controle!$N442="","",YEAR(controle!$N442))</f>
        <v/>
      </c>
      <c r="X442" s="80" t="str">
        <f>IF(controle!$I442="","",VLOOKUP(MONTH(controle!$I442),editar!$F$2:$G$13,2,0))</f>
        <v/>
      </c>
      <c r="Y442" s="80" t="str">
        <f>IF(controle!$I442="","",YEAR(controle!$I442))</f>
        <v/>
      </c>
      <c r="Z442" s="80" t="str">
        <f>IF(controle!$L442="","",VLOOKUP(MONTH(controle!$L442),editar!$F$2:$G$13,2,0))</f>
        <v/>
      </c>
      <c r="AA442" s="80" t="str">
        <f>IF(controle!$L442="","",YEAR(controle!$L442))</f>
        <v/>
      </c>
      <c r="AB442" s="61"/>
      <c r="AC442" s="62">
        <f>IFERROR(K442-editar!$C$1,"")</f>
        <v>-44648</v>
      </c>
      <c r="AD442" s="62">
        <f t="shared" si="1"/>
        <v>9999955352</v>
      </c>
      <c r="AE442" s="63"/>
      <c r="AF442" s="63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ht="19.5" customHeight="1">
      <c r="A443" s="82" t="str">
        <f>IF(controle!$D443="","",controle!$P443)</f>
        <v/>
      </c>
      <c r="B443" s="83"/>
      <c r="C443" s="83"/>
      <c r="D443" s="83"/>
      <c r="E443" s="83"/>
      <c r="F443" s="91"/>
      <c r="G443" s="99"/>
      <c r="H443" s="91"/>
      <c r="I443" s="100"/>
      <c r="J443" s="92" t="str">
        <f>IFERROR(IF((controle!$I443&gt;0),IF((DAYS360(TODAY(),(controle!$I443+editar!$C$9))&lt;1),"Vencido",IF((DAYS360(TODAY(),(controle!$I443+editar!$C$9))&lt;31),(DAYS360(TODAY(),(controle!$I443+editar!$C$9))&amp;" Dias para vencer"),"Válido")),""),"Inválido")</f>
        <v/>
      </c>
      <c r="K443" s="93" t="str">
        <f>controle!$R443</f>
        <v/>
      </c>
      <c r="L443" s="94"/>
      <c r="M443" s="95" t="str">
        <f>IFERROR(IF((controle!$L443&gt;0),IF((DAYS360(TODAY(),(controle!$L443+editar!$C$15))&lt;1),"Vencido",IF((DAYS360(TODAY(),(controle!$L443+editar!$C$15))&lt;31),(DAYS360(TODAY(),(controle!$L443+editar!$C$15))&amp;" Dias para vencer"),"Válido")),""),"Inválido")</f>
        <v/>
      </c>
      <c r="N443" s="94" t="str">
        <f>IF(controle!$L443="","",controle!$L443+editar!$C$15)</f>
        <v/>
      </c>
      <c r="O443" s="97"/>
      <c r="P443" s="80">
        <v>436.0</v>
      </c>
      <c r="Q443" s="80" t="str">
        <f>IF(controle!$J443="","",IF(controle!$J443="Vencido","Vencido",IF(controle!$J443="Válido","Válido","Próximo ao vencimento")))</f>
        <v/>
      </c>
      <c r="R443" s="81" t="str">
        <f>IF(controle!$I443="","",controle!$I443+editar!$C$9)</f>
        <v/>
      </c>
      <c r="S443" s="80" t="str">
        <f>IF(controle!$R443="","",VLOOKUP(MONTH(controle!$R443),editar!$F$2:$G$13,2,0))</f>
        <v/>
      </c>
      <c r="T443" s="80" t="str">
        <f>IF(controle!$R443="","",YEAR(controle!$R443))</f>
        <v/>
      </c>
      <c r="U443" s="80" t="str">
        <f>IF(controle!$M443="","",IF(controle!$M443="Vencido","Vencido",IF(controle!$M443="Válido","Válido","Próximo ao vencimento")))</f>
        <v/>
      </c>
      <c r="V443" s="80" t="str">
        <f>IF(controle!$N443="","",VLOOKUP(MONTH(controle!$N443),editar!$F$2:$G$13,2,0))</f>
        <v/>
      </c>
      <c r="W443" s="80" t="str">
        <f>IF(controle!$N443="","",YEAR(controle!$N443))</f>
        <v/>
      </c>
      <c r="X443" s="80" t="str">
        <f>IF(controle!$I443="","",VLOOKUP(MONTH(controle!$I443),editar!$F$2:$G$13,2,0))</f>
        <v/>
      </c>
      <c r="Y443" s="80" t="str">
        <f>IF(controle!$I443="","",YEAR(controle!$I443))</f>
        <v/>
      </c>
      <c r="Z443" s="80" t="str">
        <f>IF(controle!$L443="","",VLOOKUP(MONTH(controle!$L443),editar!$F$2:$G$13,2,0))</f>
        <v/>
      </c>
      <c r="AA443" s="80" t="str">
        <f>IF(controle!$L443="","",YEAR(controle!$L443))</f>
        <v/>
      </c>
      <c r="AB443" s="61"/>
      <c r="AC443" s="62">
        <f>IFERROR(K443-editar!$C$1,"")</f>
        <v>-44648</v>
      </c>
      <c r="AD443" s="62">
        <f t="shared" si="1"/>
        <v>9999955352</v>
      </c>
      <c r="AE443" s="63"/>
      <c r="AF443" s="63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ht="19.5" customHeight="1">
      <c r="A444" s="82" t="str">
        <f>IF(controle!$D444="","",controle!$P444)</f>
        <v/>
      </c>
      <c r="B444" s="83"/>
      <c r="C444" s="83"/>
      <c r="D444" s="83"/>
      <c r="E444" s="83"/>
      <c r="F444" s="91"/>
      <c r="G444" s="99"/>
      <c r="H444" s="91"/>
      <c r="I444" s="100"/>
      <c r="J444" s="92" t="str">
        <f>IFERROR(IF((controle!$I444&gt;0),IF((DAYS360(TODAY(),(controle!$I444+editar!$C$9))&lt;1),"Vencido",IF((DAYS360(TODAY(),(controle!$I444+editar!$C$9))&lt;31),(DAYS360(TODAY(),(controle!$I444+editar!$C$9))&amp;" Dias para vencer"),"Válido")),""),"Inválido")</f>
        <v/>
      </c>
      <c r="K444" s="93" t="str">
        <f>controle!$R444</f>
        <v/>
      </c>
      <c r="L444" s="94"/>
      <c r="M444" s="95" t="str">
        <f>IFERROR(IF((controle!$L444&gt;0),IF((DAYS360(TODAY(),(controle!$L444+editar!$C$15))&lt;1),"Vencido",IF((DAYS360(TODAY(),(controle!$L444+editar!$C$15))&lt;31),(DAYS360(TODAY(),(controle!$L444+editar!$C$15))&amp;" Dias para vencer"),"Válido")),""),"Inválido")</f>
        <v/>
      </c>
      <c r="N444" s="94" t="str">
        <f>IF(controle!$L444="","",controle!$L444+editar!$C$15)</f>
        <v/>
      </c>
      <c r="O444" s="97"/>
      <c r="P444" s="80">
        <v>437.0</v>
      </c>
      <c r="Q444" s="80" t="str">
        <f>IF(controle!$J444="","",IF(controle!$J444="Vencido","Vencido",IF(controle!$J444="Válido","Válido","Próximo ao vencimento")))</f>
        <v/>
      </c>
      <c r="R444" s="81" t="str">
        <f>IF(controle!$I444="","",controle!$I444+editar!$C$9)</f>
        <v/>
      </c>
      <c r="S444" s="80" t="str">
        <f>IF(controle!$R444="","",VLOOKUP(MONTH(controle!$R444),editar!$F$2:$G$13,2,0))</f>
        <v/>
      </c>
      <c r="T444" s="80" t="str">
        <f>IF(controle!$R444="","",YEAR(controle!$R444))</f>
        <v/>
      </c>
      <c r="U444" s="80" t="str">
        <f>IF(controle!$M444="","",IF(controle!$M444="Vencido","Vencido",IF(controle!$M444="Válido","Válido","Próximo ao vencimento")))</f>
        <v/>
      </c>
      <c r="V444" s="80" t="str">
        <f>IF(controle!$N444="","",VLOOKUP(MONTH(controle!$N444),editar!$F$2:$G$13,2,0))</f>
        <v/>
      </c>
      <c r="W444" s="80" t="str">
        <f>IF(controle!$N444="","",YEAR(controle!$N444))</f>
        <v/>
      </c>
      <c r="X444" s="80" t="str">
        <f>IF(controle!$I444="","",VLOOKUP(MONTH(controle!$I444),editar!$F$2:$G$13,2,0))</f>
        <v/>
      </c>
      <c r="Y444" s="80" t="str">
        <f>IF(controle!$I444="","",YEAR(controle!$I444))</f>
        <v/>
      </c>
      <c r="Z444" s="80" t="str">
        <f>IF(controle!$L444="","",VLOOKUP(MONTH(controle!$L444),editar!$F$2:$G$13,2,0))</f>
        <v/>
      </c>
      <c r="AA444" s="80" t="str">
        <f>IF(controle!$L444="","",YEAR(controle!$L444))</f>
        <v/>
      </c>
      <c r="AB444" s="61"/>
      <c r="AC444" s="62">
        <f>IFERROR(K444-editar!$C$1,"")</f>
        <v>-44648</v>
      </c>
      <c r="AD444" s="62">
        <f t="shared" si="1"/>
        <v>9999955352</v>
      </c>
      <c r="AE444" s="63"/>
      <c r="AF444" s="63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ht="19.5" customHeight="1">
      <c r="A445" s="82" t="str">
        <f>IF(controle!$D445="","",controle!$P445)</f>
        <v/>
      </c>
      <c r="B445" s="83"/>
      <c r="C445" s="83"/>
      <c r="D445" s="83"/>
      <c r="E445" s="83"/>
      <c r="F445" s="91"/>
      <c r="G445" s="99"/>
      <c r="H445" s="91"/>
      <c r="I445" s="100"/>
      <c r="J445" s="92" t="str">
        <f>IFERROR(IF((controle!$I445&gt;0),IF((DAYS360(TODAY(),(controle!$I445+editar!$C$9))&lt;1),"Vencido",IF((DAYS360(TODAY(),(controle!$I445+editar!$C$9))&lt;31),(DAYS360(TODAY(),(controle!$I445+editar!$C$9))&amp;" Dias para vencer"),"Válido")),""),"Inválido")</f>
        <v/>
      </c>
      <c r="K445" s="93" t="str">
        <f>controle!$R445</f>
        <v/>
      </c>
      <c r="L445" s="94"/>
      <c r="M445" s="95" t="str">
        <f>IFERROR(IF((controle!$L445&gt;0),IF((DAYS360(TODAY(),(controle!$L445+editar!$C$15))&lt;1),"Vencido",IF((DAYS360(TODAY(),(controle!$L445+editar!$C$15))&lt;31),(DAYS360(TODAY(),(controle!$L445+editar!$C$15))&amp;" Dias para vencer"),"Válido")),""),"Inválido")</f>
        <v/>
      </c>
      <c r="N445" s="94" t="str">
        <f>IF(controle!$L445="","",controle!$L445+editar!$C$15)</f>
        <v/>
      </c>
      <c r="O445" s="97"/>
      <c r="P445" s="80">
        <v>438.0</v>
      </c>
      <c r="Q445" s="80" t="str">
        <f>IF(controle!$J445="","",IF(controle!$J445="Vencido","Vencido",IF(controle!$J445="Válido","Válido","Próximo ao vencimento")))</f>
        <v/>
      </c>
      <c r="R445" s="81" t="str">
        <f>IF(controle!$I445="","",controle!$I445+editar!$C$9)</f>
        <v/>
      </c>
      <c r="S445" s="80" t="str">
        <f>IF(controle!$R445="","",VLOOKUP(MONTH(controle!$R445),editar!$F$2:$G$13,2,0))</f>
        <v/>
      </c>
      <c r="T445" s="80" t="str">
        <f>IF(controle!$R445="","",YEAR(controle!$R445))</f>
        <v/>
      </c>
      <c r="U445" s="80" t="str">
        <f>IF(controle!$M445="","",IF(controle!$M445="Vencido","Vencido",IF(controle!$M445="Válido","Válido","Próximo ao vencimento")))</f>
        <v/>
      </c>
      <c r="V445" s="80" t="str">
        <f>IF(controle!$N445="","",VLOOKUP(MONTH(controle!$N445),editar!$F$2:$G$13,2,0))</f>
        <v/>
      </c>
      <c r="W445" s="80" t="str">
        <f>IF(controle!$N445="","",YEAR(controle!$N445))</f>
        <v/>
      </c>
      <c r="X445" s="80" t="str">
        <f>IF(controle!$I445="","",VLOOKUP(MONTH(controle!$I445),editar!$F$2:$G$13,2,0))</f>
        <v/>
      </c>
      <c r="Y445" s="80" t="str">
        <f>IF(controle!$I445="","",YEAR(controle!$I445))</f>
        <v/>
      </c>
      <c r="Z445" s="80" t="str">
        <f>IF(controle!$L445="","",VLOOKUP(MONTH(controle!$L445),editar!$F$2:$G$13,2,0))</f>
        <v/>
      </c>
      <c r="AA445" s="80" t="str">
        <f>IF(controle!$L445="","",YEAR(controle!$L445))</f>
        <v/>
      </c>
      <c r="AB445" s="61"/>
      <c r="AC445" s="62">
        <f>IFERROR(K445-editar!$C$1,"")</f>
        <v>-44648</v>
      </c>
      <c r="AD445" s="62">
        <f t="shared" si="1"/>
        <v>9999955352</v>
      </c>
      <c r="AE445" s="63"/>
      <c r="AF445" s="63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ht="19.5" customHeight="1">
      <c r="A446" s="82" t="str">
        <f>IF(controle!$D446="","",controle!$P446)</f>
        <v/>
      </c>
      <c r="B446" s="83"/>
      <c r="C446" s="83"/>
      <c r="D446" s="83"/>
      <c r="E446" s="83"/>
      <c r="F446" s="91"/>
      <c r="G446" s="99"/>
      <c r="H446" s="91"/>
      <c r="I446" s="100"/>
      <c r="J446" s="92" t="str">
        <f>IFERROR(IF((controle!$I446&gt;0),IF((DAYS360(TODAY(),(controle!$I446+editar!$C$9))&lt;1),"Vencido",IF((DAYS360(TODAY(),(controle!$I446+editar!$C$9))&lt;31),(DAYS360(TODAY(),(controle!$I446+editar!$C$9))&amp;" Dias para vencer"),"Válido")),""),"Inválido")</f>
        <v/>
      </c>
      <c r="K446" s="93" t="str">
        <f>controle!$R446</f>
        <v/>
      </c>
      <c r="L446" s="94"/>
      <c r="M446" s="95" t="str">
        <f>IFERROR(IF((controle!$L446&gt;0),IF((DAYS360(TODAY(),(controle!$L446+editar!$C$15))&lt;1),"Vencido",IF((DAYS360(TODAY(),(controle!$L446+editar!$C$15))&lt;31),(DAYS360(TODAY(),(controle!$L446+editar!$C$15))&amp;" Dias para vencer"),"Válido")),""),"Inválido")</f>
        <v/>
      </c>
      <c r="N446" s="94" t="str">
        <f>IF(controle!$L446="","",controle!$L446+editar!$C$15)</f>
        <v/>
      </c>
      <c r="O446" s="97"/>
      <c r="P446" s="80">
        <v>439.0</v>
      </c>
      <c r="Q446" s="80" t="str">
        <f>IF(controle!$J446="","",IF(controle!$J446="Vencido","Vencido",IF(controle!$J446="Válido","Válido","Próximo ao vencimento")))</f>
        <v/>
      </c>
      <c r="R446" s="81" t="str">
        <f>IF(controle!$I446="","",controle!$I446+editar!$C$9)</f>
        <v/>
      </c>
      <c r="S446" s="80" t="str">
        <f>IF(controle!$R446="","",VLOOKUP(MONTH(controle!$R446),editar!$F$2:$G$13,2,0))</f>
        <v/>
      </c>
      <c r="T446" s="80" t="str">
        <f>IF(controle!$R446="","",YEAR(controle!$R446))</f>
        <v/>
      </c>
      <c r="U446" s="80" t="str">
        <f>IF(controle!$M446="","",IF(controle!$M446="Vencido","Vencido",IF(controle!$M446="Válido","Válido","Próximo ao vencimento")))</f>
        <v/>
      </c>
      <c r="V446" s="80" t="str">
        <f>IF(controle!$N446="","",VLOOKUP(MONTH(controle!$N446),editar!$F$2:$G$13,2,0))</f>
        <v/>
      </c>
      <c r="W446" s="80" t="str">
        <f>IF(controle!$N446="","",YEAR(controle!$N446))</f>
        <v/>
      </c>
      <c r="X446" s="80" t="str">
        <f>IF(controle!$I446="","",VLOOKUP(MONTH(controle!$I446),editar!$F$2:$G$13,2,0))</f>
        <v/>
      </c>
      <c r="Y446" s="80" t="str">
        <f>IF(controle!$I446="","",YEAR(controle!$I446))</f>
        <v/>
      </c>
      <c r="Z446" s="80" t="str">
        <f>IF(controle!$L446="","",VLOOKUP(MONTH(controle!$L446),editar!$F$2:$G$13,2,0))</f>
        <v/>
      </c>
      <c r="AA446" s="80" t="str">
        <f>IF(controle!$L446="","",YEAR(controle!$L446))</f>
        <v/>
      </c>
      <c r="AB446" s="61"/>
      <c r="AC446" s="62">
        <f>IFERROR(K446-editar!$C$1,"")</f>
        <v>-44648</v>
      </c>
      <c r="AD446" s="62">
        <f t="shared" si="1"/>
        <v>9999955352</v>
      </c>
      <c r="AE446" s="63"/>
      <c r="AF446" s="63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ht="19.5" customHeight="1">
      <c r="A447" s="82" t="str">
        <f>IF(controle!$D447="","",controle!$P447)</f>
        <v/>
      </c>
      <c r="B447" s="83"/>
      <c r="C447" s="83"/>
      <c r="D447" s="83"/>
      <c r="E447" s="83"/>
      <c r="F447" s="91"/>
      <c r="G447" s="99"/>
      <c r="H447" s="91"/>
      <c r="I447" s="100"/>
      <c r="J447" s="92" t="str">
        <f>IFERROR(IF((controle!$I447&gt;0),IF((DAYS360(TODAY(),(controle!$I447+editar!$C$9))&lt;1),"Vencido",IF((DAYS360(TODAY(),(controle!$I447+editar!$C$9))&lt;31),(DAYS360(TODAY(),(controle!$I447+editar!$C$9))&amp;" Dias para vencer"),"Válido")),""),"Inválido")</f>
        <v/>
      </c>
      <c r="K447" s="93" t="str">
        <f>controle!$R447</f>
        <v/>
      </c>
      <c r="L447" s="94"/>
      <c r="M447" s="95" t="str">
        <f>IFERROR(IF((controle!$L447&gt;0),IF((DAYS360(TODAY(),(controle!$L447+editar!$C$15))&lt;1),"Vencido",IF((DAYS360(TODAY(),(controle!$L447+editar!$C$15))&lt;31),(DAYS360(TODAY(),(controle!$L447+editar!$C$15))&amp;" Dias para vencer"),"Válido")),""),"Inválido")</f>
        <v/>
      </c>
      <c r="N447" s="94" t="str">
        <f>IF(controle!$L447="","",controle!$L447+editar!$C$15)</f>
        <v/>
      </c>
      <c r="O447" s="97"/>
      <c r="P447" s="80">
        <v>440.0</v>
      </c>
      <c r="Q447" s="80" t="str">
        <f>IF(controle!$J447="","",IF(controle!$J447="Vencido","Vencido",IF(controle!$J447="Válido","Válido","Próximo ao vencimento")))</f>
        <v/>
      </c>
      <c r="R447" s="81" t="str">
        <f>IF(controle!$I447="","",controle!$I447+editar!$C$9)</f>
        <v/>
      </c>
      <c r="S447" s="80" t="str">
        <f>IF(controle!$R447="","",VLOOKUP(MONTH(controle!$R447),editar!$F$2:$G$13,2,0))</f>
        <v/>
      </c>
      <c r="T447" s="80" t="str">
        <f>IF(controle!$R447="","",YEAR(controle!$R447))</f>
        <v/>
      </c>
      <c r="U447" s="80" t="str">
        <f>IF(controle!$M447="","",IF(controle!$M447="Vencido","Vencido",IF(controle!$M447="Válido","Válido","Próximo ao vencimento")))</f>
        <v/>
      </c>
      <c r="V447" s="80" t="str">
        <f>IF(controle!$N447="","",VLOOKUP(MONTH(controle!$N447),editar!$F$2:$G$13,2,0))</f>
        <v/>
      </c>
      <c r="W447" s="80" t="str">
        <f>IF(controle!$N447="","",YEAR(controle!$N447))</f>
        <v/>
      </c>
      <c r="X447" s="80" t="str">
        <f>IF(controle!$I447="","",VLOOKUP(MONTH(controle!$I447),editar!$F$2:$G$13,2,0))</f>
        <v/>
      </c>
      <c r="Y447" s="80" t="str">
        <f>IF(controle!$I447="","",YEAR(controle!$I447))</f>
        <v/>
      </c>
      <c r="Z447" s="80" t="str">
        <f>IF(controle!$L447="","",VLOOKUP(MONTH(controle!$L447),editar!$F$2:$G$13,2,0))</f>
        <v/>
      </c>
      <c r="AA447" s="80" t="str">
        <f>IF(controle!$L447="","",YEAR(controle!$L447))</f>
        <v/>
      </c>
      <c r="AB447" s="61"/>
      <c r="AC447" s="62">
        <f>IFERROR(K447-editar!$C$1,"")</f>
        <v>-44648</v>
      </c>
      <c r="AD447" s="62">
        <f t="shared" si="1"/>
        <v>9999955352</v>
      </c>
      <c r="AE447" s="63"/>
      <c r="AF447" s="63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ht="19.5" customHeight="1">
      <c r="A448" s="82" t="str">
        <f>IF(controle!$D448="","",controle!$P448)</f>
        <v/>
      </c>
      <c r="B448" s="83"/>
      <c r="C448" s="83"/>
      <c r="D448" s="83"/>
      <c r="E448" s="83"/>
      <c r="F448" s="91"/>
      <c r="G448" s="99"/>
      <c r="H448" s="91"/>
      <c r="I448" s="100"/>
      <c r="J448" s="92" t="str">
        <f>IFERROR(IF((controle!$I448&gt;0),IF((DAYS360(TODAY(),(controle!$I448+editar!$C$9))&lt;1),"Vencido",IF((DAYS360(TODAY(),(controle!$I448+editar!$C$9))&lt;31),(DAYS360(TODAY(),(controle!$I448+editar!$C$9))&amp;" Dias para vencer"),"Válido")),""),"Inválido")</f>
        <v/>
      </c>
      <c r="K448" s="93" t="str">
        <f>controle!$R448</f>
        <v/>
      </c>
      <c r="L448" s="94"/>
      <c r="M448" s="95" t="str">
        <f>IFERROR(IF((controle!$L448&gt;0),IF((DAYS360(TODAY(),(controle!$L448+editar!$C$15))&lt;1),"Vencido",IF((DAYS360(TODAY(),(controle!$L448+editar!$C$15))&lt;31),(DAYS360(TODAY(),(controle!$L448+editar!$C$15))&amp;" Dias para vencer"),"Válido")),""),"Inválido")</f>
        <v/>
      </c>
      <c r="N448" s="94" t="str">
        <f>IF(controle!$L448="","",controle!$L448+editar!$C$15)</f>
        <v/>
      </c>
      <c r="O448" s="97"/>
      <c r="P448" s="80">
        <v>441.0</v>
      </c>
      <c r="Q448" s="80" t="str">
        <f>IF(controle!$J448="","",IF(controle!$J448="Vencido","Vencido",IF(controle!$J448="Válido","Válido","Próximo ao vencimento")))</f>
        <v/>
      </c>
      <c r="R448" s="81" t="str">
        <f>IF(controle!$I448="","",controle!$I448+editar!$C$9)</f>
        <v/>
      </c>
      <c r="S448" s="80" t="str">
        <f>IF(controle!$R448="","",VLOOKUP(MONTH(controle!$R448),editar!$F$2:$G$13,2,0))</f>
        <v/>
      </c>
      <c r="T448" s="80" t="str">
        <f>IF(controle!$R448="","",YEAR(controle!$R448))</f>
        <v/>
      </c>
      <c r="U448" s="80" t="str">
        <f>IF(controle!$M448="","",IF(controle!$M448="Vencido","Vencido",IF(controle!$M448="Válido","Válido","Próximo ao vencimento")))</f>
        <v/>
      </c>
      <c r="V448" s="80" t="str">
        <f>IF(controle!$N448="","",VLOOKUP(MONTH(controle!$N448),editar!$F$2:$G$13,2,0))</f>
        <v/>
      </c>
      <c r="W448" s="80" t="str">
        <f>IF(controle!$N448="","",YEAR(controle!$N448))</f>
        <v/>
      </c>
      <c r="X448" s="80" t="str">
        <f>IF(controle!$I448="","",VLOOKUP(MONTH(controle!$I448),editar!$F$2:$G$13,2,0))</f>
        <v/>
      </c>
      <c r="Y448" s="80" t="str">
        <f>IF(controle!$I448="","",YEAR(controle!$I448))</f>
        <v/>
      </c>
      <c r="Z448" s="80" t="str">
        <f>IF(controle!$L448="","",VLOOKUP(MONTH(controle!$L448),editar!$F$2:$G$13,2,0))</f>
        <v/>
      </c>
      <c r="AA448" s="80" t="str">
        <f>IF(controle!$L448="","",YEAR(controle!$L448))</f>
        <v/>
      </c>
      <c r="AB448" s="61"/>
      <c r="AC448" s="62">
        <f>IFERROR(K448-editar!$C$1,"")</f>
        <v>-44648</v>
      </c>
      <c r="AD448" s="62">
        <f t="shared" si="1"/>
        <v>9999955352</v>
      </c>
      <c r="AE448" s="63"/>
      <c r="AF448" s="63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ht="19.5" customHeight="1">
      <c r="A449" s="82" t="str">
        <f>IF(controle!$D449="","",controle!$P449)</f>
        <v/>
      </c>
      <c r="B449" s="83"/>
      <c r="C449" s="83"/>
      <c r="D449" s="83"/>
      <c r="E449" s="83"/>
      <c r="F449" s="91"/>
      <c r="G449" s="99"/>
      <c r="H449" s="91"/>
      <c r="I449" s="100"/>
      <c r="J449" s="92" t="str">
        <f>IFERROR(IF((controle!$I449&gt;0),IF((DAYS360(TODAY(),(controle!$I449+editar!$C$9))&lt;1),"Vencido",IF((DAYS360(TODAY(),(controle!$I449+editar!$C$9))&lt;31),(DAYS360(TODAY(),(controle!$I449+editar!$C$9))&amp;" Dias para vencer"),"Válido")),""),"Inválido")</f>
        <v/>
      </c>
      <c r="K449" s="93" t="str">
        <f>controle!$R449</f>
        <v/>
      </c>
      <c r="L449" s="94"/>
      <c r="M449" s="95" t="str">
        <f>IFERROR(IF((controle!$L449&gt;0),IF((DAYS360(TODAY(),(controle!$L449+editar!$C$15))&lt;1),"Vencido",IF((DAYS360(TODAY(),(controle!$L449+editar!$C$15))&lt;31),(DAYS360(TODAY(),(controle!$L449+editar!$C$15))&amp;" Dias para vencer"),"Válido")),""),"Inválido")</f>
        <v/>
      </c>
      <c r="N449" s="94" t="str">
        <f>IF(controle!$L449="","",controle!$L449+editar!$C$15)</f>
        <v/>
      </c>
      <c r="O449" s="97"/>
      <c r="P449" s="80">
        <v>442.0</v>
      </c>
      <c r="Q449" s="80" t="str">
        <f>IF(controle!$J449="","",IF(controle!$J449="Vencido","Vencido",IF(controle!$J449="Válido","Válido","Próximo ao vencimento")))</f>
        <v/>
      </c>
      <c r="R449" s="81" t="str">
        <f>IF(controle!$I449="","",controle!$I449+editar!$C$9)</f>
        <v/>
      </c>
      <c r="S449" s="80" t="str">
        <f>IF(controle!$R449="","",VLOOKUP(MONTH(controle!$R449),editar!$F$2:$G$13,2,0))</f>
        <v/>
      </c>
      <c r="T449" s="80" t="str">
        <f>IF(controle!$R449="","",YEAR(controle!$R449))</f>
        <v/>
      </c>
      <c r="U449" s="80" t="str">
        <f>IF(controle!$M449="","",IF(controle!$M449="Vencido","Vencido",IF(controle!$M449="Válido","Válido","Próximo ao vencimento")))</f>
        <v/>
      </c>
      <c r="V449" s="80" t="str">
        <f>IF(controle!$N449="","",VLOOKUP(MONTH(controle!$N449),editar!$F$2:$G$13,2,0))</f>
        <v/>
      </c>
      <c r="W449" s="80" t="str">
        <f>IF(controle!$N449="","",YEAR(controle!$N449))</f>
        <v/>
      </c>
      <c r="X449" s="80" t="str">
        <f>IF(controle!$I449="","",VLOOKUP(MONTH(controle!$I449),editar!$F$2:$G$13,2,0))</f>
        <v/>
      </c>
      <c r="Y449" s="80" t="str">
        <f>IF(controle!$I449="","",YEAR(controle!$I449))</f>
        <v/>
      </c>
      <c r="Z449" s="80" t="str">
        <f>IF(controle!$L449="","",VLOOKUP(MONTH(controle!$L449),editar!$F$2:$G$13,2,0))</f>
        <v/>
      </c>
      <c r="AA449" s="80" t="str">
        <f>IF(controle!$L449="","",YEAR(controle!$L449))</f>
        <v/>
      </c>
      <c r="AB449" s="61"/>
      <c r="AC449" s="62">
        <f>IFERROR(K449-editar!$C$1,"")</f>
        <v>-44648</v>
      </c>
      <c r="AD449" s="62">
        <f t="shared" si="1"/>
        <v>9999955352</v>
      </c>
      <c r="AE449" s="63"/>
      <c r="AF449" s="63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ht="19.5" customHeight="1">
      <c r="A450" s="82" t="str">
        <f>IF(controle!$D450="","",controle!$P450)</f>
        <v/>
      </c>
      <c r="B450" s="83"/>
      <c r="C450" s="83"/>
      <c r="D450" s="83"/>
      <c r="E450" s="83"/>
      <c r="F450" s="91"/>
      <c r="G450" s="99"/>
      <c r="H450" s="91"/>
      <c r="I450" s="100"/>
      <c r="J450" s="92" t="str">
        <f>IFERROR(IF((controle!$I450&gt;0),IF((DAYS360(TODAY(),(controle!$I450+editar!$C$9))&lt;1),"Vencido",IF((DAYS360(TODAY(),(controle!$I450+editar!$C$9))&lt;31),(DAYS360(TODAY(),(controle!$I450+editar!$C$9))&amp;" Dias para vencer"),"Válido")),""),"Inválido")</f>
        <v/>
      </c>
      <c r="K450" s="93" t="str">
        <f>controle!$R450</f>
        <v/>
      </c>
      <c r="L450" s="94"/>
      <c r="M450" s="95" t="str">
        <f>IFERROR(IF((controle!$L450&gt;0),IF((DAYS360(TODAY(),(controle!$L450+editar!$C$15))&lt;1),"Vencido",IF((DAYS360(TODAY(),(controle!$L450+editar!$C$15))&lt;31),(DAYS360(TODAY(),(controle!$L450+editar!$C$15))&amp;" Dias para vencer"),"Válido")),""),"Inválido")</f>
        <v/>
      </c>
      <c r="N450" s="94" t="str">
        <f>IF(controle!$L450="","",controle!$L450+editar!$C$15)</f>
        <v/>
      </c>
      <c r="O450" s="97"/>
      <c r="P450" s="80">
        <v>443.0</v>
      </c>
      <c r="Q450" s="80" t="str">
        <f>IF(controle!$J450="","",IF(controle!$J450="Vencido","Vencido",IF(controle!$J450="Válido","Válido","Próximo ao vencimento")))</f>
        <v/>
      </c>
      <c r="R450" s="81" t="str">
        <f>IF(controle!$I450="","",controle!$I450+editar!$C$9)</f>
        <v/>
      </c>
      <c r="S450" s="80" t="str">
        <f>IF(controle!$R450="","",VLOOKUP(MONTH(controle!$R450),editar!$F$2:$G$13,2,0))</f>
        <v/>
      </c>
      <c r="T450" s="80" t="str">
        <f>IF(controle!$R450="","",YEAR(controle!$R450))</f>
        <v/>
      </c>
      <c r="U450" s="80" t="str">
        <f>IF(controle!$M450="","",IF(controle!$M450="Vencido","Vencido",IF(controle!$M450="Válido","Válido","Próximo ao vencimento")))</f>
        <v/>
      </c>
      <c r="V450" s="80" t="str">
        <f>IF(controle!$N450="","",VLOOKUP(MONTH(controle!$N450),editar!$F$2:$G$13,2,0))</f>
        <v/>
      </c>
      <c r="W450" s="80" t="str">
        <f>IF(controle!$N450="","",YEAR(controle!$N450))</f>
        <v/>
      </c>
      <c r="X450" s="80" t="str">
        <f>IF(controle!$I450="","",VLOOKUP(MONTH(controle!$I450),editar!$F$2:$G$13,2,0))</f>
        <v/>
      </c>
      <c r="Y450" s="80" t="str">
        <f>IF(controle!$I450="","",YEAR(controle!$I450))</f>
        <v/>
      </c>
      <c r="Z450" s="80" t="str">
        <f>IF(controle!$L450="","",VLOOKUP(MONTH(controle!$L450),editar!$F$2:$G$13,2,0))</f>
        <v/>
      </c>
      <c r="AA450" s="80" t="str">
        <f>IF(controle!$L450="","",YEAR(controle!$L450))</f>
        <v/>
      </c>
      <c r="AB450" s="61"/>
      <c r="AC450" s="62">
        <f>IFERROR(K450-editar!$C$1,"")</f>
        <v>-44648</v>
      </c>
      <c r="AD450" s="62">
        <f t="shared" si="1"/>
        <v>9999955352</v>
      </c>
      <c r="AE450" s="63"/>
      <c r="AF450" s="63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ht="19.5" customHeight="1">
      <c r="A451" s="82" t="str">
        <f>IF(controle!$D451="","",controle!$P451)</f>
        <v/>
      </c>
      <c r="B451" s="83"/>
      <c r="C451" s="83"/>
      <c r="D451" s="83"/>
      <c r="E451" s="83"/>
      <c r="F451" s="91"/>
      <c r="G451" s="99"/>
      <c r="H451" s="91"/>
      <c r="I451" s="100"/>
      <c r="J451" s="92" t="str">
        <f>IFERROR(IF((controle!$I451&gt;0),IF((DAYS360(TODAY(),(controle!$I451+editar!$C$9))&lt;1),"Vencido",IF((DAYS360(TODAY(),(controle!$I451+editar!$C$9))&lt;31),(DAYS360(TODAY(),(controle!$I451+editar!$C$9))&amp;" Dias para vencer"),"Válido")),""),"Inválido")</f>
        <v/>
      </c>
      <c r="K451" s="93" t="str">
        <f>controle!$R451</f>
        <v/>
      </c>
      <c r="L451" s="94"/>
      <c r="M451" s="95" t="str">
        <f>IFERROR(IF((controle!$L451&gt;0),IF((DAYS360(TODAY(),(controle!$L451+editar!$C$15))&lt;1),"Vencido",IF((DAYS360(TODAY(),(controle!$L451+editar!$C$15))&lt;31),(DAYS360(TODAY(),(controle!$L451+editar!$C$15))&amp;" Dias para vencer"),"Válido")),""),"Inválido")</f>
        <v/>
      </c>
      <c r="N451" s="94" t="str">
        <f>IF(controle!$L451="","",controle!$L451+editar!$C$15)</f>
        <v/>
      </c>
      <c r="O451" s="97"/>
      <c r="P451" s="80">
        <v>444.0</v>
      </c>
      <c r="Q451" s="80" t="str">
        <f>IF(controle!$J451="","",IF(controle!$J451="Vencido","Vencido",IF(controle!$J451="Válido","Válido","Próximo ao vencimento")))</f>
        <v/>
      </c>
      <c r="R451" s="81" t="str">
        <f>IF(controle!$I451="","",controle!$I451+editar!$C$9)</f>
        <v/>
      </c>
      <c r="S451" s="80" t="str">
        <f>IF(controle!$R451="","",VLOOKUP(MONTH(controle!$R451),editar!$F$2:$G$13,2,0))</f>
        <v/>
      </c>
      <c r="T451" s="80" t="str">
        <f>IF(controle!$R451="","",YEAR(controle!$R451))</f>
        <v/>
      </c>
      <c r="U451" s="80" t="str">
        <f>IF(controle!$M451="","",IF(controle!$M451="Vencido","Vencido",IF(controle!$M451="Válido","Válido","Próximo ao vencimento")))</f>
        <v/>
      </c>
      <c r="V451" s="80" t="str">
        <f>IF(controle!$N451="","",VLOOKUP(MONTH(controle!$N451),editar!$F$2:$G$13,2,0))</f>
        <v/>
      </c>
      <c r="W451" s="80" t="str">
        <f>IF(controle!$N451="","",YEAR(controle!$N451))</f>
        <v/>
      </c>
      <c r="X451" s="80" t="str">
        <f>IF(controle!$I451="","",VLOOKUP(MONTH(controle!$I451),editar!$F$2:$G$13,2,0))</f>
        <v/>
      </c>
      <c r="Y451" s="80" t="str">
        <f>IF(controle!$I451="","",YEAR(controle!$I451))</f>
        <v/>
      </c>
      <c r="Z451" s="80" t="str">
        <f>IF(controle!$L451="","",VLOOKUP(MONTH(controle!$L451),editar!$F$2:$G$13,2,0))</f>
        <v/>
      </c>
      <c r="AA451" s="80" t="str">
        <f>IF(controle!$L451="","",YEAR(controle!$L451))</f>
        <v/>
      </c>
      <c r="AB451" s="61"/>
      <c r="AC451" s="62">
        <f>IFERROR(K451-editar!$C$1,"")</f>
        <v>-44648</v>
      </c>
      <c r="AD451" s="62">
        <f t="shared" si="1"/>
        <v>9999955352</v>
      </c>
      <c r="AE451" s="63"/>
      <c r="AF451" s="63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ht="19.5" customHeight="1">
      <c r="A452" s="82" t="str">
        <f>IF(controle!$D452="","",controle!$P452)</f>
        <v/>
      </c>
      <c r="B452" s="83"/>
      <c r="C452" s="83"/>
      <c r="D452" s="83"/>
      <c r="E452" s="83"/>
      <c r="F452" s="91"/>
      <c r="G452" s="99"/>
      <c r="H452" s="91"/>
      <c r="I452" s="100"/>
      <c r="J452" s="92" t="str">
        <f>IFERROR(IF((controle!$I452&gt;0),IF((DAYS360(TODAY(),(controle!$I452+editar!$C$9))&lt;1),"Vencido",IF((DAYS360(TODAY(),(controle!$I452+editar!$C$9))&lt;31),(DAYS360(TODAY(),(controle!$I452+editar!$C$9))&amp;" Dias para vencer"),"Válido")),""),"Inválido")</f>
        <v/>
      </c>
      <c r="K452" s="93" t="str">
        <f>controle!$R452</f>
        <v/>
      </c>
      <c r="L452" s="94"/>
      <c r="M452" s="95" t="str">
        <f>IFERROR(IF((controle!$L452&gt;0),IF((DAYS360(TODAY(),(controle!$L452+editar!$C$15))&lt;1),"Vencido",IF((DAYS360(TODAY(),(controle!$L452+editar!$C$15))&lt;31),(DAYS360(TODAY(),(controle!$L452+editar!$C$15))&amp;" Dias para vencer"),"Válido")),""),"Inválido")</f>
        <v/>
      </c>
      <c r="N452" s="94" t="str">
        <f>IF(controle!$L452="","",controle!$L452+editar!$C$15)</f>
        <v/>
      </c>
      <c r="O452" s="97"/>
      <c r="P452" s="80">
        <v>445.0</v>
      </c>
      <c r="Q452" s="80" t="str">
        <f>IF(controle!$J452="","",IF(controle!$J452="Vencido","Vencido",IF(controle!$J452="Válido","Válido","Próximo ao vencimento")))</f>
        <v/>
      </c>
      <c r="R452" s="81" t="str">
        <f>IF(controle!$I452="","",controle!$I452+editar!$C$9)</f>
        <v/>
      </c>
      <c r="S452" s="80" t="str">
        <f>IF(controle!$R452="","",VLOOKUP(MONTH(controle!$R452),editar!$F$2:$G$13,2,0))</f>
        <v/>
      </c>
      <c r="T452" s="80" t="str">
        <f>IF(controle!$R452="","",YEAR(controle!$R452))</f>
        <v/>
      </c>
      <c r="U452" s="80" t="str">
        <f>IF(controle!$M452="","",IF(controle!$M452="Vencido","Vencido",IF(controle!$M452="Válido","Válido","Próximo ao vencimento")))</f>
        <v/>
      </c>
      <c r="V452" s="80" t="str">
        <f>IF(controle!$N452="","",VLOOKUP(MONTH(controle!$N452),editar!$F$2:$G$13,2,0))</f>
        <v/>
      </c>
      <c r="W452" s="80" t="str">
        <f>IF(controle!$N452="","",YEAR(controle!$N452))</f>
        <v/>
      </c>
      <c r="X452" s="80" t="str">
        <f>IF(controle!$I452="","",VLOOKUP(MONTH(controle!$I452),editar!$F$2:$G$13,2,0))</f>
        <v/>
      </c>
      <c r="Y452" s="80" t="str">
        <f>IF(controle!$I452="","",YEAR(controle!$I452))</f>
        <v/>
      </c>
      <c r="Z452" s="80" t="str">
        <f>IF(controle!$L452="","",VLOOKUP(MONTH(controle!$L452),editar!$F$2:$G$13,2,0))</f>
        <v/>
      </c>
      <c r="AA452" s="80" t="str">
        <f>IF(controle!$L452="","",YEAR(controle!$L452))</f>
        <v/>
      </c>
      <c r="AB452" s="61"/>
      <c r="AC452" s="62">
        <f>IFERROR(K452-editar!$C$1,"")</f>
        <v>-44648</v>
      </c>
      <c r="AD452" s="62">
        <f t="shared" si="1"/>
        <v>9999955352</v>
      </c>
      <c r="AE452" s="63"/>
      <c r="AF452" s="63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ht="19.5" customHeight="1">
      <c r="A453" s="82" t="str">
        <f>IF(controle!$D453="","",controle!$P453)</f>
        <v/>
      </c>
      <c r="B453" s="83"/>
      <c r="C453" s="83"/>
      <c r="D453" s="83"/>
      <c r="E453" s="83"/>
      <c r="F453" s="91"/>
      <c r="G453" s="99"/>
      <c r="H453" s="91"/>
      <c r="I453" s="100"/>
      <c r="J453" s="92" t="str">
        <f>IFERROR(IF((controle!$I453&gt;0),IF((DAYS360(TODAY(),(controle!$I453+editar!$C$9))&lt;1),"Vencido",IF((DAYS360(TODAY(),(controle!$I453+editar!$C$9))&lt;31),(DAYS360(TODAY(),(controle!$I453+editar!$C$9))&amp;" Dias para vencer"),"Válido")),""),"Inválido")</f>
        <v/>
      </c>
      <c r="K453" s="93" t="str">
        <f>controle!$R453</f>
        <v/>
      </c>
      <c r="L453" s="94"/>
      <c r="M453" s="95" t="str">
        <f>IFERROR(IF((controle!$L453&gt;0),IF((DAYS360(TODAY(),(controle!$L453+editar!$C$15))&lt;1),"Vencido",IF((DAYS360(TODAY(),(controle!$L453+editar!$C$15))&lt;31),(DAYS360(TODAY(),(controle!$L453+editar!$C$15))&amp;" Dias para vencer"),"Válido")),""),"Inválido")</f>
        <v/>
      </c>
      <c r="N453" s="94" t="str">
        <f>IF(controle!$L453="","",controle!$L453+editar!$C$15)</f>
        <v/>
      </c>
      <c r="O453" s="97"/>
      <c r="P453" s="80">
        <v>446.0</v>
      </c>
      <c r="Q453" s="80" t="str">
        <f>IF(controle!$J453="","",IF(controle!$J453="Vencido","Vencido",IF(controle!$J453="Válido","Válido","Próximo ao vencimento")))</f>
        <v/>
      </c>
      <c r="R453" s="81" t="str">
        <f>IF(controle!$I453="","",controle!$I453+editar!$C$9)</f>
        <v/>
      </c>
      <c r="S453" s="80" t="str">
        <f>IF(controle!$R453="","",VLOOKUP(MONTH(controle!$R453),editar!$F$2:$G$13,2,0))</f>
        <v/>
      </c>
      <c r="T453" s="80" t="str">
        <f>IF(controle!$R453="","",YEAR(controle!$R453))</f>
        <v/>
      </c>
      <c r="U453" s="80" t="str">
        <f>IF(controle!$M453="","",IF(controle!$M453="Vencido","Vencido",IF(controle!$M453="Válido","Válido","Próximo ao vencimento")))</f>
        <v/>
      </c>
      <c r="V453" s="80" t="str">
        <f>IF(controle!$N453="","",VLOOKUP(MONTH(controle!$N453),editar!$F$2:$G$13,2,0))</f>
        <v/>
      </c>
      <c r="W453" s="80" t="str">
        <f>IF(controle!$N453="","",YEAR(controle!$N453))</f>
        <v/>
      </c>
      <c r="X453" s="80" t="str">
        <f>IF(controle!$I453="","",VLOOKUP(MONTH(controle!$I453),editar!$F$2:$G$13,2,0))</f>
        <v/>
      </c>
      <c r="Y453" s="80" t="str">
        <f>IF(controle!$I453="","",YEAR(controle!$I453))</f>
        <v/>
      </c>
      <c r="Z453" s="80" t="str">
        <f>IF(controle!$L453="","",VLOOKUP(MONTH(controle!$L453),editar!$F$2:$G$13,2,0))</f>
        <v/>
      </c>
      <c r="AA453" s="80" t="str">
        <f>IF(controle!$L453="","",YEAR(controle!$L453))</f>
        <v/>
      </c>
      <c r="AB453" s="61"/>
      <c r="AC453" s="62">
        <f>IFERROR(K453-editar!$C$1,"")</f>
        <v>-44648</v>
      </c>
      <c r="AD453" s="62">
        <f t="shared" si="1"/>
        <v>9999955352</v>
      </c>
      <c r="AE453" s="63"/>
      <c r="AF453" s="63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ht="19.5" customHeight="1">
      <c r="A454" s="82" t="str">
        <f>IF(controle!$D454="","",controle!$P454)</f>
        <v/>
      </c>
      <c r="B454" s="83"/>
      <c r="C454" s="83"/>
      <c r="D454" s="83"/>
      <c r="E454" s="83"/>
      <c r="F454" s="91"/>
      <c r="G454" s="99"/>
      <c r="H454" s="91"/>
      <c r="I454" s="100"/>
      <c r="J454" s="92" t="str">
        <f>IFERROR(IF((controle!$I454&gt;0),IF((DAYS360(TODAY(),(controle!$I454+editar!$C$9))&lt;1),"Vencido",IF((DAYS360(TODAY(),(controle!$I454+editar!$C$9))&lt;31),(DAYS360(TODAY(),(controle!$I454+editar!$C$9))&amp;" Dias para vencer"),"Válido")),""),"Inválido")</f>
        <v/>
      </c>
      <c r="K454" s="93" t="str">
        <f>controle!$R454</f>
        <v/>
      </c>
      <c r="L454" s="94"/>
      <c r="M454" s="95" t="str">
        <f>IFERROR(IF((controle!$L454&gt;0),IF((DAYS360(TODAY(),(controle!$L454+editar!$C$15))&lt;1),"Vencido",IF((DAYS360(TODAY(),(controle!$L454+editar!$C$15))&lt;31),(DAYS360(TODAY(),(controle!$L454+editar!$C$15))&amp;" Dias para vencer"),"Válido")),""),"Inválido")</f>
        <v/>
      </c>
      <c r="N454" s="94" t="str">
        <f>IF(controle!$L454="","",controle!$L454+editar!$C$15)</f>
        <v/>
      </c>
      <c r="O454" s="97"/>
      <c r="P454" s="80">
        <v>447.0</v>
      </c>
      <c r="Q454" s="80" t="str">
        <f>IF(controle!$J454="","",IF(controle!$J454="Vencido","Vencido",IF(controle!$J454="Válido","Válido","Próximo ao vencimento")))</f>
        <v/>
      </c>
      <c r="R454" s="81" t="str">
        <f>IF(controle!$I454="","",controle!$I454+editar!$C$9)</f>
        <v/>
      </c>
      <c r="S454" s="80" t="str">
        <f>IF(controle!$R454="","",VLOOKUP(MONTH(controle!$R454),editar!$F$2:$G$13,2,0))</f>
        <v/>
      </c>
      <c r="T454" s="80" t="str">
        <f>IF(controle!$R454="","",YEAR(controle!$R454))</f>
        <v/>
      </c>
      <c r="U454" s="80" t="str">
        <f>IF(controle!$M454="","",IF(controle!$M454="Vencido","Vencido",IF(controle!$M454="Válido","Válido","Próximo ao vencimento")))</f>
        <v/>
      </c>
      <c r="V454" s="80" t="str">
        <f>IF(controle!$N454="","",VLOOKUP(MONTH(controle!$N454),editar!$F$2:$G$13,2,0))</f>
        <v/>
      </c>
      <c r="W454" s="80" t="str">
        <f>IF(controle!$N454="","",YEAR(controle!$N454))</f>
        <v/>
      </c>
      <c r="X454" s="80" t="str">
        <f>IF(controle!$I454="","",VLOOKUP(MONTH(controle!$I454),editar!$F$2:$G$13,2,0))</f>
        <v/>
      </c>
      <c r="Y454" s="80" t="str">
        <f>IF(controle!$I454="","",YEAR(controle!$I454))</f>
        <v/>
      </c>
      <c r="Z454" s="80" t="str">
        <f>IF(controle!$L454="","",VLOOKUP(MONTH(controle!$L454),editar!$F$2:$G$13,2,0))</f>
        <v/>
      </c>
      <c r="AA454" s="80" t="str">
        <f>IF(controle!$L454="","",YEAR(controle!$L454))</f>
        <v/>
      </c>
      <c r="AB454" s="61"/>
      <c r="AC454" s="62">
        <f>IFERROR(K454-editar!$C$1,"")</f>
        <v>-44648</v>
      </c>
      <c r="AD454" s="62">
        <f t="shared" si="1"/>
        <v>9999955352</v>
      </c>
      <c r="AE454" s="63"/>
      <c r="AF454" s="63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ht="19.5" customHeight="1">
      <c r="A455" s="82" t="str">
        <f>IF(controle!$D455="","",controle!$P455)</f>
        <v/>
      </c>
      <c r="B455" s="83"/>
      <c r="C455" s="83"/>
      <c r="D455" s="83"/>
      <c r="E455" s="83"/>
      <c r="F455" s="91"/>
      <c r="G455" s="99"/>
      <c r="H455" s="91"/>
      <c r="I455" s="100"/>
      <c r="J455" s="92" t="str">
        <f>IFERROR(IF((controle!$I455&gt;0),IF((DAYS360(TODAY(),(controle!$I455+editar!$C$9))&lt;1),"Vencido",IF((DAYS360(TODAY(),(controle!$I455+editar!$C$9))&lt;31),(DAYS360(TODAY(),(controle!$I455+editar!$C$9))&amp;" Dias para vencer"),"Válido")),""),"Inválido")</f>
        <v/>
      </c>
      <c r="K455" s="93" t="str">
        <f>controle!$R455</f>
        <v/>
      </c>
      <c r="L455" s="94"/>
      <c r="M455" s="95" t="str">
        <f>IFERROR(IF((controle!$L455&gt;0),IF((DAYS360(TODAY(),(controle!$L455+editar!$C$15))&lt;1),"Vencido",IF((DAYS360(TODAY(),(controle!$L455+editar!$C$15))&lt;31),(DAYS360(TODAY(),(controle!$L455+editar!$C$15))&amp;" Dias para vencer"),"Válido")),""),"Inválido")</f>
        <v/>
      </c>
      <c r="N455" s="94" t="str">
        <f>IF(controle!$L455="","",controle!$L455+editar!$C$15)</f>
        <v/>
      </c>
      <c r="O455" s="97"/>
      <c r="P455" s="80">
        <v>448.0</v>
      </c>
      <c r="Q455" s="80" t="str">
        <f>IF(controle!$J455="","",IF(controle!$J455="Vencido","Vencido",IF(controle!$J455="Válido","Válido","Próximo ao vencimento")))</f>
        <v/>
      </c>
      <c r="R455" s="81" t="str">
        <f>IF(controle!$I455="","",controle!$I455+editar!$C$9)</f>
        <v/>
      </c>
      <c r="S455" s="80" t="str">
        <f>IF(controle!$R455="","",VLOOKUP(MONTH(controle!$R455),editar!$F$2:$G$13,2,0))</f>
        <v/>
      </c>
      <c r="T455" s="80" t="str">
        <f>IF(controle!$R455="","",YEAR(controle!$R455))</f>
        <v/>
      </c>
      <c r="U455" s="80" t="str">
        <f>IF(controle!$M455="","",IF(controle!$M455="Vencido","Vencido",IF(controle!$M455="Válido","Válido","Próximo ao vencimento")))</f>
        <v/>
      </c>
      <c r="V455" s="80" t="str">
        <f>IF(controle!$N455="","",VLOOKUP(MONTH(controle!$N455),editar!$F$2:$G$13,2,0))</f>
        <v/>
      </c>
      <c r="W455" s="80" t="str">
        <f>IF(controle!$N455="","",YEAR(controle!$N455))</f>
        <v/>
      </c>
      <c r="X455" s="80" t="str">
        <f>IF(controle!$I455="","",VLOOKUP(MONTH(controle!$I455),editar!$F$2:$G$13,2,0))</f>
        <v/>
      </c>
      <c r="Y455" s="80" t="str">
        <f>IF(controle!$I455="","",YEAR(controle!$I455))</f>
        <v/>
      </c>
      <c r="Z455" s="80" t="str">
        <f>IF(controle!$L455="","",VLOOKUP(MONTH(controle!$L455),editar!$F$2:$G$13,2,0))</f>
        <v/>
      </c>
      <c r="AA455" s="80" t="str">
        <f>IF(controle!$L455="","",YEAR(controle!$L455))</f>
        <v/>
      </c>
      <c r="AB455" s="61"/>
      <c r="AC455" s="62">
        <f>IFERROR(K455-editar!$C$1,"")</f>
        <v>-44648</v>
      </c>
      <c r="AD455" s="62">
        <f t="shared" si="1"/>
        <v>9999955352</v>
      </c>
      <c r="AE455" s="63"/>
      <c r="AF455" s="63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ht="19.5" customHeight="1">
      <c r="A456" s="82" t="str">
        <f>IF(controle!$D456="","",controle!$P456)</f>
        <v/>
      </c>
      <c r="B456" s="83"/>
      <c r="C456" s="83"/>
      <c r="D456" s="83"/>
      <c r="E456" s="83"/>
      <c r="F456" s="91"/>
      <c r="G456" s="99"/>
      <c r="H456" s="91"/>
      <c r="I456" s="100"/>
      <c r="J456" s="92" t="str">
        <f>IFERROR(IF((controle!$I456&gt;0),IF((DAYS360(TODAY(),(controle!$I456+editar!$C$9))&lt;1),"Vencido",IF((DAYS360(TODAY(),(controle!$I456+editar!$C$9))&lt;31),(DAYS360(TODAY(),(controle!$I456+editar!$C$9))&amp;" Dias para vencer"),"Válido")),""),"Inválido")</f>
        <v/>
      </c>
      <c r="K456" s="93" t="str">
        <f>controle!$R456</f>
        <v/>
      </c>
      <c r="L456" s="94"/>
      <c r="M456" s="95" t="str">
        <f>IFERROR(IF((controle!$L456&gt;0),IF((DAYS360(TODAY(),(controle!$L456+editar!$C$15))&lt;1),"Vencido",IF((DAYS360(TODAY(),(controle!$L456+editar!$C$15))&lt;31),(DAYS360(TODAY(),(controle!$L456+editar!$C$15))&amp;" Dias para vencer"),"Válido")),""),"Inválido")</f>
        <v/>
      </c>
      <c r="N456" s="94" t="str">
        <f>IF(controle!$L456="","",controle!$L456+editar!$C$15)</f>
        <v/>
      </c>
      <c r="O456" s="97"/>
      <c r="P456" s="80">
        <v>449.0</v>
      </c>
      <c r="Q456" s="80" t="str">
        <f>IF(controle!$J456="","",IF(controle!$J456="Vencido","Vencido",IF(controle!$J456="Válido","Válido","Próximo ao vencimento")))</f>
        <v/>
      </c>
      <c r="R456" s="81" t="str">
        <f>IF(controle!$I456="","",controle!$I456+editar!$C$9)</f>
        <v/>
      </c>
      <c r="S456" s="80" t="str">
        <f>IF(controle!$R456="","",VLOOKUP(MONTH(controle!$R456),editar!$F$2:$G$13,2,0))</f>
        <v/>
      </c>
      <c r="T456" s="80" t="str">
        <f>IF(controle!$R456="","",YEAR(controle!$R456))</f>
        <v/>
      </c>
      <c r="U456" s="80" t="str">
        <f>IF(controle!$M456="","",IF(controle!$M456="Vencido","Vencido",IF(controle!$M456="Válido","Válido","Próximo ao vencimento")))</f>
        <v/>
      </c>
      <c r="V456" s="80" t="str">
        <f>IF(controle!$N456="","",VLOOKUP(MONTH(controle!$N456),editar!$F$2:$G$13,2,0))</f>
        <v/>
      </c>
      <c r="W456" s="80" t="str">
        <f>IF(controle!$N456="","",YEAR(controle!$N456))</f>
        <v/>
      </c>
      <c r="X456" s="80" t="str">
        <f>IF(controle!$I456="","",VLOOKUP(MONTH(controle!$I456),editar!$F$2:$G$13,2,0))</f>
        <v/>
      </c>
      <c r="Y456" s="80" t="str">
        <f>IF(controle!$I456="","",YEAR(controle!$I456))</f>
        <v/>
      </c>
      <c r="Z456" s="80" t="str">
        <f>IF(controle!$L456="","",VLOOKUP(MONTH(controle!$L456),editar!$F$2:$G$13,2,0))</f>
        <v/>
      </c>
      <c r="AA456" s="80" t="str">
        <f>IF(controle!$L456="","",YEAR(controle!$L456))</f>
        <v/>
      </c>
      <c r="AB456" s="61"/>
      <c r="AC456" s="62">
        <f>IFERROR(K456-editar!$C$1,"")</f>
        <v>-44648</v>
      </c>
      <c r="AD456" s="62">
        <f t="shared" si="1"/>
        <v>9999955352</v>
      </c>
      <c r="AE456" s="63"/>
      <c r="AF456" s="63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ht="19.5" customHeight="1">
      <c r="A457" s="82" t="str">
        <f>IF(controle!$D457="","",controle!$P457)</f>
        <v/>
      </c>
      <c r="B457" s="83"/>
      <c r="C457" s="83"/>
      <c r="D457" s="83"/>
      <c r="E457" s="83"/>
      <c r="F457" s="91"/>
      <c r="G457" s="99"/>
      <c r="H457" s="91"/>
      <c r="I457" s="100"/>
      <c r="J457" s="92" t="str">
        <f>IFERROR(IF((controle!$I457&gt;0),IF((DAYS360(TODAY(),(controle!$I457+editar!$C$9))&lt;1),"Vencido",IF((DAYS360(TODAY(),(controle!$I457+editar!$C$9))&lt;31),(DAYS360(TODAY(),(controle!$I457+editar!$C$9))&amp;" Dias para vencer"),"Válido")),""),"Inválido")</f>
        <v/>
      </c>
      <c r="K457" s="93" t="str">
        <f>controle!$R457</f>
        <v/>
      </c>
      <c r="L457" s="94"/>
      <c r="M457" s="95" t="str">
        <f>IFERROR(IF((controle!$L457&gt;0),IF((DAYS360(TODAY(),(controle!$L457+editar!$C$15))&lt;1),"Vencido",IF((DAYS360(TODAY(),(controle!$L457+editar!$C$15))&lt;31),(DAYS360(TODAY(),(controle!$L457+editar!$C$15))&amp;" Dias para vencer"),"Válido")),""),"Inválido")</f>
        <v/>
      </c>
      <c r="N457" s="94" t="str">
        <f>IF(controle!$L457="","",controle!$L457+editar!$C$15)</f>
        <v/>
      </c>
      <c r="O457" s="97"/>
      <c r="P457" s="80">
        <v>450.0</v>
      </c>
      <c r="Q457" s="80" t="str">
        <f>IF(controle!$J457="","",IF(controle!$J457="Vencido","Vencido",IF(controle!$J457="Válido","Válido","Próximo ao vencimento")))</f>
        <v/>
      </c>
      <c r="R457" s="81" t="str">
        <f>IF(controle!$I457="","",controle!$I457+editar!$C$9)</f>
        <v/>
      </c>
      <c r="S457" s="80" t="str">
        <f>IF(controle!$R457="","",VLOOKUP(MONTH(controle!$R457),editar!$F$2:$G$13,2,0))</f>
        <v/>
      </c>
      <c r="T457" s="80" t="str">
        <f>IF(controle!$R457="","",YEAR(controle!$R457))</f>
        <v/>
      </c>
      <c r="U457" s="80" t="str">
        <f>IF(controle!$M457="","",IF(controle!$M457="Vencido","Vencido",IF(controle!$M457="Válido","Válido","Próximo ao vencimento")))</f>
        <v/>
      </c>
      <c r="V457" s="80" t="str">
        <f>IF(controle!$N457="","",VLOOKUP(MONTH(controle!$N457),editar!$F$2:$G$13,2,0))</f>
        <v/>
      </c>
      <c r="W457" s="80" t="str">
        <f>IF(controle!$N457="","",YEAR(controle!$N457))</f>
        <v/>
      </c>
      <c r="X457" s="80" t="str">
        <f>IF(controle!$I457="","",VLOOKUP(MONTH(controle!$I457),editar!$F$2:$G$13,2,0))</f>
        <v/>
      </c>
      <c r="Y457" s="80" t="str">
        <f>IF(controle!$I457="","",YEAR(controle!$I457))</f>
        <v/>
      </c>
      <c r="Z457" s="80" t="str">
        <f>IF(controle!$L457="","",VLOOKUP(MONTH(controle!$L457),editar!$F$2:$G$13,2,0))</f>
        <v/>
      </c>
      <c r="AA457" s="80" t="str">
        <f>IF(controle!$L457="","",YEAR(controle!$L457))</f>
        <v/>
      </c>
      <c r="AB457" s="61"/>
      <c r="AC457" s="62">
        <f>IFERROR(K457-editar!$C$1,"")</f>
        <v>-44648</v>
      </c>
      <c r="AD457" s="62">
        <f t="shared" si="1"/>
        <v>9999955352</v>
      </c>
      <c r="AE457" s="63"/>
      <c r="AF457" s="63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ht="19.5" customHeight="1">
      <c r="A458" s="82" t="str">
        <f>IF(controle!$D458="","",controle!$P458)</f>
        <v/>
      </c>
      <c r="B458" s="83"/>
      <c r="C458" s="83"/>
      <c r="D458" s="83"/>
      <c r="E458" s="83"/>
      <c r="F458" s="91"/>
      <c r="G458" s="99"/>
      <c r="H458" s="91"/>
      <c r="I458" s="100"/>
      <c r="J458" s="92" t="str">
        <f>IFERROR(IF((controle!$I458&gt;0),IF((DAYS360(TODAY(),(controle!$I458+editar!$C$9))&lt;1),"Vencido",IF((DAYS360(TODAY(),(controle!$I458+editar!$C$9))&lt;31),(DAYS360(TODAY(),(controle!$I458+editar!$C$9))&amp;" Dias para vencer"),"Válido")),""),"Inválido")</f>
        <v/>
      </c>
      <c r="K458" s="93" t="str">
        <f>controle!$R458</f>
        <v/>
      </c>
      <c r="L458" s="94"/>
      <c r="M458" s="95" t="str">
        <f>IFERROR(IF((controle!$L458&gt;0),IF((DAYS360(TODAY(),(controle!$L458+editar!$C$15))&lt;1),"Vencido",IF((DAYS360(TODAY(),(controle!$L458+editar!$C$15))&lt;31),(DAYS360(TODAY(),(controle!$L458+editar!$C$15))&amp;" Dias para vencer"),"Válido")),""),"Inválido")</f>
        <v/>
      </c>
      <c r="N458" s="94" t="str">
        <f>IF(controle!$L458="","",controle!$L458+editar!$C$15)</f>
        <v/>
      </c>
      <c r="O458" s="97"/>
      <c r="P458" s="80">
        <v>451.0</v>
      </c>
      <c r="Q458" s="80" t="str">
        <f>IF(controle!$J458="","",IF(controle!$J458="Vencido","Vencido",IF(controle!$J458="Válido","Válido","Próximo ao vencimento")))</f>
        <v/>
      </c>
      <c r="R458" s="81" t="str">
        <f>IF(controle!$I458="","",controle!$I458+editar!$C$9)</f>
        <v/>
      </c>
      <c r="S458" s="80" t="str">
        <f>IF(controle!$R458="","",VLOOKUP(MONTH(controle!$R458),editar!$F$2:$G$13,2,0))</f>
        <v/>
      </c>
      <c r="T458" s="80" t="str">
        <f>IF(controle!$R458="","",YEAR(controle!$R458))</f>
        <v/>
      </c>
      <c r="U458" s="80" t="str">
        <f>IF(controle!$M458="","",IF(controle!$M458="Vencido","Vencido",IF(controle!$M458="Válido","Válido","Próximo ao vencimento")))</f>
        <v/>
      </c>
      <c r="V458" s="80" t="str">
        <f>IF(controle!$N458="","",VLOOKUP(MONTH(controle!$N458),editar!$F$2:$G$13,2,0))</f>
        <v/>
      </c>
      <c r="W458" s="80" t="str">
        <f>IF(controle!$N458="","",YEAR(controle!$N458))</f>
        <v/>
      </c>
      <c r="X458" s="80" t="str">
        <f>IF(controle!$I458="","",VLOOKUP(MONTH(controle!$I458),editar!$F$2:$G$13,2,0))</f>
        <v/>
      </c>
      <c r="Y458" s="80" t="str">
        <f>IF(controle!$I458="","",YEAR(controle!$I458))</f>
        <v/>
      </c>
      <c r="Z458" s="80" t="str">
        <f>IF(controle!$L458="","",VLOOKUP(MONTH(controle!$L458),editar!$F$2:$G$13,2,0))</f>
        <v/>
      </c>
      <c r="AA458" s="80" t="str">
        <f>IF(controle!$L458="","",YEAR(controle!$L458))</f>
        <v/>
      </c>
      <c r="AB458" s="61"/>
      <c r="AC458" s="62">
        <f>IFERROR(K458-editar!$C$1,"")</f>
        <v>-44648</v>
      </c>
      <c r="AD458" s="62">
        <f t="shared" si="1"/>
        <v>9999955352</v>
      </c>
      <c r="AE458" s="63"/>
      <c r="AF458" s="63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ht="19.5" customHeight="1">
      <c r="A459" s="82" t="str">
        <f>IF(controle!$D459="","",controle!$P459)</f>
        <v/>
      </c>
      <c r="B459" s="83"/>
      <c r="C459" s="83"/>
      <c r="D459" s="83"/>
      <c r="E459" s="83"/>
      <c r="F459" s="91"/>
      <c r="G459" s="99"/>
      <c r="H459" s="91"/>
      <c r="I459" s="100"/>
      <c r="J459" s="92" t="str">
        <f>IFERROR(IF((controle!$I459&gt;0),IF((DAYS360(TODAY(),(controle!$I459+editar!$C$9))&lt;1),"Vencido",IF((DAYS360(TODAY(),(controle!$I459+editar!$C$9))&lt;31),(DAYS360(TODAY(),(controle!$I459+editar!$C$9))&amp;" Dias para vencer"),"Válido")),""),"Inválido")</f>
        <v/>
      </c>
      <c r="K459" s="93" t="str">
        <f>controle!$R459</f>
        <v/>
      </c>
      <c r="L459" s="94"/>
      <c r="M459" s="95" t="str">
        <f>IFERROR(IF((controle!$L459&gt;0),IF((DAYS360(TODAY(),(controle!$L459+editar!$C$15))&lt;1),"Vencido",IF((DAYS360(TODAY(),(controle!$L459+editar!$C$15))&lt;31),(DAYS360(TODAY(),(controle!$L459+editar!$C$15))&amp;" Dias para vencer"),"Válido")),""),"Inválido")</f>
        <v/>
      </c>
      <c r="N459" s="94" t="str">
        <f>IF(controle!$L459="","",controle!$L459+editar!$C$15)</f>
        <v/>
      </c>
      <c r="O459" s="97"/>
      <c r="P459" s="80">
        <v>452.0</v>
      </c>
      <c r="Q459" s="80" t="str">
        <f>IF(controle!$J459="","",IF(controle!$J459="Vencido","Vencido",IF(controle!$J459="Válido","Válido","Próximo ao vencimento")))</f>
        <v/>
      </c>
      <c r="R459" s="81" t="str">
        <f>IF(controle!$I459="","",controle!$I459+editar!$C$9)</f>
        <v/>
      </c>
      <c r="S459" s="80" t="str">
        <f>IF(controle!$R459="","",VLOOKUP(MONTH(controle!$R459),editar!$F$2:$G$13,2,0))</f>
        <v/>
      </c>
      <c r="T459" s="80" t="str">
        <f>IF(controle!$R459="","",YEAR(controle!$R459))</f>
        <v/>
      </c>
      <c r="U459" s="80" t="str">
        <f>IF(controle!$M459="","",IF(controle!$M459="Vencido","Vencido",IF(controle!$M459="Válido","Válido","Próximo ao vencimento")))</f>
        <v/>
      </c>
      <c r="V459" s="80" t="str">
        <f>IF(controle!$N459="","",VLOOKUP(MONTH(controle!$N459),editar!$F$2:$G$13,2,0))</f>
        <v/>
      </c>
      <c r="W459" s="80" t="str">
        <f>IF(controle!$N459="","",YEAR(controle!$N459))</f>
        <v/>
      </c>
      <c r="X459" s="80" t="str">
        <f>IF(controle!$I459="","",VLOOKUP(MONTH(controle!$I459),editar!$F$2:$G$13,2,0))</f>
        <v/>
      </c>
      <c r="Y459" s="80" t="str">
        <f>IF(controle!$I459="","",YEAR(controle!$I459))</f>
        <v/>
      </c>
      <c r="Z459" s="80" t="str">
        <f>IF(controle!$L459="","",VLOOKUP(MONTH(controle!$L459),editar!$F$2:$G$13,2,0))</f>
        <v/>
      </c>
      <c r="AA459" s="80" t="str">
        <f>IF(controle!$L459="","",YEAR(controle!$L459))</f>
        <v/>
      </c>
      <c r="AB459" s="61"/>
      <c r="AC459" s="62">
        <f>IFERROR(K459-editar!$C$1,"")</f>
        <v>-44648</v>
      </c>
      <c r="AD459" s="62">
        <f t="shared" si="1"/>
        <v>9999955352</v>
      </c>
      <c r="AE459" s="63"/>
      <c r="AF459" s="63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ht="19.5" customHeight="1">
      <c r="A460" s="82" t="str">
        <f>IF(controle!$D460="","",controle!$P460)</f>
        <v/>
      </c>
      <c r="B460" s="83"/>
      <c r="C460" s="83"/>
      <c r="D460" s="83"/>
      <c r="E460" s="83"/>
      <c r="F460" s="91"/>
      <c r="G460" s="99"/>
      <c r="H460" s="91"/>
      <c r="I460" s="100"/>
      <c r="J460" s="92" t="str">
        <f>IFERROR(IF((controle!$I460&gt;0),IF((DAYS360(TODAY(),(controle!$I460+editar!$C$9))&lt;1),"Vencido",IF((DAYS360(TODAY(),(controle!$I460+editar!$C$9))&lt;31),(DAYS360(TODAY(),(controle!$I460+editar!$C$9))&amp;" Dias para vencer"),"Válido")),""),"Inválido")</f>
        <v/>
      </c>
      <c r="K460" s="93" t="str">
        <f>controle!$R460</f>
        <v/>
      </c>
      <c r="L460" s="94"/>
      <c r="M460" s="95" t="str">
        <f>IFERROR(IF((controle!$L460&gt;0),IF((DAYS360(TODAY(),(controle!$L460+editar!$C$15))&lt;1),"Vencido",IF((DAYS360(TODAY(),(controle!$L460+editar!$C$15))&lt;31),(DAYS360(TODAY(),(controle!$L460+editar!$C$15))&amp;" Dias para vencer"),"Válido")),""),"Inválido")</f>
        <v/>
      </c>
      <c r="N460" s="94" t="str">
        <f>IF(controle!$L460="","",controle!$L460+editar!$C$15)</f>
        <v/>
      </c>
      <c r="O460" s="97"/>
      <c r="P460" s="80">
        <v>453.0</v>
      </c>
      <c r="Q460" s="80" t="str">
        <f>IF(controle!$J460="","",IF(controle!$J460="Vencido","Vencido",IF(controle!$J460="Válido","Válido","Próximo ao vencimento")))</f>
        <v/>
      </c>
      <c r="R460" s="81" t="str">
        <f>IF(controle!$I460="","",controle!$I460+editar!$C$9)</f>
        <v/>
      </c>
      <c r="S460" s="80" t="str">
        <f>IF(controle!$R460="","",VLOOKUP(MONTH(controle!$R460),editar!$F$2:$G$13,2,0))</f>
        <v/>
      </c>
      <c r="T460" s="80" t="str">
        <f>IF(controle!$R460="","",YEAR(controle!$R460))</f>
        <v/>
      </c>
      <c r="U460" s="80" t="str">
        <f>IF(controle!$M460="","",IF(controle!$M460="Vencido","Vencido",IF(controle!$M460="Válido","Válido","Próximo ao vencimento")))</f>
        <v/>
      </c>
      <c r="V460" s="80" t="str">
        <f>IF(controle!$N460="","",VLOOKUP(MONTH(controle!$N460),editar!$F$2:$G$13,2,0))</f>
        <v/>
      </c>
      <c r="W460" s="80" t="str">
        <f>IF(controle!$N460="","",YEAR(controle!$N460))</f>
        <v/>
      </c>
      <c r="X460" s="80" t="str">
        <f>IF(controle!$I460="","",VLOOKUP(MONTH(controle!$I460),editar!$F$2:$G$13,2,0))</f>
        <v/>
      </c>
      <c r="Y460" s="80" t="str">
        <f>IF(controle!$I460="","",YEAR(controle!$I460))</f>
        <v/>
      </c>
      <c r="Z460" s="80" t="str">
        <f>IF(controle!$L460="","",VLOOKUP(MONTH(controle!$L460),editar!$F$2:$G$13,2,0))</f>
        <v/>
      </c>
      <c r="AA460" s="80" t="str">
        <f>IF(controle!$L460="","",YEAR(controle!$L460))</f>
        <v/>
      </c>
      <c r="AB460" s="61"/>
      <c r="AC460" s="62">
        <f>IFERROR(K460-editar!$C$1,"")</f>
        <v>-44648</v>
      </c>
      <c r="AD460" s="62">
        <f t="shared" si="1"/>
        <v>9999955352</v>
      </c>
      <c r="AE460" s="63"/>
      <c r="AF460" s="63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ht="19.5" customHeight="1">
      <c r="A461" s="82" t="str">
        <f>IF(controle!$D461="","",controle!$P461)</f>
        <v/>
      </c>
      <c r="B461" s="83"/>
      <c r="C461" s="83"/>
      <c r="D461" s="83"/>
      <c r="E461" s="83"/>
      <c r="F461" s="91"/>
      <c r="G461" s="99"/>
      <c r="H461" s="91"/>
      <c r="I461" s="100"/>
      <c r="J461" s="92" t="str">
        <f>IFERROR(IF((controle!$I461&gt;0),IF((DAYS360(TODAY(),(controle!$I461+editar!$C$9))&lt;1),"Vencido",IF((DAYS360(TODAY(),(controle!$I461+editar!$C$9))&lt;31),(DAYS360(TODAY(),(controle!$I461+editar!$C$9))&amp;" Dias para vencer"),"Válido")),""),"Inválido")</f>
        <v/>
      </c>
      <c r="K461" s="93" t="str">
        <f>controle!$R461</f>
        <v/>
      </c>
      <c r="L461" s="94"/>
      <c r="M461" s="95" t="str">
        <f>IFERROR(IF((controle!$L461&gt;0),IF((DAYS360(TODAY(),(controle!$L461+editar!$C$15))&lt;1),"Vencido",IF((DAYS360(TODAY(),(controle!$L461+editar!$C$15))&lt;31),(DAYS360(TODAY(),(controle!$L461+editar!$C$15))&amp;" Dias para vencer"),"Válido")),""),"Inválido")</f>
        <v/>
      </c>
      <c r="N461" s="94" t="str">
        <f>IF(controle!$L461="","",controle!$L461+editar!$C$15)</f>
        <v/>
      </c>
      <c r="O461" s="97"/>
      <c r="P461" s="80">
        <v>454.0</v>
      </c>
      <c r="Q461" s="80" t="str">
        <f>IF(controle!$J461="","",IF(controle!$J461="Vencido","Vencido",IF(controle!$J461="Válido","Válido","Próximo ao vencimento")))</f>
        <v/>
      </c>
      <c r="R461" s="81" t="str">
        <f>IF(controle!$I461="","",controle!$I461+editar!$C$9)</f>
        <v/>
      </c>
      <c r="S461" s="80" t="str">
        <f>IF(controle!$R461="","",VLOOKUP(MONTH(controle!$R461),editar!$F$2:$G$13,2,0))</f>
        <v/>
      </c>
      <c r="T461" s="80" t="str">
        <f>IF(controle!$R461="","",YEAR(controle!$R461))</f>
        <v/>
      </c>
      <c r="U461" s="80" t="str">
        <f>IF(controle!$M461="","",IF(controle!$M461="Vencido","Vencido",IF(controle!$M461="Válido","Válido","Próximo ao vencimento")))</f>
        <v/>
      </c>
      <c r="V461" s="80" t="str">
        <f>IF(controle!$N461="","",VLOOKUP(MONTH(controle!$N461),editar!$F$2:$G$13,2,0))</f>
        <v/>
      </c>
      <c r="W461" s="80" t="str">
        <f>IF(controle!$N461="","",YEAR(controle!$N461))</f>
        <v/>
      </c>
      <c r="X461" s="80" t="str">
        <f>IF(controle!$I461="","",VLOOKUP(MONTH(controle!$I461),editar!$F$2:$G$13,2,0))</f>
        <v/>
      </c>
      <c r="Y461" s="80" t="str">
        <f>IF(controle!$I461="","",YEAR(controle!$I461))</f>
        <v/>
      </c>
      <c r="Z461" s="80" t="str">
        <f>IF(controle!$L461="","",VLOOKUP(MONTH(controle!$L461),editar!$F$2:$G$13,2,0))</f>
        <v/>
      </c>
      <c r="AA461" s="80" t="str">
        <f>IF(controle!$L461="","",YEAR(controle!$L461))</f>
        <v/>
      </c>
      <c r="AB461" s="61"/>
      <c r="AC461" s="62">
        <f>IFERROR(K461-editar!$C$1,"")</f>
        <v>-44648</v>
      </c>
      <c r="AD461" s="62">
        <f t="shared" si="1"/>
        <v>9999955352</v>
      </c>
      <c r="AE461" s="63"/>
      <c r="AF461" s="63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ht="19.5" customHeight="1">
      <c r="A462" s="82" t="str">
        <f>IF(controle!$D462="","",controle!$P462)</f>
        <v/>
      </c>
      <c r="B462" s="83"/>
      <c r="C462" s="83"/>
      <c r="D462" s="83"/>
      <c r="E462" s="83"/>
      <c r="F462" s="91"/>
      <c r="G462" s="99"/>
      <c r="H462" s="91"/>
      <c r="I462" s="100"/>
      <c r="J462" s="92" t="str">
        <f>IFERROR(IF((controle!$I462&gt;0),IF((DAYS360(TODAY(),(controle!$I462+editar!$C$9))&lt;1),"Vencido",IF((DAYS360(TODAY(),(controle!$I462+editar!$C$9))&lt;31),(DAYS360(TODAY(),(controle!$I462+editar!$C$9))&amp;" Dias para vencer"),"Válido")),""),"Inválido")</f>
        <v/>
      </c>
      <c r="K462" s="93" t="str">
        <f>controle!$R462</f>
        <v/>
      </c>
      <c r="L462" s="94"/>
      <c r="M462" s="95" t="str">
        <f>IFERROR(IF((controle!$L462&gt;0),IF((DAYS360(TODAY(),(controle!$L462+editar!$C$15))&lt;1),"Vencido",IF((DAYS360(TODAY(),(controle!$L462+editar!$C$15))&lt;31),(DAYS360(TODAY(),(controle!$L462+editar!$C$15))&amp;" Dias para vencer"),"Válido")),""),"Inválido")</f>
        <v/>
      </c>
      <c r="N462" s="94" t="str">
        <f>IF(controle!$L462="","",controle!$L462+editar!$C$15)</f>
        <v/>
      </c>
      <c r="O462" s="97"/>
      <c r="P462" s="80">
        <v>455.0</v>
      </c>
      <c r="Q462" s="80" t="str">
        <f>IF(controle!$J462="","",IF(controle!$J462="Vencido","Vencido",IF(controle!$J462="Válido","Válido","Próximo ao vencimento")))</f>
        <v/>
      </c>
      <c r="R462" s="81" t="str">
        <f>IF(controle!$I462="","",controle!$I462+editar!$C$9)</f>
        <v/>
      </c>
      <c r="S462" s="80" t="str">
        <f>IF(controle!$R462="","",VLOOKUP(MONTH(controle!$R462),editar!$F$2:$G$13,2,0))</f>
        <v/>
      </c>
      <c r="T462" s="80" t="str">
        <f>IF(controle!$R462="","",YEAR(controle!$R462))</f>
        <v/>
      </c>
      <c r="U462" s="80" t="str">
        <f>IF(controle!$M462="","",IF(controle!$M462="Vencido","Vencido",IF(controle!$M462="Válido","Válido","Próximo ao vencimento")))</f>
        <v/>
      </c>
      <c r="V462" s="80" t="str">
        <f>IF(controle!$N462="","",VLOOKUP(MONTH(controle!$N462),editar!$F$2:$G$13,2,0))</f>
        <v/>
      </c>
      <c r="W462" s="80" t="str">
        <f>IF(controle!$N462="","",YEAR(controle!$N462))</f>
        <v/>
      </c>
      <c r="X462" s="80" t="str">
        <f>IF(controle!$I462="","",VLOOKUP(MONTH(controle!$I462),editar!$F$2:$G$13,2,0))</f>
        <v/>
      </c>
      <c r="Y462" s="80" t="str">
        <f>IF(controle!$I462="","",YEAR(controle!$I462))</f>
        <v/>
      </c>
      <c r="Z462" s="80" t="str">
        <f>IF(controle!$L462="","",VLOOKUP(MONTH(controle!$L462),editar!$F$2:$G$13,2,0))</f>
        <v/>
      </c>
      <c r="AA462" s="80" t="str">
        <f>IF(controle!$L462="","",YEAR(controle!$L462))</f>
        <v/>
      </c>
      <c r="AB462" s="61"/>
      <c r="AC462" s="62">
        <f>IFERROR(K462-editar!$C$1,"")</f>
        <v>-44648</v>
      </c>
      <c r="AD462" s="62">
        <f t="shared" si="1"/>
        <v>9999955352</v>
      </c>
      <c r="AE462" s="63"/>
      <c r="AF462" s="63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ht="19.5" customHeight="1">
      <c r="A463" s="82" t="str">
        <f>IF(controle!$D463="","",controle!$P463)</f>
        <v/>
      </c>
      <c r="B463" s="83"/>
      <c r="C463" s="83"/>
      <c r="D463" s="83"/>
      <c r="E463" s="83"/>
      <c r="F463" s="91"/>
      <c r="G463" s="99"/>
      <c r="H463" s="91"/>
      <c r="I463" s="100"/>
      <c r="J463" s="92" t="str">
        <f>IFERROR(IF((controle!$I463&gt;0),IF((DAYS360(TODAY(),(controle!$I463+editar!$C$9))&lt;1),"Vencido",IF((DAYS360(TODAY(),(controle!$I463+editar!$C$9))&lt;31),(DAYS360(TODAY(),(controle!$I463+editar!$C$9))&amp;" Dias para vencer"),"Válido")),""),"Inválido")</f>
        <v/>
      </c>
      <c r="K463" s="93" t="str">
        <f>controle!$R463</f>
        <v/>
      </c>
      <c r="L463" s="94"/>
      <c r="M463" s="95" t="str">
        <f>IFERROR(IF((controle!$L463&gt;0),IF((DAYS360(TODAY(),(controle!$L463+editar!$C$15))&lt;1),"Vencido",IF((DAYS360(TODAY(),(controle!$L463+editar!$C$15))&lt;31),(DAYS360(TODAY(),(controle!$L463+editar!$C$15))&amp;" Dias para vencer"),"Válido")),""),"Inválido")</f>
        <v/>
      </c>
      <c r="N463" s="94" t="str">
        <f>IF(controle!$L463="","",controle!$L463+editar!$C$15)</f>
        <v/>
      </c>
      <c r="O463" s="97"/>
      <c r="P463" s="80">
        <v>456.0</v>
      </c>
      <c r="Q463" s="80" t="str">
        <f>IF(controle!$J463="","",IF(controle!$J463="Vencido","Vencido",IF(controle!$J463="Válido","Válido","Próximo ao vencimento")))</f>
        <v/>
      </c>
      <c r="R463" s="81" t="str">
        <f>IF(controle!$I463="","",controle!$I463+editar!$C$9)</f>
        <v/>
      </c>
      <c r="S463" s="80" t="str">
        <f>IF(controle!$R463="","",VLOOKUP(MONTH(controle!$R463),editar!$F$2:$G$13,2,0))</f>
        <v/>
      </c>
      <c r="T463" s="80" t="str">
        <f>IF(controle!$R463="","",YEAR(controle!$R463))</f>
        <v/>
      </c>
      <c r="U463" s="80" t="str">
        <f>IF(controle!$M463="","",IF(controle!$M463="Vencido","Vencido",IF(controle!$M463="Válido","Válido","Próximo ao vencimento")))</f>
        <v/>
      </c>
      <c r="V463" s="80" t="str">
        <f>IF(controle!$N463="","",VLOOKUP(MONTH(controle!$N463),editar!$F$2:$G$13,2,0))</f>
        <v/>
      </c>
      <c r="W463" s="80" t="str">
        <f>IF(controle!$N463="","",YEAR(controle!$N463))</f>
        <v/>
      </c>
      <c r="X463" s="80" t="str">
        <f>IF(controle!$I463="","",VLOOKUP(MONTH(controle!$I463),editar!$F$2:$G$13,2,0))</f>
        <v/>
      </c>
      <c r="Y463" s="80" t="str">
        <f>IF(controle!$I463="","",YEAR(controle!$I463))</f>
        <v/>
      </c>
      <c r="Z463" s="80" t="str">
        <f>IF(controle!$L463="","",VLOOKUP(MONTH(controle!$L463),editar!$F$2:$G$13,2,0))</f>
        <v/>
      </c>
      <c r="AA463" s="80" t="str">
        <f>IF(controle!$L463="","",YEAR(controle!$L463))</f>
        <v/>
      </c>
      <c r="AB463" s="61"/>
      <c r="AC463" s="62">
        <f>IFERROR(K463-editar!$C$1,"")</f>
        <v>-44648</v>
      </c>
      <c r="AD463" s="62">
        <f t="shared" si="1"/>
        <v>9999955352</v>
      </c>
      <c r="AE463" s="63"/>
      <c r="AF463" s="63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ht="19.5" customHeight="1">
      <c r="A464" s="82" t="str">
        <f>IF(controle!$D464="","",controle!$P464)</f>
        <v/>
      </c>
      <c r="B464" s="83"/>
      <c r="C464" s="83"/>
      <c r="D464" s="83"/>
      <c r="E464" s="83"/>
      <c r="F464" s="91"/>
      <c r="G464" s="99"/>
      <c r="H464" s="91"/>
      <c r="I464" s="100"/>
      <c r="J464" s="92" t="str">
        <f>IFERROR(IF((controle!$I464&gt;0),IF((DAYS360(TODAY(),(controle!$I464+editar!$C$9))&lt;1),"Vencido",IF((DAYS360(TODAY(),(controle!$I464+editar!$C$9))&lt;31),(DAYS360(TODAY(),(controle!$I464+editar!$C$9))&amp;" Dias para vencer"),"Válido")),""),"Inválido")</f>
        <v/>
      </c>
      <c r="K464" s="93" t="str">
        <f>controle!$R464</f>
        <v/>
      </c>
      <c r="L464" s="94"/>
      <c r="M464" s="95" t="str">
        <f>IFERROR(IF((controle!$L464&gt;0),IF((DAYS360(TODAY(),(controle!$L464+editar!$C$15))&lt;1),"Vencido",IF((DAYS360(TODAY(),(controle!$L464+editar!$C$15))&lt;31),(DAYS360(TODAY(),(controle!$L464+editar!$C$15))&amp;" Dias para vencer"),"Válido")),""),"Inválido")</f>
        <v/>
      </c>
      <c r="N464" s="94" t="str">
        <f>IF(controle!$L464="","",controle!$L464+editar!$C$15)</f>
        <v/>
      </c>
      <c r="O464" s="97"/>
      <c r="P464" s="80">
        <v>457.0</v>
      </c>
      <c r="Q464" s="80" t="str">
        <f>IF(controle!$J464="","",IF(controle!$J464="Vencido","Vencido",IF(controle!$J464="Válido","Válido","Próximo ao vencimento")))</f>
        <v/>
      </c>
      <c r="R464" s="81" t="str">
        <f>IF(controle!$I464="","",controle!$I464+editar!$C$9)</f>
        <v/>
      </c>
      <c r="S464" s="80" t="str">
        <f>IF(controle!$R464="","",VLOOKUP(MONTH(controle!$R464),editar!$F$2:$G$13,2,0))</f>
        <v/>
      </c>
      <c r="T464" s="80" t="str">
        <f>IF(controle!$R464="","",YEAR(controle!$R464))</f>
        <v/>
      </c>
      <c r="U464" s="80" t="str">
        <f>IF(controle!$M464="","",IF(controle!$M464="Vencido","Vencido",IF(controle!$M464="Válido","Válido","Próximo ao vencimento")))</f>
        <v/>
      </c>
      <c r="V464" s="80" t="str">
        <f>IF(controle!$N464="","",VLOOKUP(MONTH(controle!$N464),editar!$F$2:$G$13,2,0))</f>
        <v/>
      </c>
      <c r="W464" s="80" t="str">
        <f>IF(controle!$N464="","",YEAR(controle!$N464))</f>
        <v/>
      </c>
      <c r="X464" s="80" t="str">
        <f>IF(controle!$I464="","",VLOOKUP(MONTH(controle!$I464),editar!$F$2:$G$13,2,0))</f>
        <v/>
      </c>
      <c r="Y464" s="80" t="str">
        <f>IF(controle!$I464="","",YEAR(controle!$I464))</f>
        <v/>
      </c>
      <c r="Z464" s="80" t="str">
        <f>IF(controle!$L464="","",VLOOKUP(MONTH(controle!$L464),editar!$F$2:$G$13,2,0))</f>
        <v/>
      </c>
      <c r="AA464" s="80" t="str">
        <f>IF(controle!$L464="","",YEAR(controle!$L464))</f>
        <v/>
      </c>
      <c r="AB464" s="61"/>
      <c r="AC464" s="62">
        <f>IFERROR(K464-editar!$C$1,"")</f>
        <v>-44648</v>
      </c>
      <c r="AD464" s="62">
        <f t="shared" si="1"/>
        <v>9999955352</v>
      </c>
      <c r="AE464" s="63"/>
      <c r="AF464" s="63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ht="19.5" customHeight="1">
      <c r="A465" s="82" t="str">
        <f>IF(controle!$D465="","",controle!$P465)</f>
        <v/>
      </c>
      <c r="B465" s="83"/>
      <c r="C465" s="83"/>
      <c r="D465" s="83"/>
      <c r="E465" s="83"/>
      <c r="F465" s="91"/>
      <c r="G465" s="99"/>
      <c r="H465" s="91"/>
      <c r="I465" s="100"/>
      <c r="J465" s="92" t="str">
        <f>IFERROR(IF((controle!$I465&gt;0),IF((DAYS360(TODAY(),(controle!$I465+editar!$C$9))&lt;1),"Vencido",IF((DAYS360(TODAY(),(controle!$I465+editar!$C$9))&lt;31),(DAYS360(TODAY(),(controle!$I465+editar!$C$9))&amp;" Dias para vencer"),"Válido")),""),"Inválido")</f>
        <v/>
      </c>
      <c r="K465" s="93" t="str">
        <f>controle!$R465</f>
        <v/>
      </c>
      <c r="L465" s="94"/>
      <c r="M465" s="95" t="str">
        <f>IFERROR(IF((controle!$L465&gt;0),IF((DAYS360(TODAY(),(controle!$L465+editar!$C$15))&lt;1),"Vencido",IF((DAYS360(TODAY(),(controle!$L465+editar!$C$15))&lt;31),(DAYS360(TODAY(),(controle!$L465+editar!$C$15))&amp;" Dias para vencer"),"Válido")),""),"Inválido")</f>
        <v/>
      </c>
      <c r="N465" s="94" t="str">
        <f>IF(controle!$L465="","",controle!$L465+editar!$C$15)</f>
        <v/>
      </c>
      <c r="O465" s="97"/>
      <c r="P465" s="80">
        <v>458.0</v>
      </c>
      <c r="Q465" s="80" t="str">
        <f>IF(controle!$J465="","",IF(controle!$J465="Vencido","Vencido",IF(controle!$J465="Válido","Válido","Próximo ao vencimento")))</f>
        <v/>
      </c>
      <c r="R465" s="81" t="str">
        <f>IF(controle!$I465="","",controle!$I465+editar!$C$9)</f>
        <v/>
      </c>
      <c r="S465" s="80" t="str">
        <f>IF(controle!$R465="","",VLOOKUP(MONTH(controle!$R465),editar!$F$2:$G$13,2,0))</f>
        <v/>
      </c>
      <c r="T465" s="80" t="str">
        <f>IF(controle!$R465="","",YEAR(controle!$R465))</f>
        <v/>
      </c>
      <c r="U465" s="80" t="str">
        <f>IF(controle!$M465="","",IF(controle!$M465="Vencido","Vencido",IF(controle!$M465="Válido","Válido","Próximo ao vencimento")))</f>
        <v/>
      </c>
      <c r="V465" s="80" t="str">
        <f>IF(controle!$N465="","",VLOOKUP(MONTH(controle!$N465),editar!$F$2:$G$13,2,0))</f>
        <v/>
      </c>
      <c r="W465" s="80" t="str">
        <f>IF(controle!$N465="","",YEAR(controle!$N465))</f>
        <v/>
      </c>
      <c r="X465" s="80" t="str">
        <f>IF(controle!$I465="","",VLOOKUP(MONTH(controle!$I465),editar!$F$2:$G$13,2,0))</f>
        <v/>
      </c>
      <c r="Y465" s="80" t="str">
        <f>IF(controle!$I465="","",YEAR(controle!$I465))</f>
        <v/>
      </c>
      <c r="Z465" s="80" t="str">
        <f>IF(controle!$L465="","",VLOOKUP(MONTH(controle!$L465),editar!$F$2:$G$13,2,0))</f>
        <v/>
      </c>
      <c r="AA465" s="80" t="str">
        <f>IF(controle!$L465="","",YEAR(controle!$L465))</f>
        <v/>
      </c>
      <c r="AB465" s="61"/>
      <c r="AC465" s="62">
        <f>IFERROR(K465-editar!$C$1,"")</f>
        <v>-44648</v>
      </c>
      <c r="AD465" s="62">
        <f t="shared" si="1"/>
        <v>9999955352</v>
      </c>
      <c r="AE465" s="63"/>
      <c r="AF465" s="63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ht="19.5" customHeight="1">
      <c r="A466" s="82" t="str">
        <f>IF(controle!$D466="","",controle!$P466)</f>
        <v/>
      </c>
      <c r="B466" s="83"/>
      <c r="C466" s="83"/>
      <c r="D466" s="83"/>
      <c r="E466" s="83"/>
      <c r="F466" s="91"/>
      <c r="G466" s="99"/>
      <c r="H466" s="91"/>
      <c r="I466" s="100"/>
      <c r="J466" s="92" t="str">
        <f>IFERROR(IF((controle!$I466&gt;0),IF((DAYS360(TODAY(),(controle!$I466+editar!$C$9))&lt;1),"Vencido",IF((DAYS360(TODAY(),(controle!$I466+editar!$C$9))&lt;31),(DAYS360(TODAY(),(controle!$I466+editar!$C$9))&amp;" Dias para vencer"),"Válido")),""),"Inválido")</f>
        <v/>
      </c>
      <c r="K466" s="93" t="str">
        <f>controle!$R466</f>
        <v/>
      </c>
      <c r="L466" s="94"/>
      <c r="M466" s="95" t="str">
        <f>IFERROR(IF((controle!$L466&gt;0),IF((DAYS360(TODAY(),(controle!$L466+editar!$C$15))&lt;1),"Vencido",IF((DAYS360(TODAY(),(controle!$L466+editar!$C$15))&lt;31),(DAYS360(TODAY(),(controle!$L466+editar!$C$15))&amp;" Dias para vencer"),"Válido")),""),"Inválido")</f>
        <v/>
      </c>
      <c r="N466" s="94" t="str">
        <f>IF(controle!$L466="","",controle!$L466+editar!$C$15)</f>
        <v/>
      </c>
      <c r="O466" s="97"/>
      <c r="P466" s="80">
        <v>459.0</v>
      </c>
      <c r="Q466" s="80" t="str">
        <f>IF(controle!$J466="","",IF(controle!$J466="Vencido","Vencido",IF(controle!$J466="Válido","Válido","Próximo ao vencimento")))</f>
        <v/>
      </c>
      <c r="R466" s="81" t="str">
        <f>IF(controle!$I466="","",controle!$I466+editar!$C$9)</f>
        <v/>
      </c>
      <c r="S466" s="80" t="str">
        <f>IF(controle!$R466="","",VLOOKUP(MONTH(controle!$R466),editar!$F$2:$G$13,2,0))</f>
        <v/>
      </c>
      <c r="T466" s="80" t="str">
        <f>IF(controle!$R466="","",YEAR(controle!$R466))</f>
        <v/>
      </c>
      <c r="U466" s="80" t="str">
        <f>IF(controle!$M466="","",IF(controle!$M466="Vencido","Vencido",IF(controle!$M466="Válido","Válido","Próximo ao vencimento")))</f>
        <v/>
      </c>
      <c r="V466" s="80" t="str">
        <f>IF(controle!$N466="","",VLOOKUP(MONTH(controle!$N466),editar!$F$2:$G$13,2,0))</f>
        <v/>
      </c>
      <c r="W466" s="80" t="str">
        <f>IF(controle!$N466="","",YEAR(controle!$N466))</f>
        <v/>
      </c>
      <c r="X466" s="80" t="str">
        <f>IF(controle!$I466="","",VLOOKUP(MONTH(controle!$I466),editar!$F$2:$G$13,2,0))</f>
        <v/>
      </c>
      <c r="Y466" s="80" t="str">
        <f>IF(controle!$I466="","",YEAR(controle!$I466))</f>
        <v/>
      </c>
      <c r="Z466" s="80" t="str">
        <f>IF(controle!$L466="","",VLOOKUP(MONTH(controle!$L466),editar!$F$2:$G$13,2,0))</f>
        <v/>
      </c>
      <c r="AA466" s="80" t="str">
        <f>IF(controle!$L466="","",YEAR(controle!$L466))</f>
        <v/>
      </c>
      <c r="AB466" s="61"/>
      <c r="AC466" s="62">
        <f>IFERROR(K466-editar!$C$1,"")</f>
        <v>-44648</v>
      </c>
      <c r="AD466" s="62">
        <f t="shared" si="1"/>
        <v>9999955352</v>
      </c>
      <c r="AE466" s="63"/>
      <c r="AF466" s="63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ht="19.5" customHeight="1">
      <c r="A467" s="82" t="str">
        <f>IF(controle!$D467="","",controle!$P467)</f>
        <v/>
      </c>
      <c r="B467" s="83"/>
      <c r="C467" s="83"/>
      <c r="D467" s="83"/>
      <c r="E467" s="83"/>
      <c r="F467" s="91"/>
      <c r="G467" s="99"/>
      <c r="H467" s="91"/>
      <c r="I467" s="100"/>
      <c r="J467" s="92" t="str">
        <f>IFERROR(IF((controle!$I467&gt;0),IF((DAYS360(TODAY(),(controle!$I467+editar!$C$9))&lt;1),"Vencido",IF((DAYS360(TODAY(),(controle!$I467+editar!$C$9))&lt;31),(DAYS360(TODAY(),(controle!$I467+editar!$C$9))&amp;" Dias para vencer"),"Válido")),""),"Inválido")</f>
        <v/>
      </c>
      <c r="K467" s="93" t="str">
        <f>controle!$R467</f>
        <v/>
      </c>
      <c r="L467" s="94"/>
      <c r="M467" s="95" t="str">
        <f>IFERROR(IF((controle!$L467&gt;0),IF((DAYS360(TODAY(),(controle!$L467+editar!$C$15))&lt;1),"Vencido",IF((DAYS360(TODAY(),(controle!$L467+editar!$C$15))&lt;31),(DAYS360(TODAY(),(controle!$L467+editar!$C$15))&amp;" Dias para vencer"),"Válido")),""),"Inválido")</f>
        <v/>
      </c>
      <c r="N467" s="94" t="str">
        <f>IF(controle!$L467="","",controle!$L467+editar!$C$15)</f>
        <v/>
      </c>
      <c r="O467" s="97"/>
      <c r="P467" s="80">
        <v>460.0</v>
      </c>
      <c r="Q467" s="80" t="str">
        <f>IF(controle!$J467="","",IF(controle!$J467="Vencido","Vencido",IF(controle!$J467="Válido","Válido","Próximo ao vencimento")))</f>
        <v/>
      </c>
      <c r="R467" s="81" t="str">
        <f>IF(controle!$I467="","",controle!$I467+editar!$C$9)</f>
        <v/>
      </c>
      <c r="S467" s="80" t="str">
        <f>IF(controle!$R467="","",VLOOKUP(MONTH(controle!$R467),editar!$F$2:$G$13,2,0))</f>
        <v/>
      </c>
      <c r="T467" s="80" t="str">
        <f>IF(controle!$R467="","",YEAR(controle!$R467))</f>
        <v/>
      </c>
      <c r="U467" s="80" t="str">
        <f>IF(controle!$M467="","",IF(controle!$M467="Vencido","Vencido",IF(controle!$M467="Válido","Válido","Próximo ao vencimento")))</f>
        <v/>
      </c>
      <c r="V467" s="80" t="str">
        <f>IF(controle!$N467="","",VLOOKUP(MONTH(controle!$N467),editar!$F$2:$G$13,2,0))</f>
        <v/>
      </c>
      <c r="W467" s="80" t="str">
        <f>IF(controle!$N467="","",YEAR(controle!$N467))</f>
        <v/>
      </c>
      <c r="X467" s="80" t="str">
        <f>IF(controle!$I467="","",VLOOKUP(MONTH(controle!$I467),editar!$F$2:$G$13,2,0))</f>
        <v/>
      </c>
      <c r="Y467" s="80" t="str">
        <f>IF(controle!$I467="","",YEAR(controle!$I467))</f>
        <v/>
      </c>
      <c r="Z467" s="80" t="str">
        <f>IF(controle!$L467="","",VLOOKUP(MONTH(controle!$L467),editar!$F$2:$G$13,2,0))</f>
        <v/>
      </c>
      <c r="AA467" s="80" t="str">
        <f>IF(controle!$L467="","",YEAR(controle!$L467))</f>
        <v/>
      </c>
      <c r="AB467" s="61"/>
      <c r="AC467" s="62">
        <f>IFERROR(K467-editar!$C$1,"")</f>
        <v>-44648</v>
      </c>
      <c r="AD467" s="62">
        <f t="shared" si="1"/>
        <v>9999955352</v>
      </c>
      <c r="AE467" s="63"/>
      <c r="AF467" s="63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ht="19.5" customHeight="1">
      <c r="A468" s="82" t="str">
        <f>IF(controle!$D468="","",controle!$P468)</f>
        <v/>
      </c>
      <c r="B468" s="83"/>
      <c r="C468" s="83"/>
      <c r="D468" s="83"/>
      <c r="E468" s="83"/>
      <c r="F468" s="91"/>
      <c r="G468" s="99"/>
      <c r="H468" s="91"/>
      <c r="I468" s="100"/>
      <c r="J468" s="92" t="str">
        <f>IFERROR(IF((controle!$I468&gt;0),IF((DAYS360(TODAY(),(controle!$I468+editar!$C$9))&lt;1),"Vencido",IF((DAYS360(TODAY(),(controle!$I468+editar!$C$9))&lt;31),(DAYS360(TODAY(),(controle!$I468+editar!$C$9))&amp;" Dias para vencer"),"Válido")),""),"Inválido")</f>
        <v/>
      </c>
      <c r="K468" s="93" t="str">
        <f>controle!$R468</f>
        <v/>
      </c>
      <c r="L468" s="94"/>
      <c r="M468" s="95" t="str">
        <f>IFERROR(IF((controle!$L468&gt;0),IF((DAYS360(TODAY(),(controle!$L468+editar!$C$15))&lt;1),"Vencido",IF((DAYS360(TODAY(),(controle!$L468+editar!$C$15))&lt;31),(DAYS360(TODAY(),(controle!$L468+editar!$C$15))&amp;" Dias para vencer"),"Válido")),""),"Inválido")</f>
        <v/>
      </c>
      <c r="N468" s="94" t="str">
        <f>IF(controle!$L468="","",controle!$L468+editar!$C$15)</f>
        <v/>
      </c>
      <c r="O468" s="97"/>
      <c r="P468" s="80">
        <v>461.0</v>
      </c>
      <c r="Q468" s="80" t="str">
        <f>IF(controle!$J468="","",IF(controle!$J468="Vencido","Vencido",IF(controle!$J468="Válido","Válido","Próximo ao vencimento")))</f>
        <v/>
      </c>
      <c r="R468" s="81" t="str">
        <f>IF(controle!$I468="","",controle!$I468+editar!$C$9)</f>
        <v/>
      </c>
      <c r="S468" s="80" t="str">
        <f>IF(controle!$R468="","",VLOOKUP(MONTH(controle!$R468),editar!$F$2:$G$13,2,0))</f>
        <v/>
      </c>
      <c r="T468" s="80" t="str">
        <f>IF(controle!$R468="","",YEAR(controle!$R468))</f>
        <v/>
      </c>
      <c r="U468" s="80" t="str">
        <f>IF(controle!$M468="","",IF(controle!$M468="Vencido","Vencido",IF(controle!$M468="Válido","Válido","Próximo ao vencimento")))</f>
        <v/>
      </c>
      <c r="V468" s="80" t="str">
        <f>IF(controle!$N468="","",VLOOKUP(MONTH(controle!$N468),editar!$F$2:$G$13,2,0))</f>
        <v/>
      </c>
      <c r="W468" s="80" t="str">
        <f>IF(controle!$N468="","",YEAR(controle!$N468))</f>
        <v/>
      </c>
      <c r="X468" s="80" t="str">
        <f>IF(controle!$I468="","",VLOOKUP(MONTH(controle!$I468),editar!$F$2:$G$13,2,0))</f>
        <v/>
      </c>
      <c r="Y468" s="80" t="str">
        <f>IF(controle!$I468="","",YEAR(controle!$I468))</f>
        <v/>
      </c>
      <c r="Z468" s="80" t="str">
        <f>IF(controle!$L468="","",VLOOKUP(MONTH(controle!$L468),editar!$F$2:$G$13,2,0))</f>
        <v/>
      </c>
      <c r="AA468" s="80" t="str">
        <f>IF(controle!$L468="","",YEAR(controle!$L468))</f>
        <v/>
      </c>
      <c r="AB468" s="61"/>
      <c r="AC468" s="62">
        <f>IFERROR(K468-editar!$C$1,"")</f>
        <v>-44648</v>
      </c>
      <c r="AD468" s="62">
        <f t="shared" si="1"/>
        <v>9999955352</v>
      </c>
      <c r="AE468" s="63"/>
      <c r="AF468" s="63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ht="19.5" customHeight="1">
      <c r="A469" s="82" t="str">
        <f>IF(controle!$D469="","",controle!$P469)</f>
        <v/>
      </c>
      <c r="B469" s="83"/>
      <c r="C469" s="83"/>
      <c r="D469" s="83"/>
      <c r="E469" s="83"/>
      <c r="F469" s="91"/>
      <c r="G469" s="99"/>
      <c r="H469" s="91"/>
      <c r="I469" s="100"/>
      <c r="J469" s="92" t="str">
        <f>IFERROR(IF((controle!$I469&gt;0),IF((DAYS360(TODAY(),(controle!$I469+editar!$C$9))&lt;1),"Vencido",IF((DAYS360(TODAY(),(controle!$I469+editar!$C$9))&lt;31),(DAYS360(TODAY(),(controle!$I469+editar!$C$9))&amp;" Dias para vencer"),"Válido")),""),"Inválido")</f>
        <v/>
      </c>
      <c r="K469" s="93" t="str">
        <f>controle!$R469</f>
        <v/>
      </c>
      <c r="L469" s="94"/>
      <c r="M469" s="95" t="str">
        <f>IFERROR(IF((controle!$L469&gt;0),IF((DAYS360(TODAY(),(controle!$L469+editar!$C$15))&lt;1),"Vencido",IF((DAYS360(TODAY(),(controle!$L469+editar!$C$15))&lt;31),(DAYS360(TODAY(),(controle!$L469+editar!$C$15))&amp;" Dias para vencer"),"Válido")),""),"Inválido")</f>
        <v/>
      </c>
      <c r="N469" s="94" t="str">
        <f>IF(controle!$L469="","",controle!$L469+editar!$C$15)</f>
        <v/>
      </c>
      <c r="O469" s="97"/>
      <c r="P469" s="80">
        <v>462.0</v>
      </c>
      <c r="Q469" s="80" t="str">
        <f>IF(controle!$J469="","",IF(controle!$J469="Vencido","Vencido",IF(controle!$J469="Válido","Válido","Próximo ao vencimento")))</f>
        <v/>
      </c>
      <c r="R469" s="81" t="str">
        <f>IF(controle!$I469="","",controle!$I469+editar!$C$9)</f>
        <v/>
      </c>
      <c r="S469" s="80" t="str">
        <f>IF(controle!$R469="","",VLOOKUP(MONTH(controle!$R469),editar!$F$2:$G$13,2,0))</f>
        <v/>
      </c>
      <c r="T469" s="80" t="str">
        <f>IF(controle!$R469="","",YEAR(controle!$R469))</f>
        <v/>
      </c>
      <c r="U469" s="80" t="str">
        <f>IF(controle!$M469="","",IF(controle!$M469="Vencido","Vencido",IF(controle!$M469="Válido","Válido","Próximo ao vencimento")))</f>
        <v/>
      </c>
      <c r="V469" s="80" t="str">
        <f>IF(controle!$N469="","",VLOOKUP(MONTH(controle!$N469),editar!$F$2:$G$13,2,0))</f>
        <v/>
      </c>
      <c r="W469" s="80" t="str">
        <f>IF(controle!$N469="","",YEAR(controle!$N469))</f>
        <v/>
      </c>
      <c r="X469" s="80" t="str">
        <f>IF(controle!$I469="","",VLOOKUP(MONTH(controle!$I469),editar!$F$2:$G$13,2,0))</f>
        <v/>
      </c>
      <c r="Y469" s="80" t="str">
        <f>IF(controle!$I469="","",YEAR(controle!$I469))</f>
        <v/>
      </c>
      <c r="Z469" s="80" t="str">
        <f>IF(controle!$L469="","",VLOOKUP(MONTH(controle!$L469),editar!$F$2:$G$13,2,0))</f>
        <v/>
      </c>
      <c r="AA469" s="80" t="str">
        <f>IF(controle!$L469="","",YEAR(controle!$L469))</f>
        <v/>
      </c>
      <c r="AB469" s="61"/>
      <c r="AC469" s="62">
        <f>IFERROR(K469-editar!$C$1,"")</f>
        <v>-44648</v>
      </c>
      <c r="AD469" s="62">
        <f t="shared" si="1"/>
        <v>9999955352</v>
      </c>
      <c r="AE469" s="63"/>
      <c r="AF469" s="63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ht="19.5" customHeight="1">
      <c r="A470" s="82" t="str">
        <f>IF(controle!$D470="","",controle!$P470)</f>
        <v/>
      </c>
      <c r="B470" s="83"/>
      <c r="C470" s="83"/>
      <c r="D470" s="83"/>
      <c r="E470" s="83"/>
      <c r="F470" s="91"/>
      <c r="G470" s="99"/>
      <c r="H470" s="91"/>
      <c r="I470" s="100"/>
      <c r="J470" s="92" t="str">
        <f>IFERROR(IF((controle!$I470&gt;0),IF((DAYS360(TODAY(),(controle!$I470+editar!$C$9))&lt;1),"Vencido",IF((DAYS360(TODAY(),(controle!$I470+editar!$C$9))&lt;31),(DAYS360(TODAY(),(controle!$I470+editar!$C$9))&amp;" Dias para vencer"),"Válido")),""),"Inválido")</f>
        <v/>
      </c>
      <c r="K470" s="93" t="str">
        <f>controle!$R470</f>
        <v/>
      </c>
      <c r="L470" s="94"/>
      <c r="M470" s="95" t="str">
        <f>IFERROR(IF((controle!$L470&gt;0),IF((DAYS360(TODAY(),(controle!$L470+editar!$C$15))&lt;1),"Vencido",IF((DAYS360(TODAY(),(controle!$L470+editar!$C$15))&lt;31),(DAYS360(TODAY(),(controle!$L470+editar!$C$15))&amp;" Dias para vencer"),"Válido")),""),"Inválido")</f>
        <v/>
      </c>
      <c r="N470" s="94" t="str">
        <f>IF(controle!$L470="","",controle!$L470+editar!$C$15)</f>
        <v/>
      </c>
      <c r="O470" s="97"/>
      <c r="P470" s="80">
        <v>463.0</v>
      </c>
      <c r="Q470" s="80" t="str">
        <f>IF(controle!$J470="","",IF(controle!$J470="Vencido","Vencido",IF(controle!$J470="Válido","Válido","Próximo ao vencimento")))</f>
        <v/>
      </c>
      <c r="R470" s="81" t="str">
        <f>IF(controle!$I470="","",controle!$I470+editar!$C$9)</f>
        <v/>
      </c>
      <c r="S470" s="80" t="str">
        <f>IF(controle!$R470="","",VLOOKUP(MONTH(controle!$R470),editar!$F$2:$G$13,2,0))</f>
        <v/>
      </c>
      <c r="T470" s="80" t="str">
        <f>IF(controle!$R470="","",YEAR(controle!$R470))</f>
        <v/>
      </c>
      <c r="U470" s="80" t="str">
        <f>IF(controle!$M470="","",IF(controle!$M470="Vencido","Vencido",IF(controle!$M470="Válido","Válido","Próximo ao vencimento")))</f>
        <v/>
      </c>
      <c r="V470" s="80" t="str">
        <f>IF(controle!$N470="","",VLOOKUP(MONTH(controle!$N470),editar!$F$2:$G$13,2,0))</f>
        <v/>
      </c>
      <c r="W470" s="80" t="str">
        <f>IF(controle!$N470="","",YEAR(controle!$N470))</f>
        <v/>
      </c>
      <c r="X470" s="80" t="str">
        <f>IF(controle!$I470="","",VLOOKUP(MONTH(controle!$I470),editar!$F$2:$G$13,2,0))</f>
        <v/>
      </c>
      <c r="Y470" s="80" t="str">
        <f>IF(controle!$I470="","",YEAR(controle!$I470))</f>
        <v/>
      </c>
      <c r="Z470" s="80" t="str">
        <f>IF(controle!$L470="","",VLOOKUP(MONTH(controle!$L470),editar!$F$2:$G$13,2,0))</f>
        <v/>
      </c>
      <c r="AA470" s="80" t="str">
        <f>IF(controle!$L470="","",YEAR(controle!$L470))</f>
        <v/>
      </c>
      <c r="AB470" s="61"/>
      <c r="AC470" s="62">
        <f>IFERROR(K470-editar!$C$1,"")</f>
        <v>-44648</v>
      </c>
      <c r="AD470" s="62">
        <f t="shared" si="1"/>
        <v>9999955352</v>
      </c>
      <c r="AE470" s="63"/>
      <c r="AF470" s="63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ht="19.5" customHeight="1">
      <c r="A471" s="82" t="str">
        <f>IF(controle!$D471="","",controle!$P471)</f>
        <v/>
      </c>
      <c r="B471" s="83"/>
      <c r="C471" s="83"/>
      <c r="D471" s="83"/>
      <c r="E471" s="83"/>
      <c r="F471" s="91"/>
      <c r="G471" s="99"/>
      <c r="H471" s="91"/>
      <c r="I471" s="100"/>
      <c r="J471" s="92" t="str">
        <f>IFERROR(IF((controle!$I471&gt;0),IF((DAYS360(TODAY(),(controle!$I471+editar!$C$9))&lt;1),"Vencido",IF((DAYS360(TODAY(),(controle!$I471+editar!$C$9))&lt;31),(DAYS360(TODAY(),(controle!$I471+editar!$C$9))&amp;" Dias para vencer"),"Válido")),""),"Inválido")</f>
        <v/>
      </c>
      <c r="K471" s="93" t="str">
        <f>controle!$R471</f>
        <v/>
      </c>
      <c r="L471" s="94"/>
      <c r="M471" s="95" t="str">
        <f>IFERROR(IF((controle!$L471&gt;0),IF((DAYS360(TODAY(),(controle!$L471+editar!$C$15))&lt;1),"Vencido",IF((DAYS360(TODAY(),(controle!$L471+editar!$C$15))&lt;31),(DAYS360(TODAY(),(controle!$L471+editar!$C$15))&amp;" Dias para vencer"),"Válido")),""),"Inválido")</f>
        <v/>
      </c>
      <c r="N471" s="94" t="str">
        <f>IF(controle!$L471="","",controle!$L471+editar!$C$15)</f>
        <v/>
      </c>
      <c r="O471" s="97"/>
      <c r="P471" s="80">
        <v>464.0</v>
      </c>
      <c r="Q471" s="80" t="str">
        <f>IF(controle!$J471="","",IF(controle!$J471="Vencido","Vencido",IF(controle!$J471="Válido","Válido","Próximo ao vencimento")))</f>
        <v/>
      </c>
      <c r="R471" s="81" t="str">
        <f>IF(controle!$I471="","",controle!$I471+editar!$C$9)</f>
        <v/>
      </c>
      <c r="S471" s="80" t="str">
        <f>IF(controle!$R471="","",VLOOKUP(MONTH(controle!$R471),editar!$F$2:$G$13,2,0))</f>
        <v/>
      </c>
      <c r="T471" s="80" t="str">
        <f>IF(controle!$R471="","",YEAR(controle!$R471))</f>
        <v/>
      </c>
      <c r="U471" s="80" t="str">
        <f>IF(controle!$M471="","",IF(controle!$M471="Vencido","Vencido",IF(controle!$M471="Válido","Válido","Próximo ao vencimento")))</f>
        <v/>
      </c>
      <c r="V471" s="80" t="str">
        <f>IF(controle!$N471="","",VLOOKUP(MONTH(controle!$N471),editar!$F$2:$G$13,2,0))</f>
        <v/>
      </c>
      <c r="W471" s="80" t="str">
        <f>IF(controle!$N471="","",YEAR(controle!$N471))</f>
        <v/>
      </c>
      <c r="X471" s="80" t="str">
        <f>IF(controle!$I471="","",VLOOKUP(MONTH(controle!$I471),editar!$F$2:$G$13,2,0))</f>
        <v/>
      </c>
      <c r="Y471" s="80" t="str">
        <f>IF(controle!$I471="","",YEAR(controle!$I471))</f>
        <v/>
      </c>
      <c r="Z471" s="80" t="str">
        <f>IF(controle!$L471="","",VLOOKUP(MONTH(controle!$L471),editar!$F$2:$G$13,2,0))</f>
        <v/>
      </c>
      <c r="AA471" s="80" t="str">
        <f>IF(controle!$L471="","",YEAR(controle!$L471))</f>
        <v/>
      </c>
      <c r="AB471" s="61"/>
      <c r="AC471" s="62">
        <f>IFERROR(K471-editar!$C$1,"")</f>
        <v>-44648</v>
      </c>
      <c r="AD471" s="62">
        <f t="shared" si="1"/>
        <v>9999955352</v>
      </c>
      <c r="AE471" s="63"/>
      <c r="AF471" s="63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ht="19.5" customHeight="1">
      <c r="A472" s="82" t="str">
        <f>IF(controle!$D472="","",controle!$P472)</f>
        <v/>
      </c>
      <c r="B472" s="83"/>
      <c r="C472" s="83"/>
      <c r="D472" s="83"/>
      <c r="E472" s="83"/>
      <c r="F472" s="91"/>
      <c r="G472" s="99"/>
      <c r="H472" s="91"/>
      <c r="I472" s="100"/>
      <c r="J472" s="92" t="str">
        <f>IFERROR(IF((controle!$I472&gt;0),IF((DAYS360(TODAY(),(controle!$I472+editar!$C$9))&lt;1),"Vencido",IF((DAYS360(TODAY(),(controle!$I472+editar!$C$9))&lt;31),(DAYS360(TODAY(),(controle!$I472+editar!$C$9))&amp;" Dias para vencer"),"Válido")),""),"Inválido")</f>
        <v/>
      </c>
      <c r="K472" s="93" t="str">
        <f>controle!$R472</f>
        <v/>
      </c>
      <c r="L472" s="94"/>
      <c r="M472" s="95" t="str">
        <f>IFERROR(IF((controle!$L472&gt;0),IF((DAYS360(TODAY(),(controle!$L472+editar!$C$15))&lt;1),"Vencido",IF((DAYS360(TODAY(),(controle!$L472+editar!$C$15))&lt;31),(DAYS360(TODAY(),(controle!$L472+editar!$C$15))&amp;" Dias para vencer"),"Válido")),""),"Inválido")</f>
        <v/>
      </c>
      <c r="N472" s="94" t="str">
        <f>IF(controle!$L472="","",controle!$L472+editar!$C$15)</f>
        <v/>
      </c>
      <c r="O472" s="97"/>
      <c r="P472" s="80">
        <v>465.0</v>
      </c>
      <c r="Q472" s="80" t="str">
        <f>IF(controle!$J472="","",IF(controle!$J472="Vencido","Vencido",IF(controle!$J472="Válido","Válido","Próximo ao vencimento")))</f>
        <v/>
      </c>
      <c r="R472" s="81" t="str">
        <f>IF(controle!$I472="","",controle!$I472+editar!$C$9)</f>
        <v/>
      </c>
      <c r="S472" s="80" t="str">
        <f>IF(controle!$R472="","",VLOOKUP(MONTH(controle!$R472),editar!$F$2:$G$13,2,0))</f>
        <v/>
      </c>
      <c r="T472" s="80" t="str">
        <f>IF(controle!$R472="","",YEAR(controle!$R472))</f>
        <v/>
      </c>
      <c r="U472" s="80" t="str">
        <f>IF(controle!$M472="","",IF(controle!$M472="Vencido","Vencido",IF(controle!$M472="Válido","Válido","Próximo ao vencimento")))</f>
        <v/>
      </c>
      <c r="V472" s="80" t="str">
        <f>IF(controle!$N472="","",VLOOKUP(MONTH(controle!$N472),editar!$F$2:$G$13,2,0))</f>
        <v/>
      </c>
      <c r="W472" s="80" t="str">
        <f>IF(controle!$N472="","",YEAR(controle!$N472))</f>
        <v/>
      </c>
      <c r="X472" s="80" t="str">
        <f>IF(controle!$I472="","",VLOOKUP(MONTH(controle!$I472),editar!$F$2:$G$13,2,0))</f>
        <v/>
      </c>
      <c r="Y472" s="80" t="str">
        <f>IF(controle!$I472="","",YEAR(controle!$I472))</f>
        <v/>
      </c>
      <c r="Z472" s="80" t="str">
        <f>IF(controle!$L472="","",VLOOKUP(MONTH(controle!$L472),editar!$F$2:$G$13,2,0))</f>
        <v/>
      </c>
      <c r="AA472" s="80" t="str">
        <f>IF(controle!$L472="","",YEAR(controle!$L472))</f>
        <v/>
      </c>
      <c r="AB472" s="61"/>
      <c r="AC472" s="62">
        <f>IFERROR(K472-editar!$C$1,"")</f>
        <v>-44648</v>
      </c>
      <c r="AD472" s="62">
        <f t="shared" si="1"/>
        <v>9999955352</v>
      </c>
      <c r="AE472" s="63"/>
      <c r="AF472" s="63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ht="19.5" customHeight="1">
      <c r="A473" s="82" t="str">
        <f>IF(controle!$D473="","",controle!$P473)</f>
        <v/>
      </c>
      <c r="B473" s="83"/>
      <c r="C473" s="83"/>
      <c r="D473" s="83"/>
      <c r="E473" s="83"/>
      <c r="F473" s="91"/>
      <c r="G473" s="99"/>
      <c r="H473" s="91"/>
      <c r="I473" s="100"/>
      <c r="J473" s="92" t="str">
        <f>IFERROR(IF((controle!$I473&gt;0),IF((DAYS360(TODAY(),(controle!$I473+editar!$C$9))&lt;1),"Vencido",IF((DAYS360(TODAY(),(controle!$I473+editar!$C$9))&lt;31),(DAYS360(TODAY(),(controle!$I473+editar!$C$9))&amp;" Dias para vencer"),"Válido")),""),"Inválido")</f>
        <v/>
      </c>
      <c r="K473" s="93" t="str">
        <f>controle!$R473</f>
        <v/>
      </c>
      <c r="L473" s="94"/>
      <c r="M473" s="95" t="str">
        <f>IFERROR(IF((controle!$L473&gt;0),IF((DAYS360(TODAY(),(controle!$L473+editar!$C$15))&lt;1),"Vencido",IF((DAYS360(TODAY(),(controle!$L473+editar!$C$15))&lt;31),(DAYS360(TODAY(),(controle!$L473+editar!$C$15))&amp;" Dias para vencer"),"Válido")),""),"Inválido")</f>
        <v/>
      </c>
      <c r="N473" s="94" t="str">
        <f>IF(controle!$L473="","",controle!$L473+editar!$C$15)</f>
        <v/>
      </c>
      <c r="O473" s="97"/>
      <c r="P473" s="80">
        <v>466.0</v>
      </c>
      <c r="Q473" s="80" t="str">
        <f>IF(controle!$J473="","",IF(controle!$J473="Vencido","Vencido",IF(controle!$J473="Válido","Válido","Próximo ao vencimento")))</f>
        <v/>
      </c>
      <c r="R473" s="81" t="str">
        <f>IF(controle!$I473="","",controle!$I473+editar!$C$9)</f>
        <v/>
      </c>
      <c r="S473" s="80" t="str">
        <f>IF(controle!$R473="","",VLOOKUP(MONTH(controle!$R473),editar!$F$2:$G$13,2,0))</f>
        <v/>
      </c>
      <c r="T473" s="80" t="str">
        <f>IF(controle!$R473="","",YEAR(controle!$R473))</f>
        <v/>
      </c>
      <c r="U473" s="80" t="str">
        <f>IF(controle!$M473="","",IF(controle!$M473="Vencido","Vencido",IF(controle!$M473="Válido","Válido","Próximo ao vencimento")))</f>
        <v/>
      </c>
      <c r="V473" s="80" t="str">
        <f>IF(controle!$N473="","",VLOOKUP(MONTH(controle!$N473),editar!$F$2:$G$13,2,0))</f>
        <v/>
      </c>
      <c r="W473" s="80" t="str">
        <f>IF(controle!$N473="","",YEAR(controle!$N473))</f>
        <v/>
      </c>
      <c r="X473" s="80" t="str">
        <f>IF(controle!$I473="","",VLOOKUP(MONTH(controle!$I473),editar!$F$2:$G$13,2,0))</f>
        <v/>
      </c>
      <c r="Y473" s="80" t="str">
        <f>IF(controle!$I473="","",YEAR(controle!$I473))</f>
        <v/>
      </c>
      <c r="Z473" s="80" t="str">
        <f>IF(controle!$L473="","",VLOOKUP(MONTH(controle!$L473),editar!$F$2:$G$13,2,0))</f>
        <v/>
      </c>
      <c r="AA473" s="80" t="str">
        <f>IF(controle!$L473="","",YEAR(controle!$L473))</f>
        <v/>
      </c>
      <c r="AB473" s="61"/>
      <c r="AC473" s="62">
        <f>IFERROR(K473-editar!$C$1,"")</f>
        <v>-44648</v>
      </c>
      <c r="AD473" s="62">
        <f t="shared" si="1"/>
        <v>9999955352</v>
      </c>
      <c r="AE473" s="63"/>
      <c r="AF473" s="63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ht="19.5" customHeight="1">
      <c r="A474" s="82" t="str">
        <f>IF(controle!$D474="","",controle!$P474)</f>
        <v/>
      </c>
      <c r="B474" s="83"/>
      <c r="C474" s="83"/>
      <c r="D474" s="83"/>
      <c r="E474" s="83"/>
      <c r="F474" s="91"/>
      <c r="G474" s="99"/>
      <c r="H474" s="91"/>
      <c r="I474" s="100"/>
      <c r="J474" s="92" t="str">
        <f>IFERROR(IF((controle!$I474&gt;0),IF((DAYS360(TODAY(),(controle!$I474+editar!$C$9))&lt;1),"Vencido",IF((DAYS360(TODAY(),(controle!$I474+editar!$C$9))&lt;31),(DAYS360(TODAY(),(controle!$I474+editar!$C$9))&amp;" Dias para vencer"),"Válido")),""),"Inválido")</f>
        <v/>
      </c>
      <c r="K474" s="93" t="str">
        <f>controle!$R474</f>
        <v/>
      </c>
      <c r="L474" s="94"/>
      <c r="M474" s="95" t="str">
        <f>IFERROR(IF((controle!$L474&gt;0),IF((DAYS360(TODAY(),(controle!$L474+editar!$C$15))&lt;1),"Vencido",IF((DAYS360(TODAY(),(controle!$L474+editar!$C$15))&lt;31),(DAYS360(TODAY(),(controle!$L474+editar!$C$15))&amp;" Dias para vencer"),"Válido")),""),"Inválido")</f>
        <v/>
      </c>
      <c r="N474" s="94" t="str">
        <f>IF(controle!$L474="","",controle!$L474+editar!$C$15)</f>
        <v/>
      </c>
      <c r="O474" s="97"/>
      <c r="P474" s="80">
        <v>467.0</v>
      </c>
      <c r="Q474" s="80" t="str">
        <f>IF(controle!$J474="","",IF(controle!$J474="Vencido","Vencido",IF(controle!$J474="Válido","Válido","Próximo ao vencimento")))</f>
        <v/>
      </c>
      <c r="R474" s="81" t="str">
        <f>IF(controle!$I474="","",controle!$I474+editar!$C$9)</f>
        <v/>
      </c>
      <c r="S474" s="80" t="str">
        <f>IF(controle!$R474="","",VLOOKUP(MONTH(controle!$R474),editar!$F$2:$G$13,2,0))</f>
        <v/>
      </c>
      <c r="T474" s="80" t="str">
        <f>IF(controle!$R474="","",YEAR(controle!$R474))</f>
        <v/>
      </c>
      <c r="U474" s="80" t="str">
        <f>IF(controle!$M474="","",IF(controle!$M474="Vencido","Vencido",IF(controle!$M474="Válido","Válido","Próximo ao vencimento")))</f>
        <v/>
      </c>
      <c r="V474" s="80" t="str">
        <f>IF(controle!$N474="","",VLOOKUP(MONTH(controle!$N474),editar!$F$2:$G$13,2,0))</f>
        <v/>
      </c>
      <c r="W474" s="80" t="str">
        <f>IF(controle!$N474="","",YEAR(controle!$N474))</f>
        <v/>
      </c>
      <c r="X474" s="80" t="str">
        <f>IF(controle!$I474="","",VLOOKUP(MONTH(controle!$I474),editar!$F$2:$G$13,2,0))</f>
        <v/>
      </c>
      <c r="Y474" s="80" t="str">
        <f>IF(controle!$I474="","",YEAR(controle!$I474))</f>
        <v/>
      </c>
      <c r="Z474" s="80" t="str">
        <f>IF(controle!$L474="","",VLOOKUP(MONTH(controle!$L474),editar!$F$2:$G$13,2,0))</f>
        <v/>
      </c>
      <c r="AA474" s="80" t="str">
        <f>IF(controle!$L474="","",YEAR(controle!$L474))</f>
        <v/>
      </c>
      <c r="AB474" s="61"/>
      <c r="AC474" s="62">
        <f>IFERROR(K474-editar!$C$1,"")</f>
        <v>-44648</v>
      </c>
      <c r="AD474" s="62">
        <f t="shared" si="1"/>
        <v>9999955352</v>
      </c>
      <c r="AE474" s="63"/>
      <c r="AF474" s="63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ht="19.5" customHeight="1">
      <c r="A475" s="82" t="str">
        <f>IF(controle!$D475="","",controle!$P475)</f>
        <v/>
      </c>
      <c r="B475" s="83"/>
      <c r="C475" s="83"/>
      <c r="D475" s="83"/>
      <c r="E475" s="83"/>
      <c r="F475" s="91"/>
      <c r="G475" s="99"/>
      <c r="H475" s="91"/>
      <c r="I475" s="100"/>
      <c r="J475" s="92" t="str">
        <f>IFERROR(IF((controle!$I475&gt;0),IF((DAYS360(TODAY(),(controle!$I475+editar!$C$9))&lt;1),"Vencido",IF((DAYS360(TODAY(),(controle!$I475+editar!$C$9))&lt;31),(DAYS360(TODAY(),(controle!$I475+editar!$C$9))&amp;" Dias para vencer"),"Válido")),""),"Inválido")</f>
        <v/>
      </c>
      <c r="K475" s="93" t="str">
        <f>controle!$R475</f>
        <v/>
      </c>
      <c r="L475" s="94"/>
      <c r="M475" s="95" t="str">
        <f>IFERROR(IF((controle!$L475&gt;0),IF((DAYS360(TODAY(),(controle!$L475+editar!$C$15))&lt;1),"Vencido",IF((DAYS360(TODAY(),(controle!$L475+editar!$C$15))&lt;31),(DAYS360(TODAY(),(controle!$L475+editar!$C$15))&amp;" Dias para vencer"),"Válido")),""),"Inválido")</f>
        <v/>
      </c>
      <c r="N475" s="94" t="str">
        <f>IF(controle!$L475="","",controle!$L475+editar!$C$15)</f>
        <v/>
      </c>
      <c r="O475" s="97"/>
      <c r="P475" s="80">
        <v>468.0</v>
      </c>
      <c r="Q475" s="80" t="str">
        <f>IF(controle!$J475="","",IF(controle!$J475="Vencido","Vencido",IF(controle!$J475="Válido","Válido","Próximo ao vencimento")))</f>
        <v/>
      </c>
      <c r="R475" s="81" t="str">
        <f>IF(controle!$I475="","",controle!$I475+editar!$C$9)</f>
        <v/>
      </c>
      <c r="S475" s="80" t="str">
        <f>IF(controle!$R475="","",VLOOKUP(MONTH(controle!$R475),editar!$F$2:$G$13,2,0))</f>
        <v/>
      </c>
      <c r="T475" s="80" t="str">
        <f>IF(controle!$R475="","",YEAR(controle!$R475))</f>
        <v/>
      </c>
      <c r="U475" s="80" t="str">
        <f>IF(controle!$M475="","",IF(controle!$M475="Vencido","Vencido",IF(controle!$M475="Válido","Válido","Próximo ao vencimento")))</f>
        <v/>
      </c>
      <c r="V475" s="80" t="str">
        <f>IF(controle!$N475="","",VLOOKUP(MONTH(controle!$N475),editar!$F$2:$G$13,2,0))</f>
        <v/>
      </c>
      <c r="W475" s="80" t="str">
        <f>IF(controle!$N475="","",YEAR(controle!$N475))</f>
        <v/>
      </c>
      <c r="X475" s="80" t="str">
        <f>IF(controle!$I475="","",VLOOKUP(MONTH(controle!$I475),editar!$F$2:$G$13,2,0))</f>
        <v/>
      </c>
      <c r="Y475" s="80" t="str">
        <f>IF(controle!$I475="","",YEAR(controle!$I475))</f>
        <v/>
      </c>
      <c r="Z475" s="80" t="str">
        <f>IF(controle!$L475="","",VLOOKUP(MONTH(controle!$L475),editar!$F$2:$G$13,2,0))</f>
        <v/>
      </c>
      <c r="AA475" s="80" t="str">
        <f>IF(controle!$L475="","",YEAR(controle!$L475))</f>
        <v/>
      </c>
      <c r="AB475" s="61"/>
      <c r="AC475" s="62">
        <f>IFERROR(K475-editar!$C$1,"")</f>
        <v>-44648</v>
      </c>
      <c r="AD475" s="62">
        <f t="shared" si="1"/>
        <v>9999955352</v>
      </c>
      <c r="AE475" s="63"/>
      <c r="AF475" s="63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ht="19.5" customHeight="1">
      <c r="A476" s="82" t="str">
        <f>IF(controle!$D476="","",controle!$P476)</f>
        <v/>
      </c>
      <c r="B476" s="83"/>
      <c r="C476" s="83"/>
      <c r="D476" s="83"/>
      <c r="E476" s="83"/>
      <c r="F476" s="91"/>
      <c r="G476" s="99"/>
      <c r="H476" s="91"/>
      <c r="I476" s="100"/>
      <c r="J476" s="92" t="str">
        <f>IFERROR(IF((controle!$I476&gt;0),IF((DAYS360(TODAY(),(controle!$I476+editar!$C$9))&lt;1),"Vencido",IF((DAYS360(TODAY(),(controle!$I476+editar!$C$9))&lt;31),(DAYS360(TODAY(),(controle!$I476+editar!$C$9))&amp;" Dias para vencer"),"Válido")),""),"Inválido")</f>
        <v/>
      </c>
      <c r="K476" s="93" t="str">
        <f>controle!$R476</f>
        <v/>
      </c>
      <c r="L476" s="94"/>
      <c r="M476" s="95" t="str">
        <f>IFERROR(IF((controle!$L476&gt;0),IF((DAYS360(TODAY(),(controle!$L476+editar!$C$15))&lt;1),"Vencido",IF((DAYS360(TODAY(),(controle!$L476+editar!$C$15))&lt;31),(DAYS360(TODAY(),(controle!$L476+editar!$C$15))&amp;" Dias para vencer"),"Válido")),""),"Inválido")</f>
        <v/>
      </c>
      <c r="N476" s="94" t="str">
        <f>IF(controle!$L476="","",controle!$L476+editar!$C$15)</f>
        <v/>
      </c>
      <c r="O476" s="97"/>
      <c r="P476" s="80">
        <v>469.0</v>
      </c>
      <c r="Q476" s="80" t="str">
        <f>IF(controle!$J476="","",IF(controle!$J476="Vencido","Vencido",IF(controle!$J476="Válido","Válido","Próximo ao vencimento")))</f>
        <v/>
      </c>
      <c r="R476" s="81" t="str">
        <f>IF(controle!$I476="","",controle!$I476+editar!$C$9)</f>
        <v/>
      </c>
      <c r="S476" s="80" t="str">
        <f>IF(controle!$R476="","",VLOOKUP(MONTH(controle!$R476),editar!$F$2:$G$13,2,0))</f>
        <v/>
      </c>
      <c r="T476" s="80" t="str">
        <f>IF(controle!$R476="","",YEAR(controle!$R476))</f>
        <v/>
      </c>
      <c r="U476" s="80" t="str">
        <f>IF(controle!$M476="","",IF(controle!$M476="Vencido","Vencido",IF(controle!$M476="Válido","Válido","Próximo ao vencimento")))</f>
        <v/>
      </c>
      <c r="V476" s="80" t="str">
        <f>IF(controle!$N476="","",VLOOKUP(MONTH(controle!$N476),editar!$F$2:$G$13,2,0))</f>
        <v/>
      </c>
      <c r="W476" s="80" t="str">
        <f>IF(controle!$N476="","",YEAR(controle!$N476))</f>
        <v/>
      </c>
      <c r="X476" s="80" t="str">
        <f>IF(controle!$I476="","",VLOOKUP(MONTH(controle!$I476),editar!$F$2:$G$13,2,0))</f>
        <v/>
      </c>
      <c r="Y476" s="80" t="str">
        <f>IF(controle!$I476="","",YEAR(controle!$I476))</f>
        <v/>
      </c>
      <c r="Z476" s="80" t="str">
        <f>IF(controle!$L476="","",VLOOKUP(MONTH(controle!$L476),editar!$F$2:$G$13,2,0))</f>
        <v/>
      </c>
      <c r="AA476" s="80" t="str">
        <f>IF(controle!$L476="","",YEAR(controle!$L476))</f>
        <v/>
      </c>
      <c r="AB476" s="61"/>
      <c r="AC476" s="62">
        <f>IFERROR(K476-editar!$C$1,"")</f>
        <v>-44648</v>
      </c>
      <c r="AD476" s="62">
        <f t="shared" si="1"/>
        <v>9999955352</v>
      </c>
      <c r="AE476" s="63"/>
      <c r="AF476" s="63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ht="19.5" customHeight="1">
      <c r="A477" s="82" t="str">
        <f>IF(controle!$D477="","",controle!$P477)</f>
        <v/>
      </c>
      <c r="B477" s="83"/>
      <c r="C477" s="83"/>
      <c r="D477" s="83"/>
      <c r="E477" s="83"/>
      <c r="F477" s="91"/>
      <c r="G477" s="99"/>
      <c r="H477" s="91"/>
      <c r="I477" s="100"/>
      <c r="J477" s="92" t="str">
        <f>IFERROR(IF((controle!$I477&gt;0),IF((DAYS360(TODAY(),(controle!$I477+editar!$C$9))&lt;1),"Vencido",IF((DAYS360(TODAY(),(controle!$I477+editar!$C$9))&lt;31),(DAYS360(TODAY(),(controle!$I477+editar!$C$9))&amp;" Dias para vencer"),"Válido")),""),"Inválido")</f>
        <v/>
      </c>
      <c r="K477" s="93" t="str">
        <f>controle!$R477</f>
        <v/>
      </c>
      <c r="L477" s="94"/>
      <c r="M477" s="95" t="str">
        <f>IFERROR(IF((controle!$L477&gt;0),IF((DAYS360(TODAY(),(controle!$L477+editar!$C$15))&lt;1),"Vencido",IF((DAYS360(TODAY(),(controle!$L477+editar!$C$15))&lt;31),(DAYS360(TODAY(),(controle!$L477+editar!$C$15))&amp;" Dias para vencer"),"Válido")),""),"Inválido")</f>
        <v/>
      </c>
      <c r="N477" s="94" t="str">
        <f>IF(controle!$L477="","",controle!$L477+editar!$C$15)</f>
        <v/>
      </c>
      <c r="O477" s="97"/>
      <c r="P477" s="80">
        <v>470.0</v>
      </c>
      <c r="Q477" s="80" t="str">
        <f>IF(controle!$J477="","",IF(controle!$J477="Vencido","Vencido",IF(controle!$J477="Válido","Válido","Próximo ao vencimento")))</f>
        <v/>
      </c>
      <c r="R477" s="81" t="str">
        <f>IF(controle!$I477="","",controle!$I477+editar!$C$9)</f>
        <v/>
      </c>
      <c r="S477" s="80" t="str">
        <f>IF(controle!$R477="","",VLOOKUP(MONTH(controle!$R477),editar!$F$2:$G$13,2,0))</f>
        <v/>
      </c>
      <c r="T477" s="80" t="str">
        <f>IF(controle!$R477="","",YEAR(controle!$R477))</f>
        <v/>
      </c>
      <c r="U477" s="80" t="str">
        <f>IF(controle!$M477="","",IF(controle!$M477="Vencido","Vencido",IF(controle!$M477="Válido","Válido","Próximo ao vencimento")))</f>
        <v/>
      </c>
      <c r="V477" s="80" t="str">
        <f>IF(controle!$N477="","",VLOOKUP(MONTH(controle!$N477),editar!$F$2:$G$13,2,0))</f>
        <v/>
      </c>
      <c r="W477" s="80" t="str">
        <f>IF(controle!$N477="","",YEAR(controle!$N477))</f>
        <v/>
      </c>
      <c r="X477" s="80" t="str">
        <f>IF(controle!$I477="","",VLOOKUP(MONTH(controle!$I477),editar!$F$2:$G$13,2,0))</f>
        <v/>
      </c>
      <c r="Y477" s="80" t="str">
        <f>IF(controle!$I477="","",YEAR(controle!$I477))</f>
        <v/>
      </c>
      <c r="Z477" s="80" t="str">
        <f>IF(controle!$L477="","",VLOOKUP(MONTH(controle!$L477),editar!$F$2:$G$13,2,0))</f>
        <v/>
      </c>
      <c r="AA477" s="80" t="str">
        <f>IF(controle!$L477="","",YEAR(controle!$L477))</f>
        <v/>
      </c>
      <c r="AB477" s="61"/>
      <c r="AC477" s="62">
        <f>IFERROR(K477-editar!$C$1,"")</f>
        <v>-44648</v>
      </c>
      <c r="AD477" s="62">
        <f t="shared" si="1"/>
        <v>9999955352</v>
      </c>
      <c r="AE477" s="63"/>
      <c r="AF477" s="63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ht="19.5" customHeight="1">
      <c r="A478" s="82" t="str">
        <f>IF(controle!$D478="","",controle!$P478)</f>
        <v/>
      </c>
      <c r="B478" s="83"/>
      <c r="C478" s="83"/>
      <c r="D478" s="83"/>
      <c r="E478" s="83"/>
      <c r="F478" s="91"/>
      <c r="G478" s="99"/>
      <c r="H478" s="91"/>
      <c r="I478" s="100"/>
      <c r="J478" s="92" t="str">
        <f>IFERROR(IF((controle!$I478&gt;0),IF((DAYS360(TODAY(),(controle!$I478+editar!$C$9))&lt;1),"Vencido",IF((DAYS360(TODAY(),(controle!$I478+editar!$C$9))&lt;31),(DAYS360(TODAY(),(controle!$I478+editar!$C$9))&amp;" Dias para vencer"),"Válido")),""),"Inválido")</f>
        <v/>
      </c>
      <c r="K478" s="93" t="str">
        <f>controle!$R478</f>
        <v/>
      </c>
      <c r="L478" s="94"/>
      <c r="M478" s="95" t="str">
        <f>IFERROR(IF((controle!$L478&gt;0),IF((DAYS360(TODAY(),(controle!$L478+editar!$C$15))&lt;1),"Vencido",IF((DAYS360(TODAY(),(controle!$L478+editar!$C$15))&lt;31),(DAYS360(TODAY(),(controle!$L478+editar!$C$15))&amp;" Dias para vencer"),"Válido")),""),"Inválido")</f>
        <v/>
      </c>
      <c r="N478" s="94" t="str">
        <f>IF(controle!$L478="","",controle!$L478+editar!$C$15)</f>
        <v/>
      </c>
      <c r="O478" s="97"/>
      <c r="P478" s="80">
        <v>471.0</v>
      </c>
      <c r="Q478" s="80" t="str">
        <f>IF(controle!$J478="","",IF(controle!$J478="Vencido","Vencido",IF(controle!$J478="Válido","Válido","Próximo ao vencimento")))</f>
        <v/>
      </c>
      <c r="R478" s="81" t="str">
        <f>IF(controle!$I478="","",controle!$I478+editar!$C$9)</f>
        <v/>
      </c>
      <c r="S478" s="80" t="str">
        <f>IF(controle!$R478="","",VLOOKUP(MONTH(controle!$R478),editar!$F$2:$G$13,2,0))</f>
        <v/>
      </c>
      <c r="T478" s="80" t="str">
        <f>IF(controle!$R478="","",YEAR(controle!$R478))</f>
        <v/>
      </c>
      <c r="U478" s="80" t="str">
        <f>IF(controle!$M478="","",IF(controle!$M478="Vencido","Vencido",IF(controle!$M478="Válido","Válido","Próximo ao vencimento")))</f>
        <v/>
      </c>
      <c r="V478" s="80" t="str">
        <f>IF(controle!$N478="","",VLOOKUP(MONTH(controle!$N478),editar!$F$2:$G$13,2,0))</f>
        <v/>
      </c>
      <c r="W478" s="80" t="str">
        <f>IF(controle!$N478="","",YEAR(controle!$N478))</f>
        <v/>
      </c>
      <c r="X478" s="80" t="str">
        <f>IF(controle!$I478="","",VLOOKUP(MONTH(controle!$I478),editar!$F$2:$G$13,2,0))</f>
        <v/>
      </c>
      <c r="Y478" s="80" t="str">
        <f>IF(controle!$I478="","",YEAR(controle!$I478))</f>
        <v/>
      </c>
      <c r="Z478" s="80" t="str">
        <f>IF(controle!$L478="","",VLOOKUP(MONTH(controle!$L478),editar!$F$2:$G$13,2,0))</f>
        <v/>
      </c>
      <c r="AA478" s="80" t="str">
        <f>IF(controle!$L478="","",YEAR(controle!$L478))</f>
        <v/>
      </c>
      <c r="AB478" s="61"/>
      <c r="AC478" s="62">
        <f>IFERROR(K478-editar!$C$1,"")</f>
        <v>-44648</v>
      </c>
      <c r="AD478" s="62">
        <f t="shared" si="1"/>
        <v>9999955352</v>
      </c>
      <c r="AE478" s="63"/>
      <c r="AF478" s="63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ht="19.5" customHeight="1">
      <c r="A479" s="82" t="str">
        <f>IF(controle!$D479="","",controle!$P479)</f>
        <v/>
      </c>
      <c r="B479" s="83"/>
      <c r="C479" s="83"/>
      <c r="D479" s="83"/>
      <c r="E479" s="83"/>
      <c r="F479" s="91"/>
      <c r="G479" s="99"/>
      <c r="H479" s="91"/>
      <c r="I479" s="100"/>
      <c r="J479" s="92" t="str">
        <f>IFERROR(IF((controle!$I479&gt;0),IF((DAYS360(TODAY(),(controle!$I479+editar!$C$9))&lt;1),"Vencido",IF((DAYS360(TODAY(),(controle!$I479+editar!$C$9))&lt;31),(DAYS360(TODAY(),(controle!$I479+editar!$C$9))&amp;" Dias para vencer"),"Válido")),""),"Inválido")</f>
        <v/>
      </c>
      <c r="K479" s="93" t="str">
        <f>controle!$R479</f>
        <v/>
      </c>
      <c r="L479" s="94"/>
      <c r="M479" s="95" t="str">
        <f>IFERROR(IF((controle!$L479&gt;0),IF((DAYS360(TODAY(),(controle!$L479+editar!$C$15))&lt;1),"Vencido",IF((DAYS360(TODAY(),(controle!$L479+editar!$C$15))&lt;31),(DAYS360(TODAY(),(controle!$L479+editar!$C$15))&amp;" Dias para vencer"),"Válido")),""),"Inválido")</f>
        <v/>
      </c>
      <c r="N479" s="94" t="str">
        <f>IF(controle!$L479="","",controle!$L479+editar!$C$15)</f>
        <v/>
      </c>
      <c r="O479" s="97"/>
      <c r="P479" s="80">
        <v>472.0</v>
      </c>
      <c r="Q479" s="80" t="str">
        <f>IF(controle!$J479="","",IF(controle!$J479="Vencido","Vencido",IF(controle!$J479="Válido","Válido","Próximo ao vencimento")))</f>
        <v/>
      </c>
      <c r="R479" s="81" t="str">
        <f>IF(controle!$I479="","",controle!$I479+editar!$C$9)</f>
        <v/>
      </c>
      <c r="S479" s="80" t="str">
        <f>IF(controle!$R479="","",VLOOKUP(MONTH(controle!$R479),editar!$F$2:$G$13,2,0))</f>
        <v/>
      </c>
      <c r="T479" s="80" t="str">
        <f>IF(controle!$R479="","",YEAR(controle!$R479))</f>
        <v/>
      </c>
      <c r="U479" s="80" t="str">
        <f>IF(controle!$M479="","",IF(controle!$M479="Vencido","Vencido",IF(controle!$M479="Válido","Válido","Próximo ao vencimento")))</f>
        <v/>
      </c>
      <c r="V479" s="80" t="str">
        <f>IF(controle!$N479="","",VLOOKUP(MONTH(controle!$N479),editar!$F$2:$G$13,2,0))</f>
        <v/>
      </c>
      <c r="W479" s="80" t="str">
        <f>IF(controle!$N479="","",YEAR(controle!$N479))</f>
        <v/>
      </c>
      <c r="X479" s="80" t="str">
        <f>IF(controle!$I479="","",VLOOKUP(MONTH(controle!$I479),editar!$F$2:$G$13,2,0))</f>
        <v/>
      </c>
      <c r="Y479" s="80" t="str">
        <f>IF(controle!$I479="","",YEAR(controle!$I479))</f>
        <v/>
      </c>
      <c r="Z479" s="80" t="str">
        <f>IF(controle!$L479="","",VLOOKUP(MONTH(controle!$L479),editar!$F$2:$G$13,2,0))</f>
        <v/>
      </c>
      <c r="AA479" s="80" t="str">
        <f>IF(controle!$L479="","",YEAR(controle!$L479))</f>
        <v/>
      </c>
      <c r="AB479" s="61"/>
      <c r="AC479" s="62">
        <f>IFERROR(K479-editar!$C$1,"")</f>
        <v>-44648</v>
      </c>
      <c r="AD479" s="62">
        <f t="shared" si="1"/>
        <v>9999955352</v>
      </c>
      <c r="AE479" s="63"/>
      <c r="AF479" s="63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ht="19.5" customHeight="1">
      <c r="A480" s="82" t="str">
        <f>IF(controle!$D480="","",controle!$P480)</f>
        <v/>
      </c>
      <c r="B480" s="83"/>
      <c r="C480" s="83"/>
      <c r="D480" s="83"/>
      <c r="E480" s="83"/>
      <c r="F480" s="91"/>
      <c r="G480" s="99"/>
      <c r="H480" s="91"/>
      <c r="I480" s="100"/>
      <c r="J480" s="92" t="str">
        <f>IFERROR(IF((controle!$I480&gt;0),IF((DAYS360(TODAY(),(controle!$I480+editar!$C$9))&lt;1),"Vencido",IF((DAYS360(TODAY(),(controle!$I480+editar!$C$9))&lt;31),(DAYS360(TODAY(),(controle!$I480+editar!$C$9))&amp;" Dias para vencer"),"Válido")),""),"Inválido")</f>
        <v/>
      </c>
      <c r="K480" s="93" t="str">
        <f>controle!$R480</f>
        <v/>
      </c>
      <c r="L480" s="94"/>
      <c r="M480" s="95" t="str">
        <f>IFERROR(IF((controle!$L480&gt;0),IF((DAYS360(TODAY(),(controle!$L480+editar!$C$15))&lt;1),"Vencido",IF((DAYS360(TODAY(),(controle!$L480+editar!$C$15))&lt;31),(DAYS360(TODAY(),(controle!$L480+editar!$C$15))&amp;" Dias para vencer"),"Válido")),""),"Inválido")</f>
        <v/>
      </c>
      <c r="N480" s="94" t="str">
        <f>IF(controle!$L480="","",controle!$L480+editar!$C$15)</f>
        <v/>
      </c>
      <c r="O480" s="97"/>
      <c r="P480" s="80">
        <v>473.0</v>
      </c>
      <c r="Q480" s="80" t="str">
        <f>IF(controle!$J480="","",IF(controle!$J480="Vencido","Vencido",IF(controle!$J480="Válido","Válido","Próximo ao vencimento")))</f>
        <v/>
      </c>
      <c r="R480" s="81" t="str">
        <f>IF(controle!$I480="","",controle!$I480+editar!$C$9)</f>
        <v/>
      </c>
      <c r="S480" s="80" t="str">
        <f>IF(controle!$R480="","",VLOOKUP(MONTH(controle!$R480),editar!$F$2:$G$13,2,0))</f>
        <v/>
      </c>
      <c r="T480" s="80" t="str">
        <f>IF(controle!$R480="","",YEAR(controle!$R480))</f>
        <v/>
      </c>
      <c r="U480" s="80" t="str">
        <f>IF(controle!$M480="","",IF(controle!$M480="Vencido","Vencido",IF(controle!$M480="Válido","Válido","Próximo ao vencimento")))</f>
        <v/>
      </c>
      <c r="V480" s="80" t="str">
        <f>IF(controle!$N480="","",VLOOKUP(MONTH(controle!$N480),editar!$F$2:$G$13,2,0))</f>
        <v/>
      </c>
      <c r="W480" s="80" t="str">
        <f>IF(controle!$N480="","",YEAR(controle!$N480))</f>
        <v/>
      </c>
      <c r="X480" s="80" t="str">
        <f>IF(controle!$I480="","",VLOOKUP(MONTH(controle!$I480),editar!$F$2:$G$13,2,0))</f>
        <v/>
      </c>
      <c r="Y480" s="80" t="str">
        <f>IF(controle!$I480="","",YEAR(controle!$I480))</f>
        <v/>
      </c>
      <c r="Z480" s="80" t="str">
        <f>IF(controle!$L480="","",VLOOKUP(MONTH(controle!$L480),editar!$F$2:$G$13,2,0))</f>
        <v/>
      </c>
      <c r="AA480" s="80" t="str">
        <f>IF(controle!$L480="","",YEAR(controle!$L480))</f>
        <v/>
      </c>
      <c r="AB480" s="61"/>
      <c r="AC480" s="62">
        <f>IFERROR(K480-editar!$C$1,"")</f>
        <v>-44648</v>
      </c>
      <c r="AD480" s="62">
        <f t="shared" si="1"/>
        <v>9999955352</v>
      </c>
      <c r="AE480" s="63"/>
      <c r="AF480" s="63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ht="19.5" customHeight="1">
      <c r="A481" s="82" t="str">
        <f>IF(controle!$D481="","",controle!$P481)</f>
        <v/>
      </c>
      <c r="B481" s="83"/>
      <c r="C481" s="83"/>
      <c r="D481" s="83"/>
      <c r="E481" s="83"/>
      <c r="F481" s="91"/>
      <c r="G481" s="99"/>
      <c r="H481" s="91"/>
      <c r="I481" s="100"/>
      <c r="J481" s="92" t="str">
        <f>IFERROR(IF((controle!$I481&gt;0),IF((DAYS360(TODAY(),(controle!$I481+editar!$C$9))&lt;1),"Vencido",IF((DAYS360(TODAY(),(controle!$I481+editar!$C$9))&lt;31),(DAYS360(TODAY(),(controle!$I481+editar!$C$9))&amp;" Dias para vencer"),"Válido")),""),"Inválido")</f>
        <v/>
      </c>
      <c r="K481" s="93" t="str">
        <f>controle!$R481</f>
        <v/>
      </c>
      <c r="L481" s="94"/>
      <c r="M481" s="95" t="str">
        <f>IFERROR(IF((controle!$L481&gt;0),IF((DAYS360(TODAY(),(controle!$L481+editar!$C$15))&lt;1),"Vencido",IF((DAYS360(TODAY(),(controle!$L481+editar!$C$15))&lt;31),(DAYS360(TODAY(),(controle!$L481+editar!$C$15))&amp;" Dias para vencer"),"Válido")),""),"Inválido")</f>
        <v/>
      </c>
      <c r="N481" s="94" t="str">
        <f>IF(controle!$L481="","",controle!$L481+editar!$C$15)</f>
        <v/>
      </c>
      <c r="O481" s="97"/>
      <c r="P481" s="80">
        <v>474.0</v>
      </c>
      <c r="Q481" s="80" t="str">
        <f>IF(controle!$J481="","",IF(controle!$J481="Vencido","Vencido",IF(controle!$J481="Válido","Válido","Próximo ao vencimento")))</f>
        <v/>
      </c>
      <c r="R481" s="81" t="str">
        <f>IF(controle!$I481="","",controle!$I481+editar!$C$9)</f>
        <v/>
      </c>
      <c r="S481" s="80" t="str">
        <f>IF(controle!$R481="","",VLOOKUP(MONTH(controle!$R481),editar!$F$2:$G$13,2,0))</f>
        <v/>
      </c>
      <c r="T481" s="80" t="str">
        <f>IF(controle!$R481="","",YEAR(controle!$R481))</f>
        <v/>
      </c>
      <c r="U481" s="80" t="str">
        <f>IF(controle!$M481="","",IF(controle!$M481="Vencido","Vencido",IF(controle!$M481="Válido","Válido","Próximo ao vencimento")))</f>
        <v/>
      </c>
      <c r="V481" s="80" t="str">
        <f>IF(controle!$N481="","",VLOOKUP(MONTH(controle!$N481),editar!$F$2:$G$13,2,0))</f>
        <v/>
      </c>
      <c r="W481" s="80" t="str">
        <f>IF(controle!$N481="","",YEAR(controle!$N481))</f>
        <v/>
      </c>
      <c r="X481" s="80" t="str">
        <f>IF(controle!$I481="","",VLOOKUP(MONTH(controle!$I481),editar!$F$2:$G$13,2,0))</f>
        <v/>
      </c>
      <c r="Y481" s="80" t="str">
        <f>IF(controle!$I481="","",YEAR(controle!$I481))</f>
        <v/>
      </c>
      <c r="Z481" s="80" t="str">
        <f>IF(controle!$L481="","",VLOOKUP(MONTH(controle!$L481),editar!$F$2:$G$13,2,0))</f>
        <v/>
      </c>
      <c r="AA481" s="80" t="str">
        <f>IF(controle!$L481="","",YEAR(controle!$L481))</f>
        <v/>
      </c>
      <c r="AB481" s="61"/>
      <c r="AC481" s="62">
        <f>IFERROR(K481-editar!$C$1,"")</f>
        <v>-44648</v>
      </c>
      <c r="AD481" s="62">
        <f t="shared" si="1"/>
        <v>9999955352</v>
      </c>
      <c r="AE481" s="63"/>
      <c r="AF481" s="63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ht="19.5" customHeight="1">
      <c r="A482" s="82" t="str">
        <f>IF(controle!$D482="","",controle!$P482)</f>
        <v/>
      </c>
      <c r="B482" s="83"/>
      <c r="C482" s="83"/>
      <c r="D482" s="83"/>
      <c r="E482" s="83"/>
      <c r="F482" s="91"/>
      <c r="G482" s="99"/>
      <c r="H482" s="91"/>
      <c r="I482" s="100"/>
      <c r="J482" s="92" t="str">
        <f>IFERROR(IF((controle!$I482&gt;0),IF((DAYS360(TODAY(),(controle!$I482+editar!$C$9))&lt;1),"Vencido",IF((DAYS360(TODAY(),(controle!$I482+editar!$C$9))&lt;31),(DAYS360(TODAY(),(controle!$I482+editar!$C$9))&amp;" Dias para vencer"),"Válido")),""),"Inválido")</f>
        <v/>
      </c>
      <c r="K482" s="93" t="str">
        <f>controle!$R482</f>
        <v/>
      </c>
      <c r="L482" s="94"/>
      <c r="M482" s="95" t="str">
        <f>IFERROR(IF((controle!$L482&gt;0),IF((DAYS360(TODAY(),(controle!$L482+editar!$C$15))&lt;1),"Vencido",IF((DAYS360(TODAY(),(controle!$L482+editar!$C$15))&lt;31),(DAYS360(TODAY(),(controle!$L482+editar!$C$15))&amp;" Dias para vencer"),"Válido")),""),"Inválido")</f>
        <v/>
      </c>
      <c r="N482" s="94" t="str">
        <f>IF(controle!$L482="","",controle!$L482+editar!$C$15)</f>
        <v/>
      </c>
      <c r="O482" s="97"/>
      <c r="P482" s="80">
        <v>475.0</v>
      </c>
      <c r="Q482" s="80" t="str">
        <f>IF(controle!$J482="","",IF(controle!$J482="Vencido","Vencido",IF(controle!$J482="Válido","Válido","Próximo ao vencimento")))</f>
        <v/>
      </c>
      <c r="R482" s="81" t="str">
        <f>IF(controle!$I482="","",controle!$I482+editar!$C$9)</f>
        <v/>
      </c>
      <c r="S482" s="80" t="str">
        <f>IF(controle!$R482="","",VLOOKUP(MONTH(controle!$R482),editar!$F$2:$G$13,2,0))</f>
        <v/>
      </c>
      <c r="T482" s="80" t="str">
        <f>IF(controle!$R482="","",YEAR(controle!$R482))</f>
        <v/>
      </c>
      <c r="U482" s="80" t="str">
        <f>IF(controle!$M482="","",IF(controle!$M482="Vencido","Vencido",IF(controle!$M482="Válido","Válido","Próximo ao vencimento")))</f>
        <v/>
      </c>
      <c r="V482" s="80" t="str">
        <f>IF(controle!$N482="","",VLOOKUP(MONTH(controle!$N482),editar!$F$2:$G$13,2,0))</f>
        <v/>
      </c>
      <c r="W482" s="80" t="str">
        <f>IF(controle!$N482="","",YEAR(controle!$N482))</f>
        <v/>
      </c>
      <c r="X482" s="80" t="str">
        <f>IF(controle!$I482="","",VLOOKUP(MONTH(controle!$I482),editar!$F$2:$G$13,2,0))</f>
        <v/>
      </c>
      <c r="Y482" s="80" t="str">
        <f>IF(controle!$I482="","",YEAR(controle!$I482))</f>
        <v/>
      </c>
      <c r="Z482" s="80" t="str">
        <f>IF(controle!$L482="","",VLOOKUP(MONTH(controle!$L482),editar!$F$2:$G$13,2,0))</f>
        <v/>
      </c>
      <c r="AA482" s="80" t="str">
        <f>IF(controle!$L482="","",YEAR(controle!$L482))</f>
        <v/>
      </c>
      <c r="AB482" s="61"/>
      <c r="AC482" s="62">
        <f>IFERROR(K482-editar!$C$1,"")</f>
        <v>-44648</v>
      </c>
      <c r="AD482" s="62">
        <f t="shared" si="1"/>
        <v>9999955352</v>
      </c>
      <c r="AE482" s="63"/>
      <c r="AF482" s="63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ht="19.5" customHeight="1">
      <c r="A483" s="82" t="str">
        <f>IF(controle!$D483="","",controle!$P483)</f>
        <v/>
      </c>
      <c r="B483" s="83"/>
      <c r="C483" s="83"/>
      <c r="D483" s="83"/>
      <c r="E483" s="83"/>
      <c r="F483" s="91"/>
      <c r="G483" s="99"/>
      <c r="H483" s="91"/>
      <c r="I483" s="100"/>
      <c r="J483" s="92" t="str">
        <f>IFERROR(IF((controle!$I483&gt;0),IF((DAYS360(TODAY(),(controle!$I483+editar!$C$9))&lt;1),"Vencido",IF((DAYS360(TODAY(),(controle!$I483+editar!$C$9))&lt;31),(DAYS360(TODAY(),(controle!$I483+editar!$C$9))&amp;" Dias para vencer"),"Válido")),""),"Inválido")</f>
        <v/>
      </c>
      <c r="K483" s="93" t="str">
        <f>controle!$R483</f>
        <v/>
      </c>
      <c r="L483" s="94"/>
      <c r="M483" s="95" t="str">
        <f>IFERROR(IF((controle!$L483&gt;0),IF((DAYS360(TODAY(),(controle!$L483+editar!$C$15))&lt;1),"Vencido",IF((DAYS360(TODAY(),(controle!$L483+editar!$C$15))&lt;31),(DAYS360(TODAY(),(controle!$L483+editar!$C$15))&amp;" Dias para vencer"),"Válido")),""),"Inválido")</f>
        <v/>
      </c>
      <c r="N483" s="94" t="str">
        <f>IF(controle!$L483="","",controle!$L483+editar!$C$15)</f>
        <v/>
      </c>
      <c r="O483" s="97"/>
      <c r="P483" s="80">
        <v>476.0</v>
      </c>
      <c r="Q483" s="80" t="str">
        <f>IF(controle!$J483="","",IF(controle!$J483="Vencido","Vencido",IF(controle!$J483="Válido","Válido","Próximo ao vencimento")))</f>
        <v/>
      </c>
      <c r="R483" s="81" t="str">
        <f>IF(controle!$I483="","",controle!$I483+editar!$C$9)</f>
        <v/>
      </c>
      <c r="S483" s="80" t="str">
        <f>IF(controle!$R483="","",VLOOKUP(MONTH(controle!$R483),editar!$F$2:$G$13,2,0))</f>
        <v/>
      </c>
      <c r="T483" s="80" t="str">
        <f>IF(controle!$R483="","",YEAR(controle!$R483))</f>
        <v/>
      </c>
      <c r="U483" s="80" t="str">
        <f>IF(controle!$M483="","",IF(controle!$M483="Vencido","Vencido",IF(controle!$M483="Válido","Válido","Próximo ao vencimento")))</f>
        <v/>
      </c>
      <c r="V483" s="80" t="str">
        <f>IF(controle!$N483="","",VLOOKUP(MONTH(controle!$N483),editar!$F$2:$G$13,2,0))</f>
        <v/>
      </c>
      <c r="W483" s="80" t="str">
        <f>IF(controle!$N483="","",YEAR(controle!$N483))</f>
        <v/>
      </c>
      <c r="X483" s="80" t="str">
        <f>IF(controle!$I483="","",VLOOKUP(MONTH(controle!$I483),editar!$F$2:$G$13,2,0))</f>
        <v/>
      </c>
      <c r="Y483" s="80" t="str">
        <f>IF(controle!$I483="","",YEAR(controle!$I483))</f>
        <v/>
      </c>
      <c r="Z483" s="80" t="str">
        <f>IF(controle!$L483="","",VLOOKUP(MONTH(controle!$L483),editar!$F$2:$G$13,2,0))</f>
        <v/>
      </c>
      <c r="AA483" s="80" t="str">
        <f>IF(controle!$L483="","",YEAR(controle!$L483))</f>
        <v/>
      </c>
      <c r="AB483" s="61"/>
      <c r="AC483" s="62">
        <f>IFERROR(K483-editar!$C$1,"")</f>
        <v>-44648</v>
      </c>
      <c r="AD483" s="62">
        <f t="shared" si="1"/>
        <v>9999955352</v>
      </c>
      <c r="AE483" s="63"/>
      <c r="AF483" s="63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ht="19.5" customHeight="1">
      <c r="A484" s="82" t="str">
        <f>IF(controle!$D484="","",controle!$P484)</f>
        <v/>
      </c>
      <c r="B484" s="83"/>
      <c r="C484" s="83"/>
      <c r="D484" s="83"/>
      <c r="E484" s="83"/>
      <c r="F484" s="91"/>
      <c r="G484" s="99"/>
      <c r="H484" s="91"/>
      <c r="I484" s="100"/>
      <c r="J484" s="92" t="str">
        <f>IFERROR(IF((controle!$I484&gt;0),IF((DAYS360(TODAY(),(controle!$I484+editar!$C$9))&lt;1),"Vencido",IF((DAYS360(TODAY(),(controle!$I484+editar!$C$9))&lt;31),(DAYS360(TODAY(),(controle!$I484+editar!$C$9))&amp;" Dias para vencer"),"Válido")),""),"Inválido")</f>
        <v/>
      </c>
      <c r="K484" s="93" t="str">
        <f>controle!$R484</f>
        <v/>
      </c>
      <c r="L484" s="94"/>
      <c r="M484" s="95" t="str">
        <f>IFERROR(IF((controle!$L484&gt;0),IF((DAYS360(TODAY(),(controle!$L484+editar!$C$15))&lt;1),"Vencido",IF((DAYS360(TODAY(),(controle!$L484+editar!$C$15))&lt;31),(DAYS360(TODAY(),(controle!$L484+editar!$C$15))&amp;" Dias para vencer"),"Válido")),""),"Inválido")</f>
        <v/>
      </c>
      <c r="N484" s="94" t="str">
        <f>IF(controle!$L484="","",controle!$L484+editar!$C$15)</f>
        <v/>
      </c>
      <c r="O484" s="97"/>
      <c r="P484" s="80">
        <v>477.0</v>
      </c>
      <c r="Q484" s="80" t="str">
        <f>IF(controle!$J484="","",IF(controle!$J484="Vencido","Vencido",IF(controle!$J484="Válido","Válido","Próximo ao vencimento")))</f>
        <v/>
      </c>
      <c r="R484" s="81" t="str">
        <f>IF(controle!$I484="","",controle!$I484+editar!$C$9)</f>
        <v/>
      </c>
      <c r="S484" s="80" t="str">
        <f>IF(controle!$R484="","",VLOOKUP(MONTH(controle!$R484),editar!$F$2:$G$13,2,0))</f>
        <v/>
      </c>
      <c r="T484" s="80" t="str">
        <f>IF(controle!$R484="","",YEAR(controle!$R484))</f>
        <v/>
      </c>
      <c r="U484" s="80" t="str">
        <f>IF(controle!$M484="","",IF(controle!$M484="Vencido","Vencido",IF(controle!$M484="Válido","Válido","Próximo ao vencimento")))</f>
        <v/>
      </c>
      <c r="V484" s="80" t="str">
        <f>IF(controle!$N484="","",VLOOKUP(MONTH(controle!$N484),editar!$F$2:$G$13,2,0))</f>
        <v/>
      </c>
      <c r="W484" s="80" t="str">
        <f>IF(controle!$N484="","",YEAR(controle!$N484))</f>
        <v/>
      </c>
      <c r="X484" s="80" t="str">
        <f>IF(controle!$I484="","",VLOOKUP(MONTH(controle!$I484),editar!$F$2:$G$13,2,0))</f>
        <v/>
      </c>
      <c r="Y484" s="80" t="str">
        <f>IF(controle!$I484="","",YEAR(controle!$I484))</f>
        <v/>
      </c>
      <c r="Z484" s="80" t="str">
        <f>IF(controle!$L484="","",VLOOKUP(MONTH(controle!$L484),editar!$F$2:$G$13,2,0))</f>
        <v/>
      </c>
      <c r="AA484" s="80" t="str">
        <f>IF(controle!$L484="","",YEAR(controle!$L484))</f>
        <v/>
      </c>
      <c r="AB484" s="61"/>
      <c r="AC484" s="62">
        <f>IFERROR(K484-editar!$C$1,"")</f>
        <v>-44648</v>
      </c>
      <c r="AD484" s="62">
        <f t="shared" si="1"/>
        <v>9999955352</v>
      </c>
      <c r="AE484" s="63"/>
      <c r="AF484" s="63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ht="19.5" customHeight="1">
      <c r="A485" s="82" t="str">
        <f>IF(controle!$D485="","",controle!$P485)</f>
        <v/>
      </c>
      <c r="B485" s="83"/>
      <c r="C485" s="83"/>
      <c r="D485" s="83"/>
      <c r="E485" s="83"/>
      <c r="F485" s="91"/>
      <c r="G485" s="99"/>
      <c r="H485" s="91"/>
      <c r="I485" s="100"/>
      <c r="J485" s="92" t="str">
        <f>IFERROR(IF((controle!$I485&gt;0),IF((DAYS360(TODAY(),(controle!$I485+editar!$C$9))&lt;1),"Vencido",IF((DAYS360(TODAY(),(controle!$I485+editar!$C$9))&lt;31),(DAYS360(TODAY(),(controle!$I485+editar!$C$9))&amp;" Dias para vencer"),"Válido")),""),"Inválido")</f>
        <v/>
      </c>
      <c r="K485" s="93" t="str">
        <f>controle!$R485</f>
        <v/>
      </c>
      <c r="L485" s="94"/>
      <c r="M485" s="95" t="str">
        <f>IFERROR(IF((controle!$L485&gt;0),IF((DAYS360(TODAY(),(controle!$L485+editar!$C$15))&lt;1),"Vencido",IF((DAYS360(TODAY(),(controle!$L485+editar!$C$15))&lt;31),(DAYS360(TODAY(),(controle!$L485+editar!$C$15))&amp;" Dias para vencer"),"Válido")),""),"Inválido")</f>
        <v/>
      </c>
      <c r="N485" s="94" t="str">
        <f>IF(controle!$L485="","",controle!$L485+editar!$C$15)</f>
        <v/>
      </c>
      <c r="O485" s="97"/>
      <c r="P485" s="80">
        <v>478.0</v>
      </c>
      <c r="Q485" s="80" t="str">
        <f>IF(controle!$J485="","",IF(controle!$J485="Vencido","Vencido",IF(controle!$J485="Válido","Válido","Próximo ao vencimento")))</f>
        <v/>
      </c>
      <c r="R485" s="81" t="str">
        <f>IF(controle!$I485="","",controle!$I485+editar!$C$9)</f>
        <v/>
      </c>
      <c r="S485" s="80" t="str">
        <f>IF(controle!$R485="","",VLOOKUP(MONTH(controle!$R485),editar!$F$2:$G$13,2,0))</f>
        <v/>
      </c>
      <c r="T485" s="80" t="str">
        <f>IF(controle!$R485="","",YEAR(controle!$R485))</f>
        <v/>
      </c>
      <c r="U485" s="80" t="str">
        <f>IF(controle!$M485="","",IF(controle!$M485="Vencido","Vencido",IF(controle!$M485="Válido","Válido","Próximo ao vencimento")))</f>
        <v/>
      </c>
      <c r="V485" s="80" t="str">
        <f>IF(controle!$N485="","",VLOOKUP(MONTH(controle!$N485),editar!$F$2:$G$13,2,0))</f>
        <v/>
      </c>
      <c r="W485" s="80" t="str">
        <f>IF(controle!$N485="","",YEAR(controle!$N485))</f>
        <v/>
      </c>
      <c r="X485" s="80" t="str">
        <f>IF(controle!$I485="","",VLOOKUP(MONTH(controle!$I485),editar!$F$2:$G$13,2,0))</f>
        <v/>
      </c>
      <c r="Y485" s="80" t="str">
        <f>IF(controle!$I485="","",YEAR(controle!$I485))</f>
        <v/>
      </c>
      <c r="Z485" s="80" t="str">
        <f>IF(controle!$L485="","",VLOOKUP(MONTH(controle!$L485),editar!$F$2:$G$13,2,0))</f>
        <v/>
      </c>
      <c r="AA485" s="80" t="str">
        <f>IF(controle!$L485="","",YEAR(controle!$L485))</f>
        <v/>
      </c>
      <c r="AB485" s="61"/>
      <c r="AC485" s="62">
        <f>IFERROR(K485-editar!$C$1,"")</f>
        <v>-44648</v>
      </c>
      <c r="AD485" s="62">
        <f t="shared" si="1"/>
        <v>9999955352</v>
      </c>
      <c r="AE485" s="63"/>
      <c r="AF485" s="63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ht="19.5" customHeight="1">
      <c r="A486" s="82" t="str">
        <f>IF(controle!$D486="","",controle!$P486)</f>
        <v/>
      </c>
      <c r="B486" s="83"/>
      <c r="C486" s="83"/>
      <c r="D486" s="83"/>
      <c r="E486" s="83"/>
      <c r="F486" s="91"/>
      <c r="G486" s="99"/>
      <c r="H486" s="91"/>
      <c r="I486" s="100"/>
      <c r="J486" s="92" t="str">
        <f>IFERROR(IF((controle!$I486&gt;0),IF((DAYS360(TODAY(),(controle!$I486+editar!$C$9))&lt;1),"Vencido",IF((DAYS360(TODAY(),(controle!$I486+editar!$C$9))&lt;31),(DAYS360(TODAY(),(controle!$I486+editar!$C$9))&amp;" Dias para vencer"),"Válido")),""),"Inválido")</f>
        <v/>
      </c>
      <c r="K486" s="93" t="str">
        <f>controle!$R486</f>
        <v/>
      </c>
      <c r="L486" s="94"/>
      <c r="M486" s="95" t="str">
        <f>IFERROR(IF((controle!$L486&gt;0),IF((DAYS360(TODAY(),(controle!$L486+editar!$C$15))&lt;1),"Vencido",IF((DAYS360(TODAY(),(controle!$L486+editar!$C$15))&lt;31),(DAYS360(TODAY(),(controle!$L486+editar!$C$15))&amp;" Dias para vencer"),"Válido")),""),"Inválido")</f>
        <v/>
      </c>
      <c r="N486" s="94" t="str">
        <f>IF(controle!$L486="","",controle!$L486+editar!$C$15)</f>
        <v/>
      </c>
      <c r="O486" s="97"/>
      <c r="P486" s="80">
        <v>479.0</v>
      </c>
      <c r="Q486" s="80" t="str">
        <f>IF(controle!$J486="","",IF(controle!$J486="Vencido","Vencido",IF(controle!$J486="Válido","Válido","Próximo ao vencimento")))</f>
        <v/>
      </c>
      <c r="R486" s="81" t="str">
        <f>IF(controle!$I486="","",controle!$I486+editar!$C$9)</f>
        <v/>
      </c>
      <c r="S486" s="80" t="str">
        <f>IF(controle!$R486="","",VLOOKUP(MONTH(controle!$R486),editar!$F$2:$G$13,2,0))</f>
        <v/>
      </c>
      <c r="T486" s="80" t="str">
        <f>IF(controle!$R486="","",YEAR(controle!$R486))</f>
        <v/>
      </c>
      <c r="U486" s="80" t="str">
        <f>IF(controle!$M486="","",IF(controle!$M486="Vencido","Vencido",IF(controle!$M486="Válido","Válido","Próximo ao vencimento")))</f>
        <v/>
      </c>
      <c r="V486" s="80" t="str">
        <f>IF(controle!$N486="","",VLOOKUP(MONTH(controle!$N486),editar!$F$2:$G$13,2,0))</f>
        <v/>
      </c>
      <c r="W486" s="80" t="str">
        <f>IF(controle!$N486="","",YEAR(controle!$N486))</f>
        <v/>
      </c>
      <c r="X486" s="80" t="str">
        <f>IF(controle!$I486="","",VLOOKUP(MONTH(controle!$I486),editar!$F$2:$G$13,2,0))</f>
        <v/>
      </c>
      <c r="Y486" s="80" t="str">
        <f>IF(controle!$I486="","",YEAR(controle!$I486))</f>
        <v/>
      </c>
      <c r="Z486" s="80" t="str">
        <f>IF(controle!$L486="","",VLOOKUP(MONTH(controle!$L486),editar!$F$2:$G$13,2,0))</f>
        <v/>
      </c>
      <c r="AA486" s="80" t="str">
        <f>IF(controle!$L486="","",YEAR(controle!$L486))</f>
        <v/>
      </c>
      <c r="AB486" s="61"/>
      <c r="AC486" s="62">
        <f>IFERROR(K486-editar!$C$1,"")</f>
        <v>-44648</v>
      </c>
      <c r="AD486" s="62">
        <f t="shared" si="1"/>
        <v>9999955352</v>
      </c>
      <c r="AE486" s="63"/>
      <c r="AF486" s="63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ht="19.5" customHeight="1">
      <c r="A487" s="82" t="str">
        <f>IF(controle!$D487="","",controle!$P487)</f>
        <v/>
      </c>
      <c r="B487" s="83"/>
      <c r="C487" s="83"/>
      <c r="D487" s="83"/>
      <c r="E487" s="83"/>
      <c r="F487" s="91"/>
      <c r="G487" s="99"/>
      <c r="H487" s="91"/>
      <c r="I487" s="100"/>
      <c r="J487" s="92" t="str">
        <f>IFERROR(IF((controle!$I487&gt;0),IF((DAYS360(TODAY(),(controle!$I487+editar!$C$9))&lt;1),"Vencido",IF((DAYS360(TODAY(),(controle!$I487+editar!$C$9))&lt;31),(DAYS360(TODAY(),(controle!$I487+editar!$C$9))&amp;" Dias para vencer"),"Válido")),""),"Inválido")</f>
        <v/>
      </c>
      <c r="K487" s="93" t="str">
        <f>controle!$R487</f>
        <v/>
      </c>
      <c r="L487" s="94"/>
      <c r="M487" s="95" t="str">
        <f>IFERROR(IF((controle!$L487&gt;0),IF((DAYS360(TODAY(),(controle!$L487+editar!$C$15))&lt;1),"Vencido",IF((DAYS360(TODAY(),(controle!$L487+editar!$C$15))&lt;31),(DAYS360(TODAY(),(controle!$L487+editar!$C$15))&amp;" Dias para vencer"),"Válido")),""),"Inválido")</f>
        <v/>
      </c>
      <c r="N487" s="94" t="str">
        <f>IF(controle!$L487="","",controle!$L487+editar!$C$15)</f>
        <v/>
      </c>
      <c r="O487" s="97"/>
      <c r="P487" s="80">
        <v>480.0</v>
      </c>
      <c r="Q487" s="80" t="str">
        <f>IF(controle!$J487="","",IF(controle!$J487="Vencido","Vencido",IF(controle!$J487="Válido","Válido","Próximo ao vencimento")))</f>
        <v/>
      </c>
      <c r="R487" s="81" t="str">
        <f>IF(controle!$I487="","",controle!$I487+editar!$C$9)</f>
        <v/>
      </c>
      <c r="S487" s="80" t="str">
        <f>IF(controle!$R487="","",VLOOKUP(MONTH(controle!$R487),editar!$F$2:$G$13,2,0))</f>
        <v/>
      </c>
      <c r="T487" s="80" t="str">
        <f>IF(controle!$R487="","",YEAR(controle!$R487))</f>
        <v/>
      </c>
      <c r="U487" s="80" t="str">
        <f>IF(controle!$M487="","",IF(controle!$M487="Vencido","Vencido",IF(controle!$M487="Válido","Válido","Próximo ao vencimento")))</f>
        <v/>
      </c>
      <c r="V487" s="80" t="str">
        <f>IF(controle!$N487="","",VLOOKUP(MONTH(controle!$N487),editar!$F$2:$G$13,2,0))</f>
        <v/>
      </c>
      <c r="W487" s="80" t="str">
        <f>IF(controle!$N487="","",YEAR(controle!$N487))</f>
        <v/>
      </c>
      <c r="X487" s="80" t="str">
        <f>IF(controle!$I487="","",VLOOKUP(MONTH(controle!$I487),editar!$F$2:$G$13,2,0))</f>
        <v/>
      </c>
      <c r="Y487" s="80" t="str">
        <f>IF(controle!$I487="","",YEAR(controle!$I487))</f>
        <v/>
      </c>
      <c r="Z487" s="80" t="str">
        <f>IF(controle!$L487="","",VLOOKUP(MONTH(controle!$L487),editar!$F$2:$G$13,2,0))</f>
        <v/>
      </c>
      <c r="AA487" s="80" t="str">
        <f>IF(controle!$L487="","",YEAR(controle!$L487))</f>
        <v/>
      </c>
      <c r="AB487" s="61"/>
      <c r="AC487" s="62">
        <f>IFERROR(K487-editar!$C$1,"")</f>
        <v>-44648</v>
      </c>
      <c r="AD487" s="62">
        <f t="shared" si="1"/>
        <v>9999955352</v>
      </c>
      <c r="AE487" s="63"/>
      <c r="AF487" s="63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ht="19.5" customHeight="1">
      <c r="A488" s="82" t="str">
        <f>IF(controle!$D488="","",controle!$P488)</f>
        <v/>
      </c>
      <c r="B488" s="83"/>
      <c r="C488" s="83"/>
      <c r="D488" s="83"/>
      <c r="E488" s="83"/>
      <c r="F488" s="91"/>
      <c r="G488" s="99"/>
      <c r="H488" s="91"/>
      <c r="I488" s="100"/>
      <c r="J488" s="92" t="str">
        <f>IFERROR(IF((controle!$I488&gt;0),IF((DAYS360(TODAY(),(controle!$I488+editar!$C$9))&lt;1),"Vencido",IF((DAYS360(TODAY(),(controle!$I488+editar!$C$9))&lt;31),(DAYS360(TODAY(),(controle!$I488+editar!$C$9))&amp;" Dias para vencer"),"Válido")),""),"Inválido")</f>
        <v/>
      </c>
      <c r="K488" s="93" t="str">
        <f>controle!$R488</f>
        <v/>
      </c>
      <c r="L488" s="94"/>
      <c r="M488" s="95" t="str">
        <f>IFERROR(IF((controle!$L488&gt;0),IF((DAYS360(TODAY(),(controle!$L488+editar!$C$15))&lt;1),"Vencido",IF((DAYS360(TODAY(),(controle!$L488+editar!$C$15))&lt;31),(DAYS360(TODAY(),(controle!$L488+editar!$C$15))&amp;" Dias para vencer"),"Válido")),""),"Inválido")</f>
        <v/>
      </c>
      <c r="N488" s="94" t="str">
        <f>IF(controle!$L488="","",controle!$L488+editar!$C$15)</f>
        <v/>
      </c>
      <c r="O488" s="97"/>
      <c r="P488" s="80">
        <v>481.0</v>
      </c>
      <c r="Q488" s="80" t="str">
        <f>IF(controle!$J488="","",IF(controle!$J488="Vencido","Vencido",IF(controle!$J488="Válido","Válido","Próximo ao vencimento")))</f>
        <v/>
      </c>
      <c r="R488" s="81" t="str">
        <f>IF(controle!$I488="","",controle!$I488+editar!$C$9)</f>
        <v/>
      </c>
      <c r="S488" s="80" t="str">
        <f>IF(controle!$R488="","",VLOOKUP(MONTH(controle!$R488),editar!$F$2:$G$13,2,0))</f>
        <v/>
      </c>
      <c r="T488" s="80" t="str">
        <f>IF(controle!$R488="","",YEAR(controle!$R488))</f>
        <v/>
      </c>
      <c r="U488" s="80" t="str">
        <f>IF(controle!$M488="","",IF(controle!$M488="Vencido","Vencido",IF(controle!$M488="Válido","Válido","Próximo ao vencimento")))</f>
        <v/>
      </c>
      <c r="V488" s="80" t="str">
        <f>IF(controle!$N488="","",VLOOKUP(MONTH(controle!$N488),editar!$F$2:$G$13,2,0))</f>
        <v/>
      </c>
      <c r="W488" s="80" t="str">
        <f>IF(controle!$N488="","",YEAR(controle!$N488))</f>
        <v/>
      </c>
      <c r="X488" s="80" t="str">
        <f>IF(controle!$I488="","",VLOOKUP(MONTH(controle!$I488),editar!$F$2:$G$13,2,0))</f>
        <v/>
      </c>
      <c r="Y488" s="80" t="str">
        <f>IF(controle!$I488="","",YEAR(controle!$I488))</f>
        <v/>
      </c>
      <c r="Z488" s="80" t="str">
        <f>IF(controle!$L488="","",VLOOKUP(MONTH(controle!$L488),editar!$F$2:$G$13,2,0))</f>
        <v/>
      </c>
      <c r="AA488" s="80" t="str">
        <f>IF(controle!$L488="","",YEAR(controle!$L488))</f>
        <v/>
      </c>
      <c r="AB488" s="61"/>
      <c r="AC488" s="62">
        <f>IFERROR(K488-editar!$C$1,"")</f>
        <v>-44648</v>
      </c>
      <c r="AD488" s="62">
        <f t="shared" si="1"/>
        <v>9999955352</v>
      </c>
      <c r="AE488" s="63"/>
      <c r="AF488" s="63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ht="19.5" customHeight="1">
      <c r="A489" s="82" t="str">
        <f>IF(controle!$D489="","",controle!$P489)</f>
        <v/>
      </c>
      <c r="B489" s="83"/>
      <c r="C489" s="83"/>
      <c r="D489" s="83"/>
      <c r="E489" s="83"/>
      <c r="F489" s="91"/>
      <c r="G489" s="99"/>
      <c r="H489" s="91"/>
      <c r="I489" s="100"/>
      <c r="J489" s="92" t="str">
        <f>IFERROR(IF((controle!$I489&gt;0),IF((DAYS360(TODAY(),(controle!$I489+editar!$C$9))&lt;1),"Vencido",IF((DAYS360(TODAY(),(controle!$I489+editar!$C$9))&lt;31),(DAYS360(TODAY(),(controle!$I489+editar!$C$9))&amp;" Dias para vencer"),"Válido")),""),"Inválido")</f>
        <v/>
      </c>
      <c r="K489" s="93" t="str">
        <f>controle!$R489</f>
        <v/>
      </c>
      <c r="L489" s="94"/>
      <c r="M489" s="95" t="str">
        <f>IFERROR(IF((controle!$L489&gt;0),IF((DAYS360(TODAY(),(controle!$L489+editar!$C$15))&lt;1),"Vencido",IF((DAYS360(TODAY(),(controle!$L489+editar!$C$15))&lt;31),(DAYS360(TODAY(),(controle!$L489+editar!$C$15))&amp;" Dias para vencer"),"Válido")),""),"Inválido")</f>
        <v/>
      </c>
      <c r="N489" s="94" t="str">
        <f>IF(controle!$L489="","",controle!$L489+editar!$C$15)</f>
        <v/>
      </c>
      <c r="O489" s="97"/>
      <c r="P489" s="80">
        <v>482.0</v>
      </c>
      <c r="Q489" s="80" t="str">
        <f>IF(controle!$J489="","",IF(controle!$J489="Vencido","Vencido",IF(controle!$J489="Válido","Válido","Próximo ao vencimento")))</f>
        <v/>
      </c>
      <c r="R489" s="81" t="str">
        <f>IF(controle!$I489="","",controle!$I489+editar!$C$9)</f>
        <v/>
      </c>
      <c r="S489" s="80" t="str">
        <f>IF(controle!$R489="","",VLOOKUP(MONTH(controle!$R489),editar!$F$2:$G$13,2,0))</f>
        <v/>
      </c>
      <c r="T489" s="80" t="str">
        <f>IF(controle!$R489="","",YEAR(controle!$R489))</f>
        <v/>
      </c>
      <c r="U489" s="80" t="str">
        <f>IF(controle!$M489="","",IF(controle!$M489="Vencido","Vencido",IF(controle!$M489="Válido","Válido","Próximo ao vencimento")))</f>
        <v/>
      </c>
      <c r="V489" s="80" t="str">
        <f>IF(controle!$N489="","",VLOOKUP(MONTH(controle!$N489),editar!$F$2:$G$13,2,0))</f>
        <v/>
      </c>
      <c r="W489" s="80" t="str">
        <f>IF(controle!$N489="","",YEAR(controle!$N489))</f>
        <v/>
      </c>
      <c r="X489" s="80" t="str">
        <f>IF(controle!$I489="","",VLOOKUP(MONTH(controle!$I489),editar!$F$2:$G$13,2,0))</f>
        <v/>
      </c>
      <c r="Y489" s="80" t="str">
        <f>IF(controle!$I489="","",YEAR(controle!$I489))</f>
        <v/>
      </c>
      <c r="Z489" s="80" t="str">
        <f>IF(controle!$L489="","",VLOOKUP(MONTH(controle!$L489),editar!$F$2:$G$13,2,0))</f>
        <v/>
      </c>
      <c r="AA489" s="80" t="str">
        <f>IF(controle!$L489="","",YEAR(controle!$L489))</f>
        <v/>
      </c>
      <c r="AB489" s="61"/>
      <c r="AC489" s="62">
        <f>IFERROR(K489-editar!$C$1,"")</f>
        <v>-44648</v>
      </c>
      <c r="AD489" s="62">
        <f t="shared" si="1"/>
        <v>9999955352</v>
      </c>
      <c r="AE489" s="63"/>
      <c r="AF489" s="63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ht="19.5" customHeight="1">
      <c r="A490" s="82" t="str">
        <f>IF(controle!$D490="","",controle!$P490)</f>
        <v/>
      </c>
      <c r="B490" s="83"/>
      <c r="C490" s="83"/>
      <c r="D490" s="83"/>
      <c r="E490" s="83"/>
      <c r="F490" s="91"/>
      <c r="G490" s="99"/>
      <c r="H490" s="91"/>
      <c r="I490" s="100"/>
      <c r="J490" s="92" t="str">
        <f>IFERROR(IF((controle!$I490&gt;0),IF((DAYS360(TODAY(),(controle!$I490+editar!$C$9))&lt;1),"Vencido",IF((DAYS360(TODAY(),(controle!$I490+editar!$C$9))&lt;31),(DAYS360(TODAY(),(controle!$I490+editar!$C$9))&amp;" Dias para vencer"),"Válido")),""),"Inválido")</f>
        <v/>
      </c>
      <c r="K490" s="93" t="str">
        <f>controle!$R490</f>
        <v/>
      </c>
      <c r="L490" s="94"/>
      <c r="M490" s="95" t="str">
        <f>IFERROR(IF((controle!$L490&gt;0),IF((DAYS360(TODAY(),(controle!$L490+editar!$C$15))&lt;1),"Vencido",IF((DAYS360(TODAY(),(controle!$L490+editar!$C$15))&lt;31),(DAYS360(TODAY(),(controle!$L490+editar!$C$15))&amp;" Dias para vencer"),"Válido")),""),"Inválido")</f>
        <v/>
      </c>
      <c r="N490" s="94" t="str">
        <f>IF(controle!$L490="","",controle!$L490+editar!$C$15)</f>
        <v/>
      </c>
      <c r="O490" s="97"/>
      <c r="P490" s="80">
        <v>483.0</v>
      </c>
      <c r="Q490" s="80" t="str">
        <f>IF(controle!$J490="","",IF(controle!$J490="Vencido","Vencido",IF(controle!$J490="Válido","Válido","Próximo ao vencimento")))</f>
        <v/>
      </c>
      <c r="R490" s="81" t="str">
        <f>IF(controle!$I490="","",controle!$I490+editar!$C$9)</f>
        <v/>
      </c>
      <c r="S490" s="80" t="str">
        <f>IF(controle!$R490="","",VLOOKUP(MONTH(controle!$R490),editar!$F$2:$G$13,2,0))</f>
        <v/>
      </c>
      <c r="T490" s="80" t="str">
        <f>IF(controle!$R490="","",YEAR(controle!$R490))</f>
        <v/>
      </c>
      <c r="U490" s="80" t="str">
        <f>IF(controle!$M490="","",IF(controle!$M490="Vencido","Vencido",IF(controle!$M490="Válido","Válido","Próximo ao vencimento")))</f>
        <v/>
      </c>
      <c r="V490" s="80" t="str">
        <f>IF(controle!$N490="","",VLOOKUP(MONTH(controle!$N490),editar!$F$2:$G$13,2,0))</f>
        <v/>
      </c>
      <c r="W490" s="80" t="str">
        <f>IF(controle!$N490="","",YEAR(controle!$N490))</f>
        <v/>
      </c>
      <c r="X490" s="80" t="str">
        <f>IF(controle!$I490="","",VLOOKUP(MONTH(controle!$I490),editar!$F$2:$G$13,2,0))</f>
        <v/>
      </c>
      <c r="Y490" s="80" t="str">
        <f>IF(controle!$I490="","",YEAR(controle!$I490))</f>
        <v/>
      </c>
      <c r="Z490" s="80" t="str">
        <f>IF(controle!$L490="","",VLOOKUP(MONTH(controle!$L490),editar!$F$2:$G$13,2,0))</f>
        <v/>
      </c>
      <c r="AA490" s="80" t="str">
        <f>IF(controle!$L490="","",YEAR(controle!$L490))</f>
        <v/>
      </c>
      <c r="AB490" s="61"/>
      <c r="AC490" s="62">
        <f>IFERROR(K490-editar!$C$1,"")</f>
        <v>-44648</v>
      </c>
      <c r="AD490" s="62">
        <f t="shared" si="1"/>
        <v>9999955352</v>
      </c>
      <c r="AE490" s="63"/>
      <c r="AF490" s="63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ht="19.5" customHeight="1">
      <c r="A491" s="82" t="str">
        <f>IF(controle!$D491="","",controle!$P491)</f>
        <v/>
      </c>
      <c r="B491" s="83"/>
      <c r="C491" s="83"/>
      <c r="D491" s="83"/>
      <c r="E491" s="83"/>
      <c r="F491" s="91"/>
      <c r="G491" s="99"/>
      <c r="H491" s="91"/>
      <c r="I491" s="100"/>
      <c r="J491" s="92" t="str">
        <f>IFERROR(IF((controle!$I491&gt;0),IF((DAYS360(TODAY(),(controle!$I491+editar!$C$9))&lt;1),"Vencido",IF((DAYS360(TODAY(),(controle!$I491+editar!$C$9))&lt;31),(DAYS360(TODAY(),(controle!$I491+editar!$C$9))&amp;" Dias para vencer"),"Válido")),""),"Inválido")</f>
        <v/>
      </c>
      <c r="K491" s="93" t="str">
        <f>controle!$R491</f>
        <v/>
      </c>
      <c r="L491" s="94"/>
      <c r="M491" s="95" t="str">
        <f>IFERROR(IF((controle!$L491&gt;0),IF((DAYS360(TODAY(),(controle!$L491+editar!$C$15))&lt;1),"Vencido",IF((DAYS360(TODAY(),(controle!$L491+editar!$C$15))&lt;31),(DAYS360(TODAY(),(controle!$L491+editar!$C$15))&amp;" Dias para vencer"),"Válido")),""),"Inválido")</f>
        <v/>
      </c>
      <c r="N491" s="94" t="str">
        <f>IF(controle!$L491="","",controle!$L491+editar!$C$15)</f>
        <v/>
      </c>
      <c r="O491" s="97"/>
      <c r="P491" s="80">
        <v>484.0</v>
      </c>
      <c r="Q491" s="80" t="str">
        <f>IF(controle!$J491="","",IF(controle!$J491="Vencido","Vencido",IF(controle!$J491="Válido","Válido","Próximo ao vencimento")))</f>
        <v/>
      </c>
      <c r="R491" s="81" t="str">
        <f>IF(controle!$I491="","",controle!$I491+editar!$C$9)</f>
        <v/>
      </c>
      <c r="S491" s="80" t="str">
        <f>IF(controle!$R491="","",VLOOKUP(MONTH(controle!$R491),editar!$F$2:$G$13,2,0))</f>
        <v/>
      </c>
      <c r="T491" s="80" t="str">
        <f>IF(controle!$R491="","",YEAR(controle!$R491))</f>
        <v/>
      </c>
      <c r="U491" s="80" t="str">
        <f>IF(controle!$M491="","",IF(controle!$M491="Vencido","Vencido",IF(controle!$M491="Válido","Válido","Próximo ao vencimento")))</f>
        <v/>
      </c>
      <c r="V491" s="80" t="str">
        <f>IF(controle!$N491="","",VLOOKUP(MONTH(controle!$N491),editar!$F$2:$G$13,2,0))</f>
        <v/>
      </c>
      <c r="W491" s="80" t="str">
        <f>IF(controle!$N491="","",YEAR(controle!$N491))</f>
        <v/>
      </c>
      <c r="X491" s="80" t="str">
        <f>IF(controle!$I491="","",VLOOKUP(MONTH(controle!$I491),editar!$F$2:$G$13,2,0))</f>
        <v/>
      </c>
      <c r="Y491" s="80" t="str">
        <f>IF(controle!$I491="","",YEAR(controle!$I491))</f>
        <v/>
      </c>
      <c r="Z491" s="80" t="str">
        <f>IF(controle!$L491="","",VLOOKUP(MONTH(controle!$L491),editar!$F$2:$G$13,2,0))</f>
        <v/>
      </c>
      <c r="AA491" s="80" t="str">
        <f>IF(controle!$L491="","",YEAR(controle!$L491))</f>
        <v/>
      </c>
      <c r="AB491" s="61"/>
      <c r="AC491" s="62">
        <f>IFERROR(K491-editar!$C$1,"")</f>
        <v>-44648</v>
      </c>
      <c r="AD491" s="62">
        <f t="shared" si="1"/>
        <v>9999955352</v>
      </c>
      <c r="AE491" s="63"/>
      <c r="AF491" s="63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ht="19.5" customHeight="1">
      <c r="A492" s="82" t="str">
        <f>IF(controle!$D492="","",controle!$P492)</f>
        <v/>
      </c>
      <c r="B492" s="83"/>
      <c r="C492" s="83"/>
      <c r="D492" s="83"/>
      <c r="E492" s="83"/>
      <c r="F492" s="91"/>
      <c r="G492" s="99"/>
      <c r="H492" s="91"/>
      <c r="I492" s="100"/>
      <c r="J492" s="92" t="str">
        <f>IFERROR(IF((controle!$I492&gt;0),IF((DAYS360(TODAY(),(controle!$I492+editar!$C$9))&lt;1),"Vencido",IF((DAYS360(TODAY(),(controle!$I492+editar!$C$9))&lt;31),(DAYS360(TODAY(),(controle!$I492+editar!$C$9))&amp;" Dias para vencer"),"Válido")),""),"Inválido")</f>
        <v/>
      </c>
      <c r="K492" s="93" t="str">
        <f>controle!$R492</f>
        <v/>
      </c>
      <c r="L492" s="94"/>
      <c r="M492" s="95" t="str">
        <f>IFERROR(IF((controle!$L492&gt;0),IF((DAYS360(TODAY(),(controle!$L492+editar!$C$15))&lt;1),"Vencido",IF((DAYS360(TODAY(),(controle!$L492+editar!$C$15))&lt;31),(DAYS360(TODAY(),(controle!$L492+editar!$C$15))&amp;" Dias para vencer"),"Válido")),""),"Inválido")</f>
        <v/>
      </c>
      <c r="N492" s="94" t="str">
        <f>IF(controle!$L492="","",controle!$L492+editar!$C$15)</f>
        <v/>
      </c>
      <c r="O492" s="97"/>
      <c r="P492" s="80">
        <v>485.0</v>
      </c>
      <c r="Q492" s="80" t="str">
        <f>IF(controle!$J492="","",IF(controle!$J492="Vencido","Vencido",IF(controle!$J492="Válido","Válido","Próximo ao vencimento")))</f>
        <v/>
      </c>
      <c r="R492" s="81" t="str">
        <f>IF(controle!$I492="","",controle!$I492+editar!$C$9)</f>
        <v/>
      </c>
      <c r="S492" s="80" t="str">
        <f>IF(controle!$R492="","",VLOOKUP(MONTH(controle!$R492),editar!$F$2:$G$13,2,0))</f>
        <v/>
      </c>
      <c r="T492" s="80" t="str">
        <f>IF(controle!$R492="","",YEAR(controle!$R492))</f>
        <v/>
      </c>
      <c r="U492" s="80" t="str">
        <f>IF(controle!$M492="","",IF(controle!$M492="Vencido","Vencido",IF(controle!$M492="Válido","Válido","Próximo ao vencimento")))</f>
        <v/>
      </c>
      <c r="V492" s="80" t="str">
        <f>IF(controle!$N492="","",VLOOKUP(MONTH(controle!$N492),editar!$F$2:$G$13,2,0))</f>
        <v/>
      </c>
      <c r="W492" s="80" t="str">
        <f>IF(controle!$N492="","",YEAR(controle!$N492))</f>
        <v/>
      </c>
      <c r="X492" s="80" t="str">
        <f>IF(controle!$I492="","",VLOOKUP(MONTH(controle!$I492),editar!$F$2:$G$13,2,0))</f>
        <v/>
      </c>
      <c r="Y492" s="80" t="str">
        <f>IF(controle!$I492="","",YEAR(controle!$I492))</f>
        <v/>
      </c>
      <c r="Z492" s="80" t="str">
        <f>IF(controle!$L492="","",VLOOKUP(MONTH(controle!$L492),editar!$F$2:$G$13,2,0))</f>
        <v/>
      </c>
      <c r="AA492" s="80" t="str">
        <f>IF(controle!$L492="","",YEAR(controle!$L492))</f>
        <v/>
      </c>
      <c r="AB492" s="61"/>
      <c r="AC492" s="62">
        <f>IFERROR(K492-editar!$C$1,"")</f>
        <v>-44648</v>
      </c>
      <c r="AD492" s="62">
        <f t="shared" si="1"/>
        <v>9999955352</v>
      </c>
      <c r="AE492" s="63"/>
      <c r="AF492" s="63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ht="19.5" customHeight="1">
      <c r="A493" s="82" t="str">
        <f>IF(controle!$D493="","",controle!$P493)</f>
        <v/>
      </c>
      <c r="B493" s="83"/>
      <c r="C493" s="83"/>
      <c r="D493" s="83"/>
      <c r="E493" s="83"/>
      <c r="F493" s="91"/>
      <c r="G493" s="99"/>
      <c r="H493" s="91"/>
      <c r="I493" s="100"/>
      <c r="J493" s="92" t="str">
        <f>IFERROR(IF((controle!$I493&gt;0),IF((DAYS360(TODAY(),(controle!$I493+editar!$C$9))&lt;1),"Vencido",IF((DAYS360(TODAY(),(controle!$I493+editar!$C$9))&lt;31),(DAYS360(TODAY(),(controle!$I493+editar!$C$9))&amp;" Dias para vencer"),"Válido")),""),"Inválido")</f>
        <v/>
      </c>
      <c r="K493" s="93" t="str">
        <f>controle!$R493</f>
        <v/>
      </c>
      <c r="L493" s="94"/>
      <c r="M493" s="95" t="str">
        <f>IFERROR(IF((controle!$L493&gt;0),IF((DAYS360(TODAY(),(controle!$L493+editar!$C$15))&lt;1),"Vencido",IF((DAYS360(TODAY(),(controle!$L493+editar!$C$15))&lt;31),(DAYS360(TODAY(),(controle!$L493+editar!$C$15))&amp;" Dias para vencer"),"Válido")),""),"Inválido")</f>
        <v/>
      </c>
      <c r="N493" s="94" t="str">
        <f>IF(controle!$L493="","",controle!$L493+editar!$C$15)</f>
        <v/>
      </c>
      <c r="O493" s="97"/>
      <c r="P493" s="80">
        <v>486.0</v>
      </c>
      <c r="Q493" s="80" t="str">
        <f>IF(controle!$J493="","",IF(controle!$J493="Vencido","Vencido",IF(controle!$J493="Válido","Válido","Próximo ao vencimento")))</f>
        <v/>
      </c>
      <c r="R493" s="81" t="str">
        <f>IF(controle!$I493="","",controle!$I493+editar!$C$9)</f>
        <v/>
      </c>
      <c r="S493" s="80" t="str">
        <f>IF(controle!$R493="","",VLOOKUP(MONTH(controle!$R493),editar!$F$2:$G$13,2,0))</f>
        <v/>
      </c>
      <c r="T493" s="80" t="str">
        <f>IF(controle!$R493="","",YEAR(controle!$R493))</f>
        <v/>
      </c>
      <c r="U493" s="80" t="str">
        <f>IF(controle!$M493="","",IF(controle!$M493="Vencido","Vencido",IF(controle!$M493="Válido","Válido","Próximo ao vencimento")))</f>
        <v/>
      </c>
      <c r="V493" s="80" t="str">
        <f>IF(controle!$N493="","",VLOOKUP(MONTH(controle!$N493),editar!$F$2:$G$13,2,0))</f>
        <v/>
      </c>
      <c r="W493" s="80" t="str">
        <f>IF(controle!$N493="","",YEAR(controle!$N493))</f>
        <v/>
      </c>
      <c r="X493" s="80" t="str">
        <f>IF(controle!$I493="","",VLOOKUP(MONTH(controle!$I493),editar!$F$2:$G$13,2,0))</f>
        <v/>
      </c>
      <c r="Y493" s="80" t="str">
        <f>IF(controle!$I493="","",YEAR(controle!$I493))</f>
        <v/>
      </c>
      <c r="Z493" s="80" t="str">
        <f>IF(controle!$L493="","",VLOOKUP(MONTH(controle!$L493),editar!$F$2:$G$13,2,0))</f>
        <v/>
      </c>
      <c r="AA493" s="80" t="str">
        <f>IF(controle!$L493="","",YEAR(controle!$L493))</f>
        <v/>
      </c>
      <c r="AB493" s="61"/>
      <c r="AC493" s="62">
        <f>IFERROR(K493-editar!$C$1,"")</f>
        <v>-44648</v>
      </c>
      <c r="AD493" s="62">
        <f t="shared" si="1"/>
        <v>9999955352</v>
      </c>
      <c r="AE493" s="63"/>
      <c r="AF493" s="63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ht="19.5" customHeight="1">
      <c r="A494" s="82" t="str">
        <f>IF(controle!$D494="","",controle!$P494)</f>
        <v/>
      </c>
      <c r="B494" s="83"/>
      <c r="C494" s="83"/>
      <c r="D494" s="83"/>
      <c r="E494" s="83"/>
      <c r="F494" s="91"/>
      <c r="G494" s="99"/>
      <c r="H494" s="91"/>
      <c r="I494" s="100"/>
      <c r="J494" s="92" t="str">
        <f>IFERROR(IF((controle!$I494&gt;0),IF((DAYS360(TODAY(),(controle!$I494+editar!$C$9))&lt;1),"Vencido",IF((DAYS360(TODAY(),(controle!$I494+editar!$C$9))&lt;31),(DAYS360(TODAY(),(controle!$I494+editar!$C$9))&amp;" Dias para vencer"),"Válido")),""),"Inválido")</f>
        <v/>
      </c>
      <c r="K494" s="93" t="str">
        <f>controle!$R494</f>
        <v/>
      </c>
      <c r="L494" s="94"/>
      <c r="M494" s="95" t="str">
        <f>IFERROR(IF((controle!$L494&gt;0),IF((DAYS360(TODAY(),(controle!$L494+editar!$C$15))&lt;1),"Vencido",IF((DAYS360(TODAY(),(controle!$L494+editar!$C$15))&lt;31),(DAYS360(TODAY(),(controle!$L494+editar!$C$15))&amp;" Dias para vencer"),"Válido")),""),"Inválido")</f>
        <v/>
      </c>
      <c r="N494" s="94" t="str">
        <f>IF(controle!$L494="","",controle!$L494+editar!$C$15)</f>
        <v/>
      </c>
      <c r="O494" s="97"/>
      <c r="P494" s="80">
        <v>487.0</v>
      </c>
      <c r="Q494" s="80" t="str">
        <f>IF(controle!$J494="","",IF(controle!$J494="Vencido","Vencido",IF(controle!$J494="Válido","Válido","Próximo ao vencimento")))</f>
        <v/>
      </c>
      <c r="R494" s="81" t="str">
        <f>IF(controle!$I494="","",controle!$I494+editar!$C$9)</f>
        <v/>
      </c>
      <c r="S494" s="80" t="str">
        <f>IF(controle!$R494="","",VLOOKUP(MONTH(controle!$R494),editar!$F$2:$G$13,2,0))</f>
        <v/>
      </c>
      <c r="T494" s="80" t="str">
        <f>IF(controle!$R494="","",YEAR(controle!$R494))</f>
        <v/>
      </c>
      <c r="U494" s="80" t="str">
        <f>IF(controle!$M494="","",IF(controle!$M494="Vencido","Vencido",IF(controle!$M494="Válido","Válido","Próximo ao vencimento")))</f>
        <v/>
      </c>
      <c r="V494" s="80" t="str">
        <f>IF(controle!$N494="","",VLOOKUP(MONTH(controle!$N494),editar!$F$2:$G$13,2,0))</f>
        <v/>
      </c>
      <c r="W494" s="80" t="str">
        <f>IF(controle!$N494="","",YEAR(controle!$N494))</f>
        <v/>
      </c>
      <c r="X494" s="80" t="str">
        <f>IF(controle!$I494="","",VLOOKUP(MONTH(controle!$I494),editar!$F$2:$G$13,2,0))</f>
        <v/>
      </c>
      <c r="Y494" s="80" t="str">
        <f>IF(controle!$I494="","",YEAR(controle!$I494))</f>
        <v/>
      </c>
      <c r="Z494" s="80" t="str">
        <f>IF(controle!$L494="","",VLOOKUP(MONTH(controle!$L494),editar!$F$2:$G$13,2,0))</f>
        <v/>
      </c>
      <c r="AA494" s="80" t="str">
        <f>IF(controle!$L494="","",YEAR(controle!$L494))</f>
        <v/>
      </c>
      <c r="AB494" s="61"/>
      <c r="AC494" s="62">
        <f>IFERROR(K494-editar!$C$1,"")</f>
        <v>-44648</v>
      </c>
      <c r="AD494" s="62">
        <f t="shared" si="1"/>
        <v>9999955352</v>
      </c>
      <c r="AE494" s="63"/>
      <c r="AF494" s="63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ht="19.5" customHeight="1">
      <c r="A495" s="82" t="str">
        <f>IF(controle!$D495="","",controle!$P495)</f>
        <v/>
      </c>
      <c r="B495" s="83"/>
      <c r="C495" s="83"/>
      <c r="D495" s="83"/>
      <c r="E495" s="83"/>
      <c r="F495" s="91"/>
      <c r="G495" s="99"/>
      <c r="H495" s="91"/>
      <c r="I495" s="100"/>
      <c r="J495" s="92" t="str">
        <f>IFERROR(IF((controle!$I495&gt;0),IF((DAYS360(TODAY(),(controle!$I495+editar!$C$9))&lt;1),"Vencido",IF((DAYS360(TODAY(),(controle!$I495+editar!$C$9))&lt;31),(DAYS360(TODAY(),(controle!$I495+editar!$C$9))&amp;" Dias para vencer"),"Válido")),""),"Inválido")</f>
        <v/>
      </c>
      <c r="K495" s="93" t="str">
        <f>controle!$R495</f>
        <v/>
      </c>
      <c r="L495" s="94"/>
      <c r="M495" s="95" t="str">
        <f>IFERROR(IF((controle!$L495&gt;0),IF((DAYS360(TODAY(),(controle!$L495+editar!$C$15))&lt;1),"Vencido",IF((DAYS360(TODAY(),(controle!$L495+editar!$C$15))&lt;31),(DAYS360(TODAY(),(controle!$L495+editar!$C$15))&amp;" Dias para vencer"),"Válido")),""),"Inválido")</f>
        <v/>
      </c>
      <c r="N495" s="94" t="str">
        <f>IF(controle!$L495="","",controle!$L495+editar!$C$15)</f>
        <v/>
      </c>
      <c r="O495" s="97"/>
      <c r="P495" s="80">
        <v>488.0</v>
      </c>
      <c r="Q495" s="80" t="str">
        <f>IF(controle!$J495="","",IF(controle!$J495="Vencido","Vencido",IF(controle!$J495="Válido","Válido","Próximo ao vencimento")))</f>
        <v/>
      </c>
      <c r="R495" s="81" t="str">
        <f>IF(controle!$I495="","",controle!$I495+editar!$C$9)</f>
        <v/>
      </c>
      <c r="S495" s="80" t="str">
        <f>IF(controle!$R495="","",VLOOKUP(MONTH(controle!$R495),editar!$F$2:$G$13,2,0))</f>
        <v/>
      </c>
      <c r="T495" s="80" t="str">
        <f>IF(controle!$R495="","",YEAR(controle!$R495))</f>
        <v/>
      </c>
      <c r="U495" s="80" t="str">
        <f>IF(controle!$M495="","",IF(controle!$M495="Vencido","Vencido",IF(controle!$M495="Válido","Válido","Próximo ao vencimento")))</f>
        <v/>
      </c>
      <c r="V495" s="80" t="str">
        <f>IF(controle!$N495="","",VLOOKUP(MONTH(controle!$N495),editar!$F$2:$G$13,2,0))</f>
        <v/>
      </c>
      <c r="W495" s="80" t="str">
        <f>IF(controle!$N495="","",YEAR(controle!$N495))</f>
        <v/>
      </c>
      <c r="X495" s="80" t="str">
        <f>IF(controle!$I495="","",VLOOKUP(MONTH(controle!$I495),editar!$F$2:$G$13,2,0))</f>
        <v/>
      </c>
      <c r="Y495" s="80" t="str">
        <f>IF(controle!$I495="","",YEAR(controle!$I495))</f>
        <v/>
      </c>
      <c r="Z495" s="80" t="str">
        <f>IF(controle!$L495="","",VLOOKUP(MONTH(controle!$L495),editar!$F$2:$G$13,2,0))</f>
        <v/>
      </c>
      <c r="AA495" s="80" t="str">
        <f>IF(controle!$L495="","",YEAR(controle!$L495))</f>
        <v/>
      </c>
      <c r="AB495" s="61"/>
      <c r="AC495" s="62">
        <f>IFERROR(K495-editar!$C$1,"")</f>
        <v>-44648</v>
      </c>
      <c r="AD495" s="62">
        <f t="shared" si="1"/>
        <v>9999955352</v>
      </c>
      <c r="AE495" s="63"/>
      <c r="AF495" s="63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ht="19.5" customHeight="1">
      <c r="A496" s="82" t="str">
        <f>IF(controle!$D496="","",controle!$P496)</f>
        <v/>
      </c>
      <c r="B496" s="83"/>
      <c r="C496" s="83"/>
      <c r="D496" s="83"/>
      <c r="E496" s="83"/>
      <c r="F496" s="91"/>
      <c r="G496" s="99"/>
      <c r="H496" s="91"/>
      <c r="I496" s="100"/>
      <c r="J496" s="92" t="str">
        <f>IFERROR(IF((controle!$I496&gt;0),IF((DAYS360(TODAY(),(controle!$I496+editar!$C$9))&lt;1),"Vencido",IF((DAYS360(TODAY(),(controle!$I496+editar!$C$9))&lt;31),(DAYS360(TODAY(),(controle!$I496+editar!$C$9))&amp;" Dias para vencer"),"Válido")),""),"Inválido")</f>
        <v/>
      </c>
      <c r="K496" s="93" t="str">
        <f>controle!$R496</f>
        <v/>
      </c>
      <c r="L496" s="94"/>
      <c r="M496" s="95" t="str">
        <f>IFERROR(IF((controle!$L496&gt;0),IF((DAYS360(TODAY(),(controle!$L496+editar!$C$15))&lt;1),"Vencido",IF((DAYS360(TODAY(),(controle!$L496+editar!$C$15))&lt;31),(DAYS360(TODAY(),(controle!$L496+editar!$C$15))&amp;" Dias para vencer"),"Válido")),""),"Inválido")</f>
        <v/>
      </c>
      <c r="N496" s="94" t="str">
        <f>IF(controle!$L496="","",controle!$L496+editar!$C$15)</f>
        <v/>
      </c>
      <c r="O496" s="97"/>
      <c r="P496" s="80">
        <v>489.0</v>
      </c>
      <c r="Q496" s="80" t="str">
        <f>IF(controle!$J496="","",IF(controle!$J496="Vencido","Vencido",IF(controle!$J496="Válido","Válido","Próximo ao vencimento")))</f>
        <v/>
      </c>
      <c r="R496" s="81" t="str">
        <f>IF(controle!$I496="","",controle!$I496+editar!$C$9)</f>
        <v/>
      </c>
      <c r="S496" s="80" t="str">
        <f>IF(controle!$R496="","",VLOOKUP(MONTH(controle!$R496),editar!$F$2:$G$13,2,0))</f>
        <v/>
      </c>
      <c r="T496" s="80" t="str">
        <f>IF(controle!$R496="","",YEAR(controle!$R496))</f>
        <v/>
      </c>
      <c r="U496" s="80" t="str">
        <f>IF(controle!$M496="","",IF(controle!$M496="Vencido","Vencido",IF(controle!$M496="Válido","Válido","Próximo ao vencimento")))</f>
        <v/>
      </c>
      <c r="V496" s="80" t="str">
        <f>IF(controle!$N496="","",VLOOKUP(MONTH(controle!$N496),editar!$F$2:$G$13,2,0))</f>
        <v/>
      </c>
      <c r="W496" s="80" t="str">
        <f>IF(controle!$N496="","",YEAR(controle!$N496))</f>
        <v/>
      </c>
      <c r="X496" s="80" t="str">
        <f>IF(controle!$I496="","",VLOOKUP(MONTH(controle!$I496),editar!$F$2:$G$13,2,0))</f>
        <v/>
      </c>
      <c r="Y496" s="80" t="str">
        <f>IF(controle!$I496="","",YEAR(controle!$I496))</f>
        <v/>
      </c>
      <c r="Z496" s="80" t="str">
        <f>IF(controle!$L496="","",VLOOKUP(MONTH(controle!$L496),editar!$F$2:$G$13,2,0))</f>
        <v/>
      </c>
      <c r="AA496" s="80" t="str">
        <f>IF(controle!$L496="","",YEAR(controle!$L496))</f>
        <v/>
      </c>
      <c r="AB496" s="61"/>
      <c r="AC496" s="62">
        <f>IFERROR(K496-editar!$C$1,"")</f>
        <v>-44648</v>
      </c>
      <c r="AD496" s="62">
        <f t="shared" si="1"/>
        <v>9999955352</v>
      </c>
      <c r="AE496" s="63"/>
      <c r="AF496" s="63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ht="19.5" customHeight="1">
      <c r="A497" s="82" t="str">
        <f>IF(controle!$D497="","",controle!$P497)</f>
        <v/>
      </c>
      <c r="B497" s="83"/>
      <c r="C497" s="83"/>
      <c r="D497" s="83"/>
      <c r="E497" s="83"/>
      <c r="F497" s="91"/>
      <c r="G497" s="99"/>
      <c r="H497" s="91"/>
      <c r="I497" s="100"/>
      <c r="J497" s="92" t="str">
        <f>IFERROR(IF((controle!$I497&gt;0),IF((DAYS360(TODAY(),(controle!$I497+editar!$C$9))&lt;1),"Vencido",IF((DAYS360(TODAY(),(controle!$I497+editar!$C$9))&lt;31),(DAYS360(TODAY(),(controle!$I497+editar!$C$9))&amp;" Dias para vencer"),"Válido")),""),"Inválido")</f>
        <v/>
      </c>
      <c r="K497" s="93" t="str">
        <f>controle!$R497</f>
        <v/>
      </c>
      <c r="L497" s="94"/>
      <c r="M497" s="95" t="str">
        <f>IFERROR(IF((controle!$L497&gt;0),IF((DAYS360(TODAY(),(controle!$L497+editar!$C$15))&lt;1),"Vencido",IF((DAYS360(TODAY(),(controle!$L497+editar!$C$15))&lt;31),(DAYS360(TODAY(),(controle!$L497+editar!$C$15))&amp;" Dias para vencer"),"Válido")),""),"Inválido")</f>
        <v/>
      </c>
      <c r="N497" s="94" t="str">
        <f>IF(controle!$L497="","",controle!$L497+editar!$C$15)</f>
        <v/>
      </c>
      <c r="O497" s="97"/>
      <c r="P497" s="80">
        <v>490.0</v>
      </c>
      <c r="Q497" s="80" t="str">
        <f>IF(controle!$J497="","",IF(controle!$J497="Vencido","Vencido",IF(controle!$J497="Válido","Válido","Próximo ao vencimento")))</f>
        <v/>
      </c>
      <c r="R497" s="81" t="str">
        <f>IF(controle!$I497="","",controle!$I497+editar!$C$9)</f>
        <v/>
      </c>
      <c r="S497" s="80" t="str">
        <f>IF(controle!$R497="","",VLOOKUP(MONTH(controle!$R497),editar!$F$2:$G$13,2,0))</f>
        <v/>
      </c>
      <c r="T497" s="80" t="str">
        <f>IF(controle!$R497="","",YEAR(controle!$R497))</f>
        <v/>
      </c>
      <c r="U497" s="80" t="str">
        <f>IF(controle!$M497="","",IF(controle!$M497="Vencido","Vencido",IF(controle!$M497="Válido","Válido","Próximo ao vencimento")))</f>
        <v/>
      </c>
      <c r="V497" s="80" t="str">
        <f>IF(controle!$N497="","",VLOOKUP(MONTH(controle!$N497),editar!$F$2:$G$13,2,0))</f>
        <v/>
      </c>
      <c r="W497" s="80" t="str">
        <f>IF(controle!$N497="","",YEAR(controle!$N497))</f>
        <v/>
      </c>
      <c r="X497" s="80" t="str">
        <f>IF(controle!$I497="","",VLOOKUP(MONTH(controle!$I497),editar!$F$2:$G$13,2,0))</f>
        <v/>
      </c>
      <c r="Y497" s="80" t="str">
        <f>IF(controle!$I497="","",YEAR(controle!$I497))</f>
        <v/>
      </c>
      <c r="Z497" s="80" t="str">
        <f>IF(controle!$L497="","",VLOOKUP(MONTH(controle!$L497),editar!$F$2:$G$13,2,0))</f>
        <v/>
      </c>
      <c r="AA497" s="80" t="str">
        <f>IF(controle!$L497="","",YEAR(controle!$L497))</f>
        <v/>
      </c>
      <c r="AB497" s="61"/>
      <c r="AC497" s="62">
        <f>IFERROR(K497-editar!$C$1,"")</f>
        <v>-44648</v>
      </c>
      <c r="AD497" s="62">
        <f t="shared" si="1"/>
        <v>9999955352</v>
      </c>
      <c r="AE497" s="63"/>
      <c r="AF497" s="63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ht="19.5" customHeight="1">
      <c r="A498" s="82" t="str">
        <f>IF(controle!$D498="","",controle!$P498)</f>
        <v/>
      </c>
      <c r="B498" s="83"/>
      <c r="C498" s="83"/>
      <c r="D498" s="83"/>
      <c r="E498" s="83"/>
      <c r="F498" s="91"/>
      <c r="G498" s="99"/>
      <c r="H498" s="91"/>
      <c r="I498" s="100"/>
      <c r="J498" s="92" t="str">
        <f>IFERROR(IF((controle!$I498&gt;0),IF((DAYS360(TODAY(),(controle!$I498+editar!$C$9))&lt;1),"Vencido",IF((DAYS360(TODAY(),(controle!$I498+editar!$C$9))&lt;31),(DAYS360(TODAY(),(controle!$I498+editar!$C$9))&amp;" Dias para vencer"),"Válido")),""),"Inválido")</f>
        <v/>
      </c>
      <c r="K498" s="93" t="str">
        <f>controle!$R498</f>
        <v/>
      </c>
      <c r="L498" s="94"/>
      <c r="M498" s="95" t="str">
        <f>IFERROR(IF((controle!$L498&gt;0),IF((DAYS360(TODAY(),(controle!$L498+editar!$C$15))&lt;1),"Vencido",IF((DAYS360(TODAY(),(controle!$L498+editar!$C$15))&lt;31),(DAYS360(TODAY(),(controle!$L498+editar!$C$15))&amp;" Dias para vencer"),"Válido")),""),"Inválido")</f>
        <v/>
      </c>
      <c r="N498" s="94" t="str">
        <f>IF(controle!$L498="","",controle!$L498+editar!$C$15)</f>
        <v/>
      </c>
      <c r="O498" s="97"/>
      <c r="P498" s="80">
        <v>491.0</v>
      </c>
      <c r="Q498" s="80" t="str">
        <f>IF(controle!$J498="","",IF(controle!$J498="Vencido","Vencido",IF(controle!$J498="Válido","Válido","Próximo ao vencimento")))</f>
        <v/>
      </c>
      <c r="R498" s="81" t="str">
        <f>IF(controle!$I498="","",controle!$I498+editar!$C$9)</f>
        <v/>
      </c>
      <c r="S498" s="80" t="str">
        <f>IF(controle!$R498="","",VLOOKUP(MONTH(controle!$R498),editar!$F$2:$G$13,2,0))</f>
        <v/>
      </c>
      <c r="T498" s="80" t="str">
        <f>IF(controle!$R498="","",YEAR(controle!$R498))</f>
        <v/>
      </c>
      <c r="U498" s="80" t="str">
        <f>IF(controle!$M498="","",IF(controle!$M498="Vencido","Vencido",IF(controle!$M498="Válido","Válido","Próximo ao vencimento")))</f>
        <v/>
      </c>
      <c r="V498" s="80" t="str">
        <f>IF(controle!$N498="","",VLOOKUP(MONTH(controle!$N498),editar!$F$2:$G$13,2,0))</f>
        <v/>
      </c>
      <c r="W498" s="80" t="str">
        <f>IF(controle!$N498="","",YEAR(controle!$N498))</f>
        <v/>
      </c>
      <c r="X498" s="80" t="str">
        <f>IF(controle!$I498="","",VLOOKUP(MONTH(controle!$I498),editar!$F$2:$G$13,2,0))</f>
        <v/>
      </c>
      <c r="Y498" s="80" t="str">
        <f>IF(controle!$I498="","",YEAR(controle!$I498))</f>
        <v/>
      </c>
      <c r="Z498" s="80" t="str">
        <f>IF(controle!$L498="","",VLOOKUP(MONTH(controle!$L498),editar!$F$2:$G$13,2,0))</f>
        <v/>
      </c>
      <c r="AA498" s="80" t="str">
        <f>IF(controle!$L498="","",YEAR(controle!$L498))</f>
        <v/>
      </c>
      <c r="AB498" s="61"/>
      <c r="AC498" s="62">
        <f>IFERROR(K498-editar!$C$1,"")</f>
        <v>-44648</v>
      </c>
      <c r="AD498" s="62">
        <f t="shared" si="1"/>
        <v>9999955352</v>
      </c>
      <c r="AE498" s="63"/>
      <c r="AF498" s="63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ht="19.5" customHeight="1">
      <c r="A499" s="82" t="str">
        <f>IF(controle!$D499="","",controle!$P499)</f>
        <v/>
      </c>
      <c r="B499" s="83"/>
      <c r="C499" s="83"/>
      <c r="D499" s="83"/>
      <c r="E499" s="83"/>
      <c r="F499" s="91"/>
      <c r="G499" s="99"/>
      <c r="H499" s="91"/>
      <c r="I499" s="100"/>
      <c r="J499" s="92" t="str">
        <f>IFERROR(IF((controle!$I499&gt;0),IF((DAYS360(TODAY(),(controle!$I499+editar!$C$9))&lt;1),"Vencido",IF((DAYS360(TODAY(),(controle!$I499+editar!$C$9))&lt;31),(DAYS360(TODAY(),(controle!$I499+editar!$C$9))&amp;" Dias para vencer"),"Válido")),""),"Inválido")</f>
        <v/>
      </c>
      <c r="K499" s="93" t="str">
        <f>controle!$R499</f>
        <v/>
      </c>
      <c r="L499" s="94"/>
      <c r="M499" s="95" t="str">
        <f>IFERROR(IF((controle!$L499&gt;0),IF((DAYS360(TODAY(),(controle!$L499+editar!$C$15))&lt;1),"Vencido",IF((DAYS360(TODAY(),(controle!$L499+editar!$C$15))&lt;31),(DAYS360(TODAY(),(controle!$L499+editar!$C$15))&amp;" Dias para vencer"),"Válido")),""),"Inválido")</f>
        <v/>
      </c>
      <c r="N499" s="94" t="str">
        <f>IF(controle!$L499="","",controle!$L499+editar!$C$15)</f>
        <v/>
      </c>
      <c r="O499" s="97"/>
      <c r="P499" s="80">
        <v>492.0</v>
      </c>
      <c r="Q499" s="80" t="str">
        <f>IF(controle!$J499="","",IF(controle!$J499="Vencido","Vencido",IF(controle!$J499="Válido","Válido","Próximo ao vencimento")))</f>
        <v/>
      </c>
      <c r="R499" s="81" t="str">
        <f>IF(controle!$I499="","",controle!$I499+editar!$C$9)</f>
        <v/>
      </c>
      <c r="S499" s="80" t="str">
        <f>IF(controle!$R499="","",VLOOKUP(MONTH(controle!$R499),editar!$F$2:$G$13,2,0))</f>
        <v/>
      </c>
      <c r="T499" s="80" t="str">
        <f>IF(controle!$R499="","",YEAR(controle!$R499))</f>
        <v/>
      </c>
      <c r="U499" s="80" t="str">
        <f>IF(controle!$M499="","",IF(controle!$M499="Vencido","Vencido",IF(controle!$M499="Válido","Válido","Próximo ao vencimento")))</f>
        <v/>
      </c>
      <c r="V499" s="80" t="str">
        <f>IF(controle!$N499="","",VLOOKUP(MONTH(controle!$N499),editar!$F$2:$G$13,2,0))</f>
        <v/>
      </c>
      <c r="W499" s="80" t="str">
        <f>IF(controle!$N499="","",YEAR(controle!$N499))</f>
        <v/>
      </c>
      <c r="X499" s="80" t="str">
        <f>IF(controle!$I499="","",VLOOKUP(MONTH(controle!$I499),editar!$F$2:$G$13,2,0))</f>
        <v/>
      </c>
      <c r="Y499" s="80" t="str">
        <f>IF(controle!$I499="","",YEAR(controle!$I499))</f>
        <v/>
      </c>
      <c r="Z499" s="80" t="str">
        <f>IF(controle!$L499="","",VLOOKUP(MONTH(controle!$L499),editar!$F$2:$G$13,2,0))</f>
        <v/>
      </c>
      <c r="AA499" s="80" t="str">
        <f>IF(controle!$L499="","",YEAR(controle!$L499))</f>
        <v/>
      </c>
      <c r="AB499" s="61"/>
      <c r="AC499" s="62">
        <f>IFERROR(K499-editar!$C$1,"")</f>
        <v>-44648</v>
      </c>
      <c r="AD499" s="62">
        <f t="shared" si="1"/>
        <v>9999955352</v>
      </c>
      <c r="AE499" s="63"/>
      <c r="AF499" s="63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ht="19.5" customHeight="1">
      <c r="A500" s="82" t="str">
        <f>IF(controle!$D500="","",controle!$P500)</f>
        <v/>
      </c>
      <c r="B500" s="83"/>
      <c r="C500" s="83"/>
      <c r="D500" s="83"/>
      <c r="E500" s="83"/>
      <c r="F500" s="91"/>
      <c r="G500" s="99"/>
      <c r="H500" s="91"/>
      <c r="I500" s="100"/>
      <c r="J500" s="92" t="str">
        <f>IFERROR(IF((controle!$I500&gt;0),IF((DAYS360(TODAY(),(controle!$I500+editar!$C$9))&lt;1),"Vencido",IF((DAYS360(TODAY(),(controle!$I500+editar!$C$9))&lt;31),(DAYS360(TODAY(),(controle!$I500+editar!$C$9))&amp;" Dias para vencer"),"Válido")),""),"Inválido")</f>
        <v/>
      </c>
      <c r="K500" s="93" t="str">
        <f>controle!$R500</f>
        <v/>
      </c>
      <c r="L500" s="94"/>
      <c r="M500" s="95" t="str">
        <f>IFERROR(IF((controle!$L500&gt;0),IF((DAYS360(TODAY(),(controle!$L500+editar!$C$15))&lt;1),"Vencido",IF((DAYS360(TODAY(),(controle!$L500+editar!$C$15))&lt;31),(DAYS360(TODAY(),(controle!$L500+editar!$C$15))&amp;" Dias para vencer"),"Válido")),""),"Inválido")</f>
        <v/>
      </c>
      <c r="N500" s="94" t="str">
        <f>IF(controle!$L500="","",controle!$L500+editar!$C$15)</f>
        <v/>
      </c>
      <c r="O500" s="97"/>
      <c r="P500" s="80">
        <v>493.0</v>
      </c>
      <c r="Q500" s="80" t="str">
        <f>IF(controle!$J500="","",IF(controle!$J500="Vencido","Vencido",IF(controle!$J500="Válido","Válido","Próximo ao vencimento")))</f>
        <v/>
      </c>
      <c r="R500" s="81" t="str">
        <f>IF(controle!$I500="","",controle!$I500+editar!$C$9)</f>
        <v/>
      </c>
      <c r="S500" s="80" t="str">
        <f>IF(controle!$R500="","",VLOOKUP(MONTH(controle!$R500),editar!$F$2:$G$13,2,0))</f>
        <v/>
      </c>
      <c r="T500" s="80" t="str">
        <f>IF(controle!$R500="","",YEAR(controle!$R500))</f>
        <v/>
      </c>
      <c r="U500" s="80" t="str">
        <f>IF(controle!$M500="","",IF(controle!$M500="Vencido","Vencido",IF(controle!$M500="Válido","Válido","Próximo ao vencimento")))</f>
        <v/>
      </c>
      <c r="V500" s="80" t="str">
        <f>IF(controle!$N500="","",VLOOKUP(MONTH(controle!$N500),editar!$F$2:$G$13,2,0))</f>
        <v/>
      </c>
      <c r="W500" s="80" t="str">
        <f>IF(controle!$N500="","",YEAR(controle!$N500))</f>
        <v/>
      </c>
      <c r="X500" s="80" t="str">
        <f>IF(controle!$I500="","",VLOOKUP(MONTH(controle!$I500),editar!$F$2:$G$13,2,0))</f>
        <v/>
      </c>
      <c r="Y500" s="80" t="str">
        <f>IF(controle!$I500="","",YEAR(controle!$I500))</f>
        <v/>
      </c>
      <c r="Z500" s="80" t="str">
        <f>IF(controle!$L500="","",VLOOKUP(MONTH(controle!$L500),editar!$F$2:$G$13,2,0))</f>
        <v/>
      </c>
      <c r="AA500" s="80" t="str">
        <f>IF(controle!$L500="","",YEAR(controle!$L500))</f>
        <v/>
      </c>
      <c r="AB500" s="61"/>
      <c r="AC500" s="62">
        <f>IFERROR(K500-editar!$C$1,"")</f>
        <v>-44648</v>
      </c>
      <c r="AD500" s="62">
        <f t="shared" si="1"/>
        <v>9999955352</v>
      </c>
      <c r="AE500" s="63"/>
      <c r="AF500" s="63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ht="19.5" customHeight="1">
      <c r="A501" s="82" t="str">
        <f>IF(controle!$D501="","",controle!$P501)</f>
        <v/>
      </c>
      <c r="B501" s="83"/>
      <c r="C501" s="83"/>
      <c r="D501" s="83"/>
      <c r="E501" s="83"/>
      <c r="F501" s="91"/>
      <c r="G501" s="99"/>
      <c r="H501" s="91"/>
      <c r="I501" s="100"/>
      <c r="J501" s="92" t="str">
        <f>IFERROR(IF((controle!$I501&gt;0),IF((DAYS360(TODAY(),(controle!$I501+editar!$C$9))&lt;1),"Vencido",IF((DAYS360(TODAY(),(controle!$I501+editar!$C$9))&lt;31),(DAYS360(TODAY(),(controle!$I501+editar!$C$9))&amp;" Dias para vencer"),"Válido")),""),"Inválido")</f>
        <v/>
      </c>
      <c r="K501" s="93" t="str">
        <f>controle!$R501</f>
        <v/>
      </c>
      <c r="L501" s="94"/>
      <c r="M501" s="95" t="str">
        <f>IFERROR(IF((controle!$L501&gt;0),IF((DAYS360(TODAY(),(controle!$L501+editar!$C$15))&lt;1),"Vencido",IF((DAYS360(TODAY(),(controle!$L501+editar!$C$15))&lt;31),(DAYS360(TODAY(),(controle!$L501+editar!$C$15))&amp;" Dias para vencer"),"Válido")),""),"Inválido")</f>
        <v/>
      </c>
      <c r="N501" s="94" t="str">
        <f>IF(controle!$L501="","",controle!$L501+editar!$C$15)</f>
        <v/>
      </c>
      <c r="O501" s="97"/>
      <c r="P501" s="80">
        <v>494.0</v>
      </c>
      <c r="Q501" s="80" t="str">
        <f>IF(controle!$J501="","",IF(controle!$J501="Vencido","Vencido",IF(controle!$J501="Válido","Válido","Próximo ao vencimento")))</f>
        <v/>
      </c>
      <c r="R501" s="81" t="str">
        <f>IF(controle!$I501="","",controle!$I501+editar!$C$9)</f>
        <v/>
      </c>
      <c r="S501" s="80" t="str">
        <f>IF(controle!$R501="","",VLOOKUP(MONTH(controle!$R501),editar!$F$2:$G$13,2,0))</f>
        <v/>
      </c>
      <c r="T501" s="80" t="str">
        <f>IF(controle!$R501="","",YEAR(controle!$R501))</f>
        <v/>
      </c>
      <c r="U501" s="80" t="str">
        <f>IF(controle!$M501="","",IF(controle!$M501="Vencido","Vencido",IF(controle!$M501="Válido","Válido","Próximo ao vencimento")))</f>
        <v/>
      </c>
      <c r="V501" s="80" t="str">
        <f>IF(controle!$N501="","",VLOOKUP(MONTH(controle!$N501),editar!$F$2:$G$13,2,0))</f>
        <v/>
      </c>
      <c r="W501" s="80" t="str">
        <f>IF(controle!$N501="","",YEAR(controle!$N501))</f>
        <v/>
      </c>
      <c r="X501" s="80" t="str">
        <f>IF(controle!$I501="","",VLOOKUP(MONTH(controle!$I501),editar!$F$2:$G$13,2,0))</f>
        <v/>
      </c>
      <c r="Y501" s="80" t="str">
        <f>IF(controle!$I501="","",YEAR(controle!$I501))</f>
        <v/>
      </c>
      <c r="Z501" s="80" t="str">
        <f>IF(controle!$L501="","",VLOOKUP(MONTH(controle!$L501),editar!$F$2:$G$13,2,0))</f>
        <v/>
      </c>
      <c r="AA501" s="80" t="str">
        <f>IF(controle!$L501="","",YEAR(controle!$L501))</f>
        <v/>
      </c>
      <c r="AB501" s="61"/>
      <c r="AC501" s="62">
        <f>IFERROR(K501-editar!$C$1,"")</f>
        <v>-44648</v>
      </c>
      <c r="AD501" s="62">
        <f t="shared" si="1"/>
        <v>9999955352</v>
      </c>
      <c r="AE501" s="63"/>
      <c r="AF501" s="63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ht="19.5" customHeight="1">
      <c r="A502" s="82" t="str">
        <f>IF(controle!$D502="","",controle!$P502)</f>
        <v/>
      </c>
      <c r="B502" s="83"/>
      <c r="C502" s="83"/>
      <c r="D502" s="83"/>
      <c r="E502" s="83"/>
      <c r="F502" s="91"/>
      <c r="G502" s="99"/>
      <c r="H502" s="91"/>
      <c r="I502" s="100"/>
      <c r="J502" s="92" t="str">
        <f>IFERROR(IF((controle!$I502&gt;0),IF((DAYS360(TODAY(),(controle!$I502+editar!$C$9))&lt;1),"Vencido",IF((DAYS360(TODAY(),(controle!$I502+editar!$C$9))&lt;31),(DAYS360(TODAY(),(controle!$I502+editar!$C$9))&amp;" Dias para vencer"),"Válido")),""),"Inválido")</f>
        <v/>
      </c>
      <c r="K502" s="93" t="str">
        <f>controle!$R502</f>
        <v/>
      </c>
      <c r="L502" s="94"/>
      <c r="M502" s="95" t="str">
        <f>IFERROR(IF((controle!$L502&gt;0),IF((DAYS360(TODAY(),(controle!$L502+editar!$C$15))&lt;1),"Vencido",IF((DAYS360(TODAY(),(controle!$L502+editar!$C$15))&lt;31),(DAYS360(TODAY(),(controle!$L502+editar!$C$15))&amp;" Dias para vencer"),"Válido")),""),"Inválido")</f>
        <v/>
      </c>
      <c r="N502" s="94" t="str">
        <f>IF(controle!$L502="","",controle!$L502+editar!$C$15)</f>
        <v/>
      </c>
      <c r="O502" s="97"/>
      <c r="P502" s="80">
        <v>495.0</v>
      </c>
      <c r="Q502" s="80" t="str">
        <f>IF(controle!$J502="","",IF(controle!$J502="Vencido","Vencido",IF(controle!$J502="Válido","Válido","Próximo ao vencimento")))</f>
        <v/>
      </c>
      <c r="R502" s="81" t="str">
        <f>IF(controle!$I502="","",controle!$I502+editar!$C$9)</f>
        <v/>
      </c>
      <c r="S502" s="80" t="str">
        <f>IF(controle!$R502="","",VLOOKUP(MONTH(controle!$R502),editar!$F$2:$G$13,2,0))</f>
        <v/>
      </c>
      <c r="T502" s="80" t="str">
        <f>IF(controle!$R502="","",YEAR(controle!$R502))</f>
        <v/>
      </c>
      <c r="U502" s="80" t="str">
        <f>IF(controle!$M502="","",IF(controle!$M502="Vencido","Vencido",IF(controle!$M502="Válido","Válido","Próximo ao vencimento")))</f>
        <v/>
      </c>
      <c r="V502" s="80" t="str">
        <f>IF(controle!$N502="","",VLOOKUP(MONTH(controle!$N502),editar!$F$2:$G$13,2,0))</f>
        <v/>
      </c>
      <c r="W502" s="80" t="str">
        <f>IF(controle!$N502="","",YEAR(controle!$N502))</f>
        <v/>
      </c>
      <c r="X502" s="80" t="str">
        <f>IF(controle!$I502="","",VLOOKUP(MONTH(controle!$I502),editar!$F$2:$G$13,2,0))</f>
        <v/>
      </c>
      <c r="Y502" s="80" t="str">
        <f>IF(controle!$I502="","",YEAR(controle!$I502))</f>
        <v/>
      </c>
      <c r="Z502" s="80" t="str">
        <f>IF(controle!$L502="","",VLOOKUP(MONTH(controle!$L502),editar!$F$2:$G$13,2,0))</f>
        <v/>
      </c>
      <c r="AA502" s="80" t="str">
        <f>IF(controle!$L502="","",YEAR(controle!$L502))</f>
        <v/>
      </c>
      <c r="AB502" s="61"/>
      <c r="AC502" s="62">
        <f>IFERROR(K502-editar!$C$1,"")</f>
        <v>-44648</v>
      </c>
      <c r="AD502" s="62">
        <f t="shared" si="1"/>
        <v>9999955352</v>
      </c>
      <c r="AE502" s="63"/>
      <c r="AF502" s="63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ht="19.5" customHeight="1">
      <c r="A503" s="82" t="str">
        <f>IF(controle!$D503="","",controle!$P503)</f>
        <v/>
      </c>
      <c r="B503" s="83"/>
      <c r="C503" s="83"/>
      <c r="D503" s="83"/>
      <c r="E503" s="83"/>
      <c r="F503" s="91"/>
      <c r="G503" s="99"/>
      <c r="H503" s="91"/>
      <c r="I503" s="100"/>
      <c r="J503" s="92" t="str">
        <f>IFERROR(IF((controle!$I503&gt;0),IF((DAYS360(TODAY(),(controle!$I503+editar!$C$9))&lt;1),"Vencido",IF((DAYS360(TODAY(),(controle!$I503+editar!$C$9))&lt;31),(DAYS360(TODAY(),(controle!$I503+editar!$C$9))&amp;" Dias para vencer"),"Válido")),""),"Inválido")</f>
        <v/>
      </c>
      <c r="K503" s="93" t="str">
        <f>controle!$R503</f>
        <v/>
      </c>
      <c r="L503" s="94"/>
      <c r="M503" s="95" t="str">
        <f>IFERROR(IF((controle!$L503&gt;0),IF((DAYS360(TODAY(),(controle!$L503+editar!$C$15))&lt;1),"Vencido",IF((DAYS360(TODAY(),(controle!$L503+editar!$C$15))&lt;31),(DAYS360(TODAY(),(controle!$L503+editar!$C$15))&amp;" Dias para vencer"),"Válido")),""),"Inválido")</f>
        <v/>
      </c>
      <c r="N503" s="94" t="str">
        <f>IF(controle!$L503="","",controle!$L503+editar!$C$15)</f>
        <v/>
      </c>
      <c r="O503" s="97"/>
      <c r="P503" s="80">
        <v>496.0</v>
      </c>
      <c r="Q503" s="80" t="str">
        <f>IF(controle!$J503="","",IF(controle!$J503="Vencido","Vencido",IF(controle!$J503="Válido","Válido","Próximo ao vencimento")))</f>
        <v/>
      </c>
      <c r="R503" s="81" t="str">
        <f>IF(controle!$I503="","",controle!$I503+editar!$C$9)</f>
        <v/>
      </c>
      <c r="S503" s="80" t="str">
        <f>IF(controle!$R503="","",VLOOKUP(MONTH(controle!$R503),editar!$F$2:$G$13,2,0))</f>
        <v/>
      </c>
      <c r="T503" s="80" t="str">
        <f>IF(controle!$R503="","",YEAR(controle!$R503))</f>
        <v/>
      </c>
      <c r="U503" s="80" t="str">
        <f>IF(controle!$M503="","",IF(controle!$M503="Vencido","Vencido",IF(controle!$M503="Válido","Válido","Próximo ao vencimento")))</f>
        <v/>
      </c>
      <c r="V503" s="80" t="str">
        <f>IF(controle!$N503="","",VLOOKUP(MONTH(controle!$N503),editar!$F$2:$G$13,2,0))</f>
        <v/>
      </c>
      <c r="W503" s="80" t="str">
        <f>IF(controle!$N503="","",YEAR(controle!$N503))</f>
        <v/>
      </c>
      <c r="X503" s="80" t="str">
        <f>IF(controle!$I503="","",VLOOKUP(MONTH(controle!$I503),editar!$F$2:$G$13,2,0))</f>
        <v/>
      </c>
      <c r="Y503" s="80" t="str">
        <f>IF(controle!$I503="","",YEAR(controle!$I503))</f>
        <v/>
      </c>
      <c r="Z503" s="80" t="str">
        <f>IF(controle!$L503="","",VLOOKUP(MONTH(controle!$L503),editar!$F$2:$G$13,2,0))</f>
        <v/>
      </c>
      <c r="AA503" s="80" t="str">
        <f>IF(controle!$L503="","",YEAR(controle!$L503))</f>
        <v/>
      </c>
      <c r="AB503" s="61"/>
      <c r="AC503" s="62">
        <f>IFERROR(K503-editar!$C$1,"")</f>
        <v>-44648</v>
      </c>
      <c r="AD503" s="62">
        <f t="shared" si="1"/>
        <v>9999955352</v>
      </c>
      <c r="AE503" s="63"/>
      <c r="AF503" s="63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ht="19.5" customHeight="1">
      <c r="A504" s="82" t="str">
        <f>IF(controle!$D504="","",controle!$P504)</f>
        <v/>
      </c>
      <c r="B504" s="83"/>
      <c r="C504" s="83"/>
      <c r="D504" s="83"/>
      <c r="E504" s="83"/>
      <c r="F504" s="91"/>
      <c r="G504" s="99"/>
      <c r="H504" s="91"/>
      <c r="I504" s="100"/>
      <c r="J504" s="92" t="str">
        <f>IFERROR(IF((controle!$I504&gt;0),IF((DAYS360(TODAY(),(controle!$I504+editar!$C$9))&lt;1),"Vencido",IF((DAYS360(TODAY(),(controle!$I504+editar!$C$9))&lt;31),(DAYS360(TODAY(),(controle!$I504+editar!$C$9))&amp;" Dias para vencer"),"Válido")),""),"Inválido")</f>
        <v/>
      </c>
      <c r="K504" s="93" t="str">
        <f>controle!$R504</f>
        <v/>
      </c>
      <c r="L504" s="94"/>
      <c r="M504" s="95" t="str">
        <f>IFERROR(IF((controle!$L504&gt;0),IF((DAYS360(TODAY(),(controle!$L504+editar!$C$15))&lt;1),"Vencido",IF((DAYS360(TODAY(),(controle!$L504+editar!$C$15))&lt;31),(DAYS360(TODAY(),(controle!$L504+editar!$C$15))&amp;" Dias para vencer"),"Válido")),""),"Inválido")</f>
        <v/>
      </c>
      <c r="N504" s="94" t="str">
        <f>IF(controle!$L504="","",controle!$L504+editar!$C$15)</f>
        <v/>
      </c>
      <c r="O504" s="97"/>
      <c r="P504" s="80">
        <v>497.0</v>
      </c>
      <c r="Q504" s="80" t="str">
        <f>IF(controle!$J504="","",IF(controle!$J504="Vencido","Vencido",IF(controle!$J504="Válido","Válido","Próximo ao vencimento")))</f>
        <v/>
      </c>
      <c r="R504" s="81" t="str">
        <f>IF(controle!$I504="","",controle!$I504+editar!$C$9)</f>
        <v/>
      </c>
      <c r="S504" s="80" t="str">
        <f>IF(controle!$R504="","",VLOOKUP(MONTH(controle!$R504),editar!$F$2:$G$13,2,0))</f>
        <v/>
      </c>
      <c r="T504" s="80" t="str">
        <f>IF(controle!$R504="","",YEAR(controle!$R504))</f>
        <v/>
      </c>
      <c r="U504" s="80" t="str">
        <f>IF(controle!$M504="","",IF(controle!$M504="Vencido","Vencido",IF(controle!$M504="Válido","Válido","Próximo ao vencimento")))</f>
        <v/>
      </c>
      <c r="V504" s="80" t="str">
        <f>IF(controle!$N504="","",VLOOKUP(MONTH(controle!$N504),editar!$F$2:$G$13,2,0))</f>
        <v/>
      </c>
      <c r="W504" s="80" t="str">
        <f>IF(controle!$N504="","",YEAR(controle!$N504))</f>
        <v/>
      </c>
      <c r="X504" s="80" t="str">
        <f>IF(controle!$I504="","",VLOOKUP(MONTH(controle!$I504),editar!$F$2:$G$13,2,0))</f>
        <v/>
      </c>
      <c r="Y504" s="80" t="str">
        <f>IF(controle!$I504="","",YEAR(controle!$I504))</f>
        <v/>
      </c>
      <c r="Z504" s="80" t="str">
        <f>IF(controle!$L504="","",VLOOKUP(MONTH(controle!$L504),editar!$F$2:$G$13,2,0))</f>
        <v/>
      </c>
      <c r="AA504" s="80" t="str">
        <f>IF(controle!$L504="","",YEAR(controle!$L504))</f>
        <v/>
      </c>
      <c r="AB504" s="61"/>
      <c r="AC504" s="62">
        <f>IFERROR(K504-editar!$C$1,"")</f>
        <v>-44648</v>
      </c>
      <c r="AD504" s="62">
        <f t="shared" si="1"/>
        <v>9999955352</v>
      </c>
      <c r="AE504" s="63"/>
      <c r="AF504" s="63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ht="19.5" customHeight="1">
      <c r="A505" s="82" t="str">
        <f>IF(controle!$D505="","",controle!$P505)</f>
        <v/>
      </c>
      <c r="B505" s="83"/>
      <c r="C505" s="83"/>
      <c r="D505" s="83"/>
      <c r="E505" s="83"/>
      <c r="F505" s="91"/>
      <c r="G505" s="99"/>
      <c r="H505" s="91"/>
      <c r="I505" s="100"/>
      <c r="J505" s="92" t="str">
        <f>IFERROR(IF((controle!$I505&gt;0),IF((DAYS360(TODAY(),(controle!$I505+editar!$C$9))&lt;1),"Vencido",IF((DAYS360(TODAY(),(controle!$I505+editar!$C$9))&lt;31),(DAYS360(TODAY(),(controle!$I505+editar!$C$9))&amp;" Dias para vencer"),"Válido")),""),"Inválido")</f>
        <v/>
      </c>
      <c r="K505" s="93" t="str">
        <f>controle!$R505</f>
        <v/>
      </c>
      <c r="L505" s="94"/>
      <c r="M505" s="95" t="str">
        <f>IFERROR(IF((controle!$L505&gt;0),IF((DAYS360(TODAY(),(controle!$L505+editar!$C$15))&lt;1),"Vencido",IF((DAYS360(TODAY(),(controle!$L505+editar!$C$15))&lt;31),(DAYS360(TODAY(),(controle!$L505+editar!$C$15))&amp;" Dias para vencer"),"Válido")),""),"Inválido")</f>
        <v/>
      </c>
      <c r="N505" s="94" t="str">
        <f>IF(controle!$L505="","",controle!$L505+editar!$C$15)</f>
        <v/>
      </c>
      <c r="O505" s="97"/>
      <c r="P505" s="80">
        <v>498.0</v>
      </c>
      <c r="Q505" s="80" t="str">
        <f>IF(controle!$J505="","",IF(controle!$J505="Vencido","Vencido",IF(controle!$J505="Válido","Válido","Próximo ao vencimento")))</f>
        <v/>
      </c>
      <c r="R505" s="81" t="str">
        <f>IF(controle!$I505="","",controle!$I505+editar!$C$9)</f>
        <v/>
      </c>
      <c r="S505" s="80" t="str">
        <f>IF(controle!$R505="","",VLOOKUP(MONTH(controle!$R505),editar!$F$2:$G$13,2,0))</f>
        <v/>
      </c>
      <c r="T505" s="80" t="str">
        <f>IF(controle!$R505="","",YEAR(controle!$R505))</f>
        <v/>
      </c>
      <c r="U505" s="80" t="str">
        <f>IF(controle!$M505="","",IF(controle!$M505="Vencido","Vencido",IF(controle!$M505="Válido","Válido","Próximo ao vencimento")))</f>
        <v/>
      </c>
      <c r="V505" s="80" t="str">
        <f>IF(controle!$N505="","",VLOOKUP(MONTH(controle!$N505),editar!$F$2:$G$13,2,0))</f>
        <v/>
      </c>
      <c r="W505" s="80" t="str">
        <f>IF(controle!$N505="","",YEAR(controle!$N505))</f>
        <v/>
      </c>
      <c r="X505" s="80" t="str">
        <f>IF(controle!$I505="","",VLOOKUP(MONTH(controle!$I505),editar!$F$2:$G$13,2,0))</f>
        <v/>
      </c>
      <c r="Y505" s="80" t="str">
        <f>IF(controle!$I505="","",YEAR(controle!$I505))</f>
        <v/>
      </c>
      <c r="Z505" s="80" t="str">
        <f>IF(controle!$L505="","",VLOOKUP(MONTH(controle!$L505),editar!$F$2:$G$13,2,0))</f>
        <v/>
      </c>
      <c r="AA505" s="80" t="str">
        <f>IF(controle!$L505="","",YEAR(controle!$L505))</f>
        <v/>
      </c>
      <c r="AB505" s="61"/>
      <c r="AC505" s="62">
        <f>IFERROR(K505-editar!$C$1,"")</f>
        <v>-44648</v>
      </c>
      <c r="AD505" s="62">
        <f t="shared" si="1"/>
        <v>9999955352</v>
      </c>
      <c r="AE505" s="63"/>
      <c r="AF505" s="63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ht="19.5" customHeight="1">
      <c r="A506" s="82" t="str">
        <f>IF(controle!$D506="","",controle!$P506)</f>
        <v/>
      </c>
      <c r="B506" s="83"/>
      <c r="C506" s="83"/>
      <c r="D506" s="83"/>
      <c r="E506" s="83"/>
      <c r="F506" s="91"/>
      <c r="G506" s="99"/>
      <c r="H506" s="91"/>
      <c r="I506" s="100"/>
      <c r="J506" s="92" t="str">
        <f>IFERROR(IF((controle!$I506&gt;0),IF((DAYS360(TODAY(),(controle!$I506+editar!$C$9))&lt;1),"Vencido",IF((DAYS360(TODAY(),(controle!$I506+editar!$C$9))&lt;31),(DAYS360(TODAY(),(controle!$I506+editar!$C$9))&amp;" Dias para vencer"),"Válido")),""),"Inválido")</f>
        <v/>
      </c>
      <c r="K506" s="93" t="str">
        <f>controle!$R506</f>
        <v/>
      </c>
      <c r="L506" s="94"/>
      <c r="M506" s="95" t="str">
        <f>IFERROR(IF((controle!$L506&gt;0),IF((DAYS360(TODAY(),(controle!$L506+editar!$C$15))&lt;1),"Vencido",IF((DAYS360(TODAY(),(controle!$L506+editar!$C$15))&lt;31),(DAYS360(TODAY(),(controle!$L506+editar!$C$15))&amp;" Dias para vencer"),"Válido")),""),"Inválido")</f>
        <v/>
      </c>
      <c r="N506" s="94" t="str">
        <f>IF(controle!$L506="","",controle!$L506+editar!$C$15)</f>
        <v/>
      </c>
      <c r="O506" s="97"/>
      <c r="P506" s="80">
        <v>499.0</v>
      </c>
      <c r="Q506" s="80" t="str">
        <f>IF(controle!$J506="","",IF(controle!$J506="Vencido","Vencido",IF(controle!$J506="Válido","Válido","Próximo ao vencimento")))</f>
        <v/>
      </c>
      <c r="R506" s="81" t="str">
        <f>IF(controle!$I506="","",controle!$I506+editar!$C$9)</f>
        <v/>
      </c>
      <c r="S506" s="80" t="str">
        <f>IF(controle!$R506="","",VLOOKUP(MONTH(controle!$R506),editar!$F$2:$G$13,2,0))</f>
        <v/>
      </c>
      <c r="T506" s="80" t="str">
        <f>IF(controle!$R506="","",YEAR(controle!$R506))</f>
        <v/>
      </c>
      <c r="U506" s="80" t="str">
        <f>IF(controle!$M506="","",IF(controle!$M506="Vencido","Vencido",IF(controle!$M506="Válido","Válido","Próximo ao vencimento")))</f>
        <v/>
      </c>
      <c r="V506" s="80" t="str">
        <f>IF(controle!$N506="","",VLOOKUP(MONTH(controle!$N506),editar!$F$2:$G$13,2,0))</f>
        <v/>
      </c>
      <c r="W506" s="80" t="str">
        <f>IF(controle!$N506="","",YEAR(controle!$N506))</f>
        <v/>
      </c>
      <c r="X506" s="80" t="str">
        <f>IF(controle!$I506="","",VLOOKUP(MONTH(controle!$I506),editar!$F$2:$G$13,2,0))</f>
        <v/>
      </c>
      <c r="Y506" s="80" t="str">
        <f>IF(controle!$I506="","",YEAR(controle!$I506))</f>
        <v/>
      </c>
      <c r="Z506" s="80" t="str">
        <f>IF(controle!$L506="","",VLOOKUP(MONTH(controle!$L506),editar!$F$2:$G$13,2,0))</f>
        <v/>
      </c>
      <c r="AA506" s="80" t="str">
        <f>IF(controle!$L506="","",YEAR(controle!$L506))</f>
        <v/>
      </c>
      <c r="AB506" s="61"/>
      <c r="AC506" s="62">
        <f>IFERROR(K506-editar!$C$1,"")</f>
        <v>-44648</v>
      </c>
      <c r="AD506" s="62">
        <f t="shared" si="1"/>
        <v>9999955352</v>
      </c>
      <c r="AE506" s="63"/>
      <c r="AF506" s="63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ht="19.5" customHeight="1">
      <c r="A507" s="82" t="str">
        <f>IF(controle!$D507="","",controle!$P507)</f>
        <v/>
      </c>
      <c r="B507" s="83"/>
      <c r="C507" s="83"/>
      <c r="D507" s="83"/>
      <c r="E507" s="83"/>
      <c r="F507" s="91"/>
      <c r="G507" s="99"/>
      <c r="H507" s="91"/>
      <c r="I507" s="100"/>
      <c r="J507" s="92" t="str">
        <f>IFERROR(IF((controle!$I507&gt;0),IF((DAYS360(TODAY(),(controle!$I507+editar!$C$9))&lt;1),"Vencido",IF((DAYS360(TODAY(),(controle!$I507+editar!$C$9))&lt;31),(DAYS360(TODAY(),(controle!$I507+editar!$C$9))&amp;" Dias para vencer"),"Válido")),""),"Inválido")</f>
        <v/>
      </c>
      <c r="K507" s="93" t="str">
        <f>controle!$R507</f>
        <v/>
      </c>
      <c r="L507" s="94"/>
      <c r="M507" s="95" t="str">
        <f>IFERROR(IF((controle!$L507&gt;0),IF((DAYS360(TODAY(),(controle!$L507+editar!$C$15))&lt;1),"Vencido",IF((DAYS360(TODAY(),(controle!$L507+editar!$C$15))&lt;31),(DAYS360(TODAY(),(controle!$L507+editar!$C$15))&amp;" Dias para vencer"),"Válido")),""),"Inválido")</f>
        <v/>
      </c>
      <c r="N507" s="94" t="str">
        <f>IF(controle!$L507="","",controle!$L507+editar!$C$15)</f>
        <v/>
      </c>
      <c r="O507" s="97"/>
      <c r="P507" s="80">
        <v>500.0</v>
      </c>
      <c r="Q507" s="80" t="str">
        <f>IF(controle!$J507="","",IF(controle!$J507="Vencido","Vencido",IF(controle!$J507="Válido","Válido","Próximo ao vencimento")))</f>
        <v/>
      </c>
      <c r="R507" s="81" t="str">
        <f>IF(controle!$I507="","",controle!$I507+editar!$C$9)</f>
        <v/>
      </c>
      <c r="S507" s="80" t="str">
        <f>IF(controle!$R507="","",VLOOKUP(MONTH(controle!$R507),editar!$F$2:$G$13,2,0))</f>
        <v/>
      </c>
      <c r="T507" s="80" t="str">
        <f>IF(controle!$R507="","",YEAR(controle!$R507))</f>
        <v/>
      </c>
      <c r="U507" s="80" t="str">
        <f>IF(controle!$M507="","",IF(controle!$M507="Vencido","Vencido",IF(controle!$M507="Válido","Válido","Próximo ao vencimento")))</f>
        <v/>
      </c>
      <c r="V507" s="80" t="str">
        <f>IF(controle!$N507="","",VLOOKUP(MONTH(controle!$N507),editar!$F$2:$G$13,2,0))</f>
        <v/>
      </c>
      <c r="W507" s="80" t="str">
        <f>IF(controle!$N507="","",YEAR(controle!$N507))</f>
        <v/>
      </c>
      <c r="X507" s="80" t="str">
        <f>IF(controle!$I507="","",VLOOKUP(MONTH(controle!$I507),editar!$F$2:$G$13,2,0))</f>
        <v/>
      </c>
      <c r="Y507" s="80" t="str">
        <f>IF(controle!$I507="","",YEAR(controle!$I507))</f>
        <v/>
      </c>
      <c r="Z507" s="80" t="str">
        <f>IF(controle!$L507="","",VLOOKUP(MONTH(controle!$L507),editar!$F$2:$G$13,2,0))</f>
        <v/>
      </c>
      <c r="AA507" s="80" t="str">
        <f>IF(controle!$L507="","",YEAR(controle!$L507))</f>
        <v/>
      </c>
      <c r="AB507" s="61"/>
      <c r="AC507" s="62">
        <f>IFERROR(K507-editar!$C$1,"")</f>
        <v>-44648</v>
      </c>
      <c r="AD507" s="62">
        <f t="shared" si="1"/>
        <v>9999955352</v>
      </c>
      <c r="AE507" s="63"/>
      <c r="AF507" s="63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ht="19.5" customHeight="1">
      <c r="A508" s="82" t="str">
        <f>IF(controle!$D508="","",controle!$P508)</f>
        <v/>
      </c>
      <c r="B508" s="83"/>
      <c r="C508" s="83"/>
      <c r="D508" s="83"/>
      <c r="E508" s="83"/>
      <c r="F508" s="91"/>
      <c r="G508" s="99"/>
      <c r="H508" s="91"/>
      <c r="I508" s="100"/>
      <c r="J508" s="92" t="str">
        <f>IFERROR(IF((controle!$I508&gt;0),IF((DAYS360(TODAY(),(controle!$I508+editar!$C$9))&lt;1),"Vencido",IF((DAYS360(TODAY(),(controle!$I508+editar!$C$9))&lt;31),(DAYS360(TODAY(),(controle!$I508+editar!$C$9))&amp;" Dias para vencer"),"Válido")),""),"Inválido")</f>
        <v/>
      </c>
      <c r="K508" s="93" t="str">
        <f>controle!$R508</f>
        <v/>
      </c>
      <c r="L508" s="94"/>
      <c r="M508" s="95" t="str">
        <f>IFERROR(IF((controle!$L508&gt;0),IF((DAYS360(TODAY(),(controle!$L508+editar!$C$15))&lt;1),"Vencido",IF((DAYS360(TODAY(),(controle!$L508+editar!$C$15))&lt;31),(DAYS360(TODAY(),(controle!$L508+editar!$C$15))&amp;" Dias para vencer"),"Válido")),""),"Inválido")</f>
        <v/>
      </c>
      <c r="N508" s="94" t="str">
        <f>IF(controle!$L508="","",controle!$L508+editar!$C$15)</f>
        <v/>
      </c>
      <c r="O508" s="97"/>
      <c r="P508" s="80">
        <v>501.0</v>
      </c>
      <c r="Q508" s="80" t="str">
        <f>IF(controle!$J508="","",IF(controle!$J508="Vencido","Vencido",IF(controle!$J508="Válido","Válido","Próximo ao vencimento")))</f>
        <v/>
      </c>
      <c r="R508" s="81" t="str">
        <f>IF(controle!$I508="","",controle!$I508+editar!$C$9)</f>
        <v/>
      </c>
      <c r="S508" s="80" t="str">
        <f>IF(controle!$R508="","",VLOOKUP(MONTH(controle!$R508),editar!$F$2:$G$13,2,0))</f>
        <v/>
      </c>
      <c r="T508" s="80" t="str">
        <f>IF(controle!$R508="","",YEAR(controle!$R508))</f>
        <v/>
      </c>
      <c r="U508" s="80" t="str">
        <f>IF(controle!$M508="","",IF(controle!$M508="Vencido","Vencido",IF(controle!$M508="Válido","Válido","Próximo ao vencimento")))</f>
        <v/>
      </c>
      <c r="V508" s="80" t="str">
        <f>IF(controle!$N508="","",VLOOKUP(MONTH(controle!$N508),editar!$F$2:$G$13,2,0))</f>
        <v/>
      </c>
      <c r="W508" s="80" t="str">
        <f>IF(controle!$N508="","",YEAR(controle!$N508))</f>
        <v/>
      </c>
      <c r="X508" s="80" t="str">
        <f>IF(controle!$I508="","",VLOOKUP(MONTH(controle!$I508),editar!$F$2:$G$13,2,0))</f>
        <v/>
      </c>
      <c r="Y508" s="80" t="str">
        <f>IF(controle!$I508="","",YEAR(controle!$I508))</f>
        <v/>
      </c>
      <c r="Z508" s="80" t="str">
        <f>IF(controle!$L508="","",VLOOKUP(MONTH(controle!$L508),editar!$F$2:$G$13,2,0))</f>
        <v/>
      </c>
      <c r="AA508" s="80" t="str">
        <f>IF(controle!$L508="","",YEAR(controle!$L508))</f>
        <v/>
      </c>
      <c r="AB508" s="61"/>
      <c r="AC508" s="62">
        <f>IFERROR(K508-editar!$C$1,"")</f>
        <v>-44648</v>
      </c>
      <c r="AD508" s="62">
        <f t="shared" si="1"/>
        <v>9999955352</v>
      </c>
      <c r="AE508" s="63"/>
      <c r="AF508" s="63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ht="19.5" customHeight="1">
      <c r="A509" s="82" t="str">
        <f>IF(controle!$D509="","",controle!$P509)</f>
        <v/>
      </c>
      <c r="B509" s="83"/>
      <c r="C509" s="83"/>
      <c r="D509" s="83"/>
      <c r="E509" s="83"/>
      <c r="F509" s="91"/>
      <c r="G509" s="99"/>
      <c r="H509" s="91"/>
      <c r="I509" s="100"/>
      <c r="J509" s="92" t="str">
        <f>IFERROR(IF((controle!$I509&gt;0),IF((DAYS360(TODAY(),(controle!$I509+editar!$C$9))&lt;1),"Vencido",IF((DAYS360(TODAY(),(controle!$I509+editar!$C$9))&lt;31),(DAYS360(TODAY(),(controle!$I509+editar!$C$9))&amp;" Dias para vencer"),"Válido")),""),"Inválido")</f>
        <v/>
      </c>
      <c r="K509" s="93" t="str">
        <f>controle!$R509</f>
        <v/>
      </c>
      <c r="L509" s="94"/>
      <c r="M509" s="95" t="str">
        <f>IFERROR(IF((controle!$L509&gt;0),IF((DAYS360(TODAY(),(controle!$L509+editar!$C$15))&lt;1),"Vencido",IF((DAYS360(TODAY(),(controle!$L509+editar!$C$15))&lt;31),(DAYS360(TODAY(),(controle!$L509+editar!$C$15))&amp;" Dias para vencer"),"Válido")),""),"Inválido")</f>
        <v/>
      </c>
      <c r="N509" s="94" t="str">
        <f>IF(controle!$L509="","",controle!$L509+editar!$C$15)</f>
        <v/>
      </c>
      <c r="O509" s="97"/>
      <c r="P509" s="80">
        <v>502.0</v>
      </c>
      <c r="Q509" s="80" t="str">
        <f>IF(controle!$J509="","",IF(controle!$J509="Vencido","Vencido",IF(controle!$J509="Válido","Válido","Próximo ao vencimento")))</f>
        <v/>
      </c>
      <c r="R509" s="81" t="str">
        <f>IF(controle!$I509="","",controle!$I509+editar!$C$9)</f>
        <v/>
      </c>
      <c r="S509" s="80" t="str">
        <f>IF(controle!$R509="","",VLOOKUP(MONTH(controle!$R509),editar!$F$2:$G$13,2,0))</f>
        <v/>
      </c>
      <c r="T509" s="80" t="str">
        <f>IF(controle!$R509="","",YEAR(controle!$R509))</f>
        <v/>
      </c>
      <c r="U509" s="80" t="str">
        <f>IF(controle!$M509="","",IF(controle!$M509="Vencido","Vencido",IF(controle!$M509="Válido","Válido","Próximo ao vencimento")))</f>
        <v/>
      </c>
      <c r="V509" s="80" t="str">
        <f>IF(controle!$N509="","",VLOOKUP(MONTH(controle!$N509),editar!$F$2:$G$13,2,0))</f>
        <v/>
      </c>
      <c r="W509" s="80" t="str">
        <f>IF(controle!$N509="","",YEAR(controle!$N509))</f>
        <v/>
      </c>
      <c r="X509" s="80" t="str">
        <f>IF(controle!$I509="","",VLOOKUP(MONTH(controle!$I509),editar!$F$2:$G$13,2,0))</f>
        <v/>
      </c>
      <c r="Y509" s="80" t="str">
        <f>IF(controle!$I509="","",YEAR(controle!$I509))</f>
        <v/>
      </c>
      <c r="Z509" s="80" t="str">
        <f>IF(controle!$L509="","",VLOOKUP(MONTH(controle!$L509),editar!$F$2:$G$13,2,0))</f>
        <v/>
      </c>
      <c r="AA509" s="80" t="str">
        <f>IF(controle!$L509="","",YEAR(controle!$L509))</f>
        <v/>
      </c>
      <c r="AB509" s="61"/>
      <c r="AC509" s="62">
        <f>IFERROR(K509-editar!$C$1,"")</f>
        <v>-44648</v>
      </c>
      <c r="AD509" s="62">
        <f t="shared" si="1"/>
        <v>9999955352</v>
      </c>
      <c r="AE509" s="63"/>
      <c r="AF509" s="63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ht="19.5" customHeight="1">
      <c r="A510" s="82" t="str">
        <f>IF(controle!$D510="","",controle!$P510)</f>
        <v/>
      </c>
      <c r="B510" s="83"/>
      <c r="C510" s="83"/>
      <c r="D510" s="83"/>
      <c r="E510" s="83"/>
      <c r="F510" s="91"/>
      <c r="G510" s="99"/>
      <c r="H510" s="91"/>
      <c r="I510" s="100"/>
      <c r="J510" s="92" t="str">
        <f>IFERROR(IF((controle!$I510&gt;0),IF((DAYS360(TODAY(),(controle!$I510+editar!$C$9))&lt;1),"Vencido",IF((DAYS360(TODAY(),(controle!$I510+editar!$C$9))&lt;31),(DAYS360(TODAY(),(controle!$I510+editar!$C$9))&amp;" Dias para vencer"),"Válido")),""),"Inválido")</f>
        <v/>
      </c>
      <c r="K510" s="93" t="str">
        <f>controle!$R510</f>
        <v/>
      </c>
      <c r="L510" s="94"/>
      <c r="M510" s="95" t="str">
        <f>IFERROR(IF((controle!$L510&gt;0),IF((DAYS360(TODAY(),(controle!$L510+editar!$C$15))&lt;1),"Vencido",IF((DAYS360(TODAY(),(controle!$L510+editar!$C$15))&lt;31),(DAYS360(TODAY(),(controle!$L510+editar!$C$15))&amp;" Dias para vencer"),"Válido")),""),"Inválido")</f>
        <v/>
      </c>
      <c r="N510" s="94" t="str">
        <f>IF(controle!$L510="","",controle!$L510+editar!$C$15)</f>
        <v/>
      </c>
      <c r="O510" s="97"/>
      <c r="P510" s="80">
        <v>503.0</v>
      </c>
      <c r="Q510" s="80" t="str">
        <f>IF(controle!$J510="","",IF(controle!$J510="Vencido","Vencido",IF(controle!$J510="Válido","Válido","Próximo ao vencimento")))</f>
        <v/>
      </c>
      <c r="R510" s="81" t="str">
        <f>IF(controle!$I510="","",controle!$I510+editar!$C$9)</f>
        <v/>
      </c>
      <c r="S510" s="80" t="str">
        <f>IF(controle!$R510="","",VLOOKUP(MONTH(controle!$R510),editar!$F$2:$G$13,2,0))</f>
        <v/>
      </c>
      <c r="T510" s="80" t="str">
        <f>IF(controle!$R510="","",YEAR(controle!$R510))</f>
        <v/>
      </c>
      <c r="U510" s="80" t="str">
        <f>IF(controle!$M510="","",IF(controle!$M510="Vencido","Vencido",IF(controle!$M510="Válido","Válido","Próximo ao vencimento")))</f>
        <v/>
      </c>
      <c r="V510" s="80" t="str">
        <f>IF(controle!$N510="","",VLOOKUP(MONTH(controle!$N510),editar!$F$2:$G$13,2,0))</f>
        <v/>
      </c>
      <c r="W510" s="80" t="str">
        <f>IF(controle!$N510="","",YEAR(controle!$N510))</f>
        <v/>
      </c>
      <c r="X510" s="80" t="str">
        <f>IF(controle!$I510="","",VLOOKUP(MONTH(controle!$I510),editar!$F$2:$G$13,2,0))</f>
        <v/>
      </c>
      <c r="Y510" s="80" t="str">
        <f>IF(controle!$I510="","",YEAR(controle!$I510))</f>
        <v/>
      </c>
      <c r="Z510" s="80" t="str">
        <f>IF(controle!$L510="","",VLOOKUP(MONTH(controle!$L510),editar!$F$2:$G$13,2,0))</f>
        <v/>
      </c>
      <c r="AA510" s="80" t="str">
        <f>IF(controle!$L510="","",YEAR(controle!$L510))</f>
        <v/>
      </c>
      <c r="AB510" s="61"/>
      <c r="AC510" s="62">
        <f>IFERROR(K510-editar!$C$1,"")</f>
        <v>-44648</v>
      </c>
      <c r="AD510" s="62">
        <f t="shared" si="1"/>
        <v>9999955352</v>
      </c>
      <c r="AE510" s="63"/>
      <c r="AF510" s="63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ht="19.5" customHeight="1">
      <c r="A511" s="82" t="str">
        <f>IF(controle!$D511="","",controle!$P511)</f>
        <v/>
      </c>
      <c r="B511" s="83"/>
      <c r="C511" s="83"/>
      <c r="D511" s="83"/>
      <c r="E511" s="83"/>
      <c r="F511" s="91"/>
      <c r="G511" s="99"/>
      <c r="H511" s="91"/>
      <c r="I511" s="100"/>
      <c r="J511" s="92" t="str">
        <f>IFERROR(IF((controle!$I511&gt;0),IF((DAYS360(TODAY(),(controle!$I511+editar!$C$9))&lt;1),"Vencido",IF((DAYS360(TODAY(),(controle!$I511+editar!$C$9))&lt;31),(DAYS360(TODAY(),(controle!$I511+editar!$C$9))&amp;" Dias para vencer"),"Válido")),""),"Inválido")</f>
        <v/>
      </c>
      <c r="K511" s="93" t="str">
        <f>controle!$R511</f>
        <v/>
      </c>
      <c r="L511" s="94"/>
      <c r="M511" s="95" t="str">
        <f>IFERROR(IF((controle!$L511&gt;0),IF((DAYS360(TODAY(),(controle!$L511+editar!$C$15))&lt;1),"Vencido",IF((DAYS360(TODAY(),(controle!$L511+editar!$C$15))&lt;31),(DAYS360(TODAY(),(controle!$L511+editar!$C$15))&amp;" Dias para vencer"),"Válido")),""),"Inválido")</f>
        <v/>
      </c>
      <c r="N511" s="94" t="str">
        <f>IF(controle!$L511="","",controle!$L511+editar!$C$15)</f>
        <v/>
      </c>
      <c r="O511" s="97"/>
      <c r="P511" s="80">
        <v>504.0</v>
      </c>
      <c r="Q511" s="80" t="str">
        <f>IF(controle!$J511="","",IF(controle!$J511="Vencido","Vencido",IF(controle!$J511="Válido","Válido","Próximo ao vencimento")))</f>
        <v/>
      </c>
      <c r="R511" s="81" t="str">
        <f>IF(controle!$I511="","",controle!$I511+editar!$C$9)</f>
        <v/>
      </c>
      <c r="S511" s="80" t="str">
        <f>IF(controle!$R511="","",VLOOKUP(MONTH(controle!$R511),editar!$F$2:$G$13,2,0))</f>
        <v/>
      </c>
      <c r="T511" s="80" t="str">
        <f>IF(controle!$R511="","",YEAR(controle!$R511))</f>
        <v/>
      </c>
      <c r="U511" s="80" t="str">
        <f>IF(controle!$M511="","",IF(controle!$M511="Vencido","Vencido",IF(controle!$M511="Válido","Válido","Próximo ao vencimento")))</f>
        <v/>
      </c>
      <c r="V511" s="80" t="str">
        <f>IF(controle!$N511="","",VLOOKUP(MONTH(controle!$N511),editar!$F$2:$G$13,2,0))</f>
        <v/>
      </c>
      <c r="W511" s="80" t="str">
        <f>IF(controle!$N511="","",YEAR(controle!$N511))</f>
        <v/>
      </c>
      <c r="X511" s="80" t="str">
        <f>IF(controle!$I511="","",VLOOKUP(MONTH(controle!$I511),editar!$F$2:$G$13,2,0))</f>
        <v/>
      </c>
      <c r="Y511" s="80" t="str">
        <f>IF(controle!$I511="","",YEAR(controle!$I511))</f>
        <v/>
      </c>
      <c r="Z511" s="80" t="str">
        <f>IF(controle!$L511="","",VLOOKUP(MONTH(controle!$L511),editar!$F$2:$G$13,2,0))</f>
        <v/>
      </c>
      <c r="AA511" s="80" t="str">
        <f>IF(controle!$L511="","",YEAR(controle!$L511))</f>
        <v/>
      </c>
      <c r="AB511" s="61"/>
      <c r="AC511" s="62">
        <f>IFERROR(K511-editar!$C$1,"")</f>
        <v>-44648</v>
      </c>
      <c r="AD511" s="62">
        <f t="shared" si="1"/>
        <v>9999955352</v>
      </c>
      <c r="AE511" s="63"/>
      <c r="AF511" s="63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ht="19.5" customHeight="1">
      <c r="A512" s="82" t="str">
        <f>IF(controle!$D512="","",controle!$P512)</f>
        <v/>
      </c>
      <c r="B512" s="83"/>
      <c r="C512" s="83"/>
      <c r="D512" s="83"/>
      <c r="E512" s="83"/>
      <c r="F512" s="91"/>
      <c r="G512" s="99"/>
      <c r="H512" s="91"/>
      <c r="I512" s="100"/>
      <c r="J512" s="92" t="str">
        <f>IFERROR(IF((controle!$I512&gt;0),IF((DAYS360(TODAY(),(controle!$I512+editar!$C$9))&lt;1),"Vencido",IF((DAYS360(TODAY(),(controle!$I512+editar!$C$9))&lt;31),(DAYS360(TODAY(),(controle!$I512+editar!$C$9))&amp;" Dias para vencer"),"Válido")),""),"Inválido")</f>
        <v/>
      </c>
      <c r="K512" s="93" t="str">
        <f>controle!$R512</f>
        <v/>
      </c>
      <c r="L512" s="94"/>
      <c r="M512" s="95" t="str">
        <f>IFERROR(IF((controle!$L512&gt;0),IF((DAYS360(TODAY(),(controle!$L512+editar!$C$15))&lt;1),"Vencido",IF((DAYS360(TODAY(),(controle!$L512+editar!$C$15))&lt;31),(DAYS360(TODAY(),(controle!$L512+editar!$C$15))&amp;" Dias para vencer"),"Válido")),""),"Inválido")</f>
        <v/>
      </c>
      <c r="N512" s="94" t="str">
        <f>IF(controle!$L512="","",controle!$L512+editar!$C$15)</f>
        <v/>
      </c>
      <c r="O512" s="97"/>
      <c r="P512" s="80">
        <v>505.0</v>
      </c>
      <c r="Q512" s="80" t="str">
        <f>IF(controle!$J512="","",IF(controle!$J512="Vencido","Vencido",IF(controle!$J512="Válido","Válido","Próximo ao vencimento")))</f>
        <v/>
      </c>
      <c r="R512" s="81" t="str">
        <f>IF(controle!$I512="","",controle!$I512+editar!$C$9)</f>
        <v/>
      </c>
      <c r="S512" s="80" t="str">
        <f>IF(controle!$R512="","",VLOOKUP(MONTH(controle!$R512),editar!$F$2:$G$13,2,0))</f>
        <v/>
      </c>
      <c r="T512" s="80" t="str">
        <f>IF(controle!$R512="","",YEAR(controle!$R512))</f>
        <v/>
      </c>
      <c r="U512" s="80" t="str">
        <f>IF(controle!$M512="","",IF(controle!$M512="Vencido","Vencido",IF(controle!$M512="Válido","Válido","Próximo ao vencimento")))</f>
        <v/>
      </c>
      <c r="V512" s="80" t="str">
        <f>IF(controle!$N512="","",VLOOKUP(MONTH(controle!$N512),editar!$F$2:$G$13,2,0))</f>
        <v/>
      </c>
      <c r="W512" s="80" t="str">
        <f>IF(controle!$N512="","",YEAR(controle!$N512))</f>
        <v/>
      </c>
      <c r="X512" s="80" t="str">
        <f>IF(controle!$I512="","",VLOOKUP(MONTH(controle!$I512),editar!$F$2:$G$13,2,0))</f>
        <v/>
      </c>
      <c r="Y512" s="80" t="str">
        <f>IF(controle!$I512="","",YEAR(controle!$I512))</f>
        <v/>
      </c>
      <c r="Z512" s="80" t="str">
        <f>IF(controle!$L512="","",VLOOKUP(MONTH(controle!$L512),editar!$F$2:$G$13,2,0))</f>
        <v/>
      </c>
      <c r="AA512" s="80" t="str">
        <f>IF(controle!$L512="","",YEAR(controle!$L512))</f>
        <v/>
      </c>
      <c r="AB512" s="61"/>
      <c r="AC512" s="62">
        <f>IFERROR(K512-editar!$C$1,"")</f>
        <v>-44648</v>
      </c>
      <c r="AD512" s="62">
        <f t="shared" si="1"/>
        <v>9999955352</v>
      </c>
      <c r="AE512" s="63"/>
      <c r="AF512" s="63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ht="19.5" customHeight="1">
      <c r="A513" s="82" t="str">
        <f>IF(controle!$D513="","",controle!$P513)</f>
        <v/>
      </c>
      <c r="B513" s="83"/>
      <c r="C513" s="83"/>
      <c r="D513" s="83"/>
      <c r="E513" s="83"/>
      <c r="F513" s="91"/>
      <c r="G513" s="99"/>
      <c r="H513" s="91"/>
      <c r="I513" s="100"/>
      <c r="J513" s="92" t="str">
        <f>IFERROR(IF((controle!$I513&gt;0),IF((DAYS360(TODAY(),(controle!$I513+editar!$C$9))&lt;1),"Vencido",IF((DAYS360(TODAY(),(controle!$I513+editar!$C$9))&lt;31),(DAYS360(TODAY(),(controle!$I513+editar!$C$9))&amp;" Dias para vencer"),"Válido")),""),"Inválido")</f>
        <v/>
      </c>
      <c r="K513" s="93" t="str">
        <f>controle!$R513</f>
        <v/>
      </c>
      <c r="L513" s="94"/>
      <c r="M513" s="95" t="str">
        <f>IFERROR(IF((controle!$L513&gt;0),IF((DAYS360(TODAY(),(controle!$L513+editar!$C$15))&lt;1),"Vencido",IF((DAYS360(TODAY(),(controle!$L513+editar!$C$15))&lt;31),(DAYS360(TODAY(),(controle!$L513+editar!$C$15))&amp;" Dias para vencer"),"Válido")),""),"Inválido")</f>
        <v/>
      </c>
      <c r="N513" s="94" t="str">
        <f>IF(controle!$L513="","",controle!$L513+editar!$C$15)</f>
        <v/>
      </c>
      <c r="O513" s="97"/>
      <c r="P513" s="80">
        <v>506.0</v>
      </c>
      <c r="Q513" s="80" t="str">
        <f>IF(controle!$J513="","",IF(controle!$J513="Vencido","Vencido",IF(controle!$J513="Válido","Válido","Próximo ao vencimento")))</f>
        <v/>
      </c>
      <c r="R513" s="81" t="str">
        <f>IF(controle!$I513="","",controle!$I513+editar!$C$9)</f>
        <v/>
      </c>
      <c r="S513" s="80" t="str">
        <f>IF(controle!$R513="","",VLOOKUP(MONTH(controle!$R513),editar!$F$2:$G$13,2,0))</f>
        <v/>
      </c>
      <c r="T513" s="80" t="str">
        <f>IF(controle!$R513="","",YEAR(controle!$R513))</f>
        <v/>
      </c>
      <c r="U513" s="80" t="str">
        <f>IF(controle!$M513="","",IF(controle!$M513="Vencido","Vencido",IF(controle!$M513="Válido","Válido","Próximo ao vencimento")))</f>
        <v/>
      </c>
      <c r="V513" s="80" t="str">
        <f>IF(controle!$N513="","",VLOOKUP(MONTH(controle!$N513),editar!$F$2:$G$13,2,0))</f>
        <v/>
      </c>
      <c r="W513" s="80" t="str">
        <f>IF(controle!$N513="","",YEAR(controle!$N513))</f>
        <v/>
      </c>
      <c r="X513" s="80" t="str">
        <f>IF(controle!$I513="","",VLOOKUP(MONTH(controle!$I513),editar!$F$2:$G$13,2,0))</f>
        <v/>
      </c>
      <c r="Y513" s="80" t="str">
        <f>IF(controle!$I513="","",YEAR(controle!$I513))</f>
        <v/>
      </c>
      <c r="Z513" s="80" t="str">
        <f>IF(controle!$L513="","",VLOOKUP(MONTH(controle!$L513),editar!$F$2:$G$13,2,0))</f>
        <v/>
      </c>
      <c r="AA513" s="80" t="str">
        <f>IF(controle!$L513="","",YEAR(controle!$L513))</f>
        <v/>
      </c>
      <c r="AB513" s="61"/>
      <c r="AC513" s="62">
        <f>IFERROR(K513-editar!$C$1,"")</f>
        <v>-44648</v>
      </c>
      <c r="AD513" s="62">
        <f t="shared" si="1"/>
        <v>9999955352</v>
      </c>
      <c r="AE513" s="63"/>
      <c r="AF513" s="63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ht="19.5" customHeight="1">
      <c r="A514" s="82" t="str">
        <f>IF(controle!$D514="","",controle!$P514)</f>
        <v/>
      </c>
      <c r="B514" s="83"/>
      <c r="C514" s="83"/>
      <c r="D514" s="83"/>
      <c r="E514" s="83"/>
      <c r="F514" s="91"/>
      <c r="G514" s="99"/>
      <c r="H514" s="91"/>
      <c r="I514" s="100"/>
      <c r="J514" s="92" t="str">
        <f>IFERROR(IF((controle!$I514&gt;0),IF((DAYS360(TODAY(),(controle!$I514+editar!$C$9))&lt;1),"Vencido",IF((DAYS360(TODAY(),(controle!$I514+editar!$C$9))&lt;31),(DAYS360(TODAY(),(controle!$I514+editar!$C$9))&amp;" Dias para vencer"),"Válido")),""),"Inválido")</f>
        <v/>
      </c>
      <c r="K514" s="93" t="str">
        <f>controle!$R514</f>
        <v/>
      </c>
      <c r="L514" s="94"/>
      <c r="M514" s="95" t="str">
        <f>IFERROR(IF((controle!$L514&gt;0),IF((DAYS360(TODAY(),(controle!$L514+editar!$C$15))&lt;1),"Vencido",IF((DAYS360(TODAY(),(controle!$L514+editar!$C$15))&lt;31),(DAYS360(TODAY(),(controle!$L514+editar!$C$15))&amp;" Dias para vencer"),"Válido")),""),"Inválido")</f>
        <v/>
      </c>
      <c r="N514" s="94" t="str">
        <f>IF(controle!$L514="","",controle!$L514+editar!$C$15)</f>
        <v/>
      </c>
      <c r="O514" s="97"/>
      <c r="P514" s="80">
        <v>507.0</v>
      </c>
      <c r="Q514" s="80" t="str">
        <f>IF(controle!$J514="","",IF(controle!$J514="Vencido","Vencido",IF(controle!$J514="Válido","Válido","Próximo ao vencimento")))</f>
        <v/>
      </c>
      <c r="R514" s="81" t="str">
        <f>IF(controle!$I514="","",controle!$I514+editar!$C$9)</f>
        <v/>
      </c>
      <c r="S514" s="80" t="str">
        <f>IF(controle!$R514="","",VLOOKUP(MONTH(controle!$R514),editar!$F$2:$G$13,2,0))</f>
        <v/>
      </c>
      <c r="T514" s="80" t="str">
        <f>IF(controle!$R514="","",YEAR(controle!$R514))</f>
        <v/>
      </c>
      <c r="U514" s="80" t="str">
        <f>IF(controle!$M514="","",IF(controle!$M514="Vencido","Vencido",IF(controle!$M514="Válido","Válido","Próximo ao vencimento")))</f>
        <v/>
      </c>
      <c r="V514" s="80" t="str">
        <f>IF(controle!$N514="","",VLOOKUP(MONTH(controle!$N514),editar!$F$2:$G$13,2,0))</f>
        <v/>
      </c>
      <c r="W514" s="80" t="str">
        <f>IF(controle!$N514="","",YEAR(controle!$N514))</f>
        <v/>
      </c>
      <c r="X514" s="80" t="str">
        <f>IF(controle!$I514="","",VLOOKUP(MONTH(controle!$I514),editar!$F$2:$G$13,2,0))</f>
        <v/>
      </c>
      <c r="Y514" s="80" t="str">
        <f>IF(controle!$I514="","",YEAR(controle!$I514))</f>
        <v/>
      </c>
      <c r="Z514" s="80" t="str">
        <f>IF(controle!$L514="","",VLOOKUP(MONTH(controle!$L514),editar!$F$2:$G$13,2,0))</f>
        <v/>
      </c>
      <c r="AA514" s="80" t="str">
        <f>IF(controle!$L514="","",YEAR(controle!$L514))</f>
        <v/>
      </c>
      <c r="AB514" s="61"/>
      <c r="AC514" s="62">
        <f>IFERROR(K514-editar!$C$1,"")</f>
        <v>-44648</v>
      </c>
      <c r="AD514" s="62">
        <f t="shared" si="1"/>
        <v>9999955352</v>
      </c>
      <c r="AE514" s="63"/>
      <c r="AF514" s="63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ht="19.5" customHeight="1">
      <c r="A515" s="82" t="str">
        <f>IF(controle!$D515="","",controle!$P515)</f>
        <v/>
      </c>
      <c r="B515" s="83"/>
      <c r="C515" s="83"/>
      <c r="D515" s="83"/>
      <c r="E515" s="83"/>
      <c r="F515" s="91"/>
      <c r="G515" s="99"/>
      <c r="H515" s="91"/>
      <c r="I515" s="100"/>
      <c r="J515" s="92" t="str">
        <f>IFERROR(IF((controle!$I515&gt;0),IF((DAYS360(TODAY(),(controle!$I515+editar!$C$9))&lt;1),"Vencido",IF((DAYS360(TODAY(),(controle!$I515+editar!$C$9))&lt;31),(DAYS360(TODAY(),(controle!$I515+editar!$C$9))&amp;" Dias para vencer"),"Válido")),""),"Inválido")</f>
        <v/>
      </c>
      <c r="K515" s="93" t="str">
        <f>controle!$R515</f>
        <v/>
      </c>
      <c r="L515" s="94"/>
      <c r="M515" s="95" t="str">
        <f>IFERROR(IF((controle!$L515&gt;0),IF((DAYS360(TODAY(),(controle!$L515+editar!$C$15))&lt;1),"Vencido",IF((DAYS360(TODAY(),(controle!$L515+editar!$C$15))&lt;31),(DAYS360(TODAY(),(controle!$L515+editar!$C$15))&amp;" Dias para vencer"),"Válido")),""),"Inválido")</f>
        <v/>
      </c>
      <c r="N515" s="94" t="str">
        <f>IF(controle!$L515="","",controle!$L515+editar!$C$15)</f>
        <v/>
      </c>
      <c r="O515" s="97"/>
      <c r="P515" s="80">
        <v>508.0</v>
      </c>
      <c r="Q515" s="80" t="str">
        <f>IF(controle!$J515="","",IF(controle!$J515="Vencido","Vencido",IF(controle!$J515="Válido","Válido","Próximo ao vencimento")))</f>
        <v/>
      </c>
      <c r="R515" s="81" t="str">
        <f>IF(controle!$I515="","",controle!$I515+editar!$C$9)</f>
        <v/>
      </c>
      <c r="S515" s="80" t="str">
        <f>IF(controle!$R515="","",VLOOKUP(MONTH(controle!$R515),editar!$F$2:$G$13,2,0))</f>
        <v/>
      </c>
      <c r="T515" s="80" t="str">
        <f>IF(controle!$R515="","",YEAR(controle!$R515))</f>
        <v/>
      </c>
      <c r="U515" s="80" t="str">
        <f>IF(controle!$M515="","",IF(controle!$M515="Vencido","Vencido",IF(controle!$M515="Válido","Válido","Próximo ao vencimento")))</f>
        <v/>
      </c>
      <c r="V515" s="80" t="str">
        <f>IF(controle!$N515="","",VLOOKUP(MONTH(controle!$N515),editar!$F$2:$G$13,2,0))</f>
        <v/>
      </c>
      <c r="W515" s="80" t="str">
        <f>IF(controle!$N515="","",YEAR(controle!$N515))</f>
        <v/>
      </c>
      <c r="X515" s="80" t="str">
        <f>IF(controle!$I515="","",VLOOKUP(MONTH(controle!$I515),editar!$F$2:$G$13,2,0))</f>
        <v/>
      </c>
      <c r="Y515" s="80" t="str">
        <f>IF(controle!$I515="","",YEAR(controle!$I515))</f>
        <v/>
      </c>
      <c r="Z515" s="80" t="str">
        <f>IF(controle!$L515="","",VLOOKUP(MONTH(controle!$L515),editar!$F$2:$G$13,2,0))</f>
        <v/>
      </c>
      <c r="AA515" s="80" t="str">
        <f>IF(controle!$L515="","",YEAR(controle!$L515))</f>
        <v/>
      </c>
      <c r="AB515" s="61"/>
      <c r="AC515" s="62">
        <f>IFERROR(K515-editar!$C$1,"")</f>
        <v>-44648</v>
      </c>
      <c r="AD515" s="62">
        <f t="shared" si="1"/>
        <v>9999955352</v>
      </c>
      <c r="AE515" s="63"/>
      <c r="AF515" s="63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ht="19.5" customHeight="1">
      <c r="A516" s="82" t="str">
        <f>IF(controle!$D516="","",controle!$P516)</f>
        <v/>
      </c>
      <c r="B516" s="83"/>
      <c r="C516" s="83"/>
      <c r="D516" s="83"/>
      <c r="E516" s="83"/>
      <c r="F516" s="91"/>
      <c r="G516" s="99"/>
      <c r="H516" s="91"/>
      <c r="I516" s="100"/>
      <c r="J516" s="92" t="str">
        <f>IFERROR(IF((controle!$I516&gt;0),IF((DAYS360(TODAY(),(controle!$I516+editar!$C$9))&lt;1),"Vencido",IF((DAYS360(TODAY(),(controle!$I516+editar!$C$9))&lt;31),(DAYS360(TODAY(),(controle!$I516+editar!$C$9))&amp;" Dias para vencer"),"Válido")),""),"Inválido")</f>
        <v/>
      </c>
      <c r="K516" s="93" t="str">
        <f>controle!$R516</f>
        <v/>
      </c>
      <c r="L516" s="94"/>
      <c r="M516" s="95" t="str">
        <f>IFERROR(IF((controle!$L516&gt;0),IF((DAYS360(TODAY(),(controle!$L516+editar!$C$15))&lt;1),"Vencido",IF((DAYS360(TODAY(),(controle!$L516+editar!$C$15))&lt;31),(DAYS360(TODAY(),(controle!$L516+editar!$C$15))&amp;" Dias para vencer"),"Válido")),""),"Inválido")</f>
        <v/>
      </c>
      <c r="N516" s="94" t="str">
        <f>IF(controle!$L516="","",controle!$L516+editar!$C$15)</f>
        <v/>
      </c>
      <c r="O516" s="97"/>
      <c r="P516" s="80">
        <v>509.0</v>
      </c>
      <c r="Q516" s="80" t="str">
        <f>IF(controle!$J516="","",IF(controle!$J516="Vencido","Vencido",IF(controle!$J516="Válido","Válido","Próximo ao vencimento")))</f>
        <v/>
      </c>
      <c r="R516" s="81" t="str">
        <f>IF(controle!$I516="","",controle!$I516+editar!$C$9)</f>
        <v/>
      </c>
      <c r="S516" s="80" t="str">
        <f>IF(controle!$R516="","",VLOOKUP(MONTH(controle!$R516),editar!$F$2:$G$13,2,0))</f>
        <v/>
      </c>
      <c r="T516" s="80" t="str">
        <f>IF(controle!$R516="","",YEAR(controle!$R516))</f>
        <v/>
      </c>
      <c r="U516" s="80" t="str">
        <f>IF(controle!$M516="","",IF(controle!$M516="Vencido","Vencido",IF(controle!$M516="Válido","Válido","Próximo ao vencimento")))</f>
        <v/>
      </c>
      <c r="V516" s="80" t="str">
        <f>IF(controle!$N516="","",VLOOKUP(MONTH(controle!$N516),editar!$F$2:$G$13,2,0))</f>
        <v/>
      </c>
      <c r="W516" s="80" t="str">
        <f>IF(controle!$N516="","",YEAR(controle!$N516))</f>
        <v/>
      </c>
      <c r="X516" s="80" t="str">
        <f>IF(controle!$I516="","",VLOOKUP(MONTH(controle!$I516),editar!$F$2:$G$13,2,0))</f>
        <v/>
      </c>
      <c r="Y516" s="80" t="str">
        <f>IF(controle!$I516="","",YEAR(controle!$I516))</f>
        <v/>
      </c>
      <c r="Z516" s="80" t="str">
        <f>IF(controle!$L516="","",VLOOKUP(MONTH(controle!$L516),editar!$F$2:$G$13,2,0))</f>
        <v/>
      </c>
      <c r="AA516" s="80" t="str">
        <f>IF(controle!$L516="","",YEAR(controle!$L516))</f>
        <v/>
      </c>
      <c r="AB516" s="61"/>
      <c r="AC516" s="62">
        <f>IFERROR(K516-editar!$C$1,"")</f>
        <v>-44648</v>
      </c>
      <c r="AD516" s="62">
        <f t="shared" si="1"/>
        <v>9999955352</v>
      </c>
      <c r="AE516" s="63"/>
      <c r="AF516" s="63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ht="19.5" customHeight="1">
      <c r="A517" s="82" t="str">
        <f>IF(controle!$D517="","",controle!$P517)</f>
        <v/>
      </c>
      <c r="B517" s="83"/>
      <c r="C517" s="83"/>
      <c r="D517" s="83"/>
      <c r="E517" s="83"/>
      <c r="F517" s="91"/>
      <c r="G517" s="99"/>
      <c r="H517" s="91"/>
      <c r="I517" s="100"/>
      <c r="J517" s="92" t="str">
        <f>IFERROR(IF((controle!$I517&gt;0),IF((DAYS360(TODAY(),(controle!$I517+editar!$C$9))&lt;1),"Vencido",IF((DAYS360(TODAY(),(controle!$I517+editar!$C$9))&lt;31),(DAYS360(TODAY(),(controle!$I517+editar!$C$9))&amp;" Dias para vencer"),"Válido")),""),"Inválido")</f>
        <v/>
      </c>
      <c r="K517" s="93" t="str">
        <f>controle!$R517</f>
        <v/>
      </c>
      <c r="L517" s="94"/>
      <c r="M517" s="95" t="str">
        <f>IFERROR(IF((controle!$L517&gt;0),IF((DAYS360(TODAY(),(controle!$L517+editar!$C$15))&lt;1),"Vencido",IF((DAYS360(TODAY(),(controle!$L517+editar!$C$15))&lt;31),(DAYS360(TODAY(),(controle!$L517+editar!$C$15))&amp;" Dias para vencer"),"Válido")),""),"Inválido")</f>
        <v/>
      </c>
      <c r="N517" s="94" t="str">
        <f>IF(controle!$L517="","",controle!$L517+editar!$C$15)</f>
        <v/>
      </c>
      <c r="O517" s="97"/>
      <c r="P517" s="80">
        <v>510.0</v>
      </c>
      <c r="Q517" s="80" t="str">
        <f>IF(controle!$J517="","",IF(controle!$J517="Vencido","Vencido",IF(controle!$J517="Válido","Válido","Próximo ao vencimento")))</f>
        <v/>
      </c>
      <c r="R517" s="81" t="str">
        <f>IF(controle!$I517="","",controle!$I517+editar!$C$9)</f>
        <v/>
      </c>
      <c r="S517" s="80" t="str">
        <f>IF(controle!$R517="","",VLOOKUP(MONTH(controle!$R517),editar!$F$2:$G$13,2,0))</f>
        <v/>
      </c>
      <c r="T517" s="80" t="str">
        <f>IF(controle!$R517="","",YEAR(controle!$R517))</f>
        <v/>
      </c>
      <c r="U517" s="80" t="str">
        <f>IF(controle!$M517="","",IF(controle!$M517="Vencido","Vencido",IF(controle!$M517="Válido","Válido","Próximo ao vencimento")))</f>
        <v/>
      </c>
      <c r="V517" s="80" t="str">
        <f>IF(controle!$N517="","",VLOOKUP(MONTH(controle!$N517),editar!$F$2:$G$13,2,0))</f>
        <v/>
      </c>
      <c r="W517" s="80" t="str">
        <f>IF(controle!$N517="","",YEAR(controle!$N517))</f>
        <v/>
      </c>
      <c r="X517" s="80" t="str">
        <f>IF(controle!$I517="","",VLOOKUP(MONTH(controle!$I517),editar!$F$2:$G$13,2,0))</f>
        <v/>
      </c>
      <c r="Y517" s="80" t="str">
        <f>IF(controle!$I517="","",YEAR(controle!$I517))</f>
        <v/>
      </c>
      <c r="Z517" s="80" t="str">
        <f>IF(controle!$L517="","",VLOOKUP(MONTH(controle!$L517),editar!$F$2:$G$13,2,0))</f>
        <v/>
      </c>
      <c r="AA517" s="80" t="str">
        <f>IF(controle!$L517="","",YEAR(controle!$L517))</f>
        <v/>
      </c>
      <c r="AB517" s="61"/>
      <c r="AC517" s="62">
        <f>IFERROR(K517-editar!$C$1,"")</f>
        <v>-44648</v>
      </c>
      <c r="AD517" s="62">
        <f t="shared" si="1"/>
        <v>9999955352</v>
      </c>
      <c r="AE517" s="63"/>
      <c r="AF517" s="63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ht="19.5" customHeight="1">
      <c r="A518" s="82" t="str">
        <f>IF(controle!$D518="","",controle!$P518)</f>
        <v/>
      </c>
      <c r="B518" s="83"/>
      <c r="C518" s="83"/>
      <c r="D518" s="83"/>
      <c r="E518" s="83"/>
      <c r="F518" s="91"/>
      <c r="G518" s="99"/>
      <c r="H518" s="91"/>
      <c r="I518" s="100"/>
      <c r="J518" s="92" t="str">
        <f>IFERROR(IF((controle!$I518&gt;0),IF((DAYS360(TODAY(),(controle!$I518+editar!$C$9))&lt;1),"Vencido",IF((DAYS360(TODAY(),(controle!$I518+editar!$C$9))&lt;31),(DAYS360(TODAY(),(controle!$I518+editar!$C$9))&amp;" Dias para vencer"),"Válido")),""),"Inválido")</f>
        <v/>
      </c>
      <c r="K518" s="93" t="str">
        <f>controle!$R518</f>
        <v/>
      </c>
      <c r="L518" s="94"/>
      <c r="M518" s="95" t="str">
        <f>IFERROR(IF((controle!$L518&gt;0),IF((DAYS360(TODAY(),(controle!$L518+editar!$C$15))&lt;1),"Vencido",IF((DAYS360(TODAY(),(controle!$L518+editar!$C$15))&lt;31),(DAYS360(TODAY(),(controle!$L518+editar!$C$15))&amp;" Dias para vencer"),"Válido")),""),"Inválido")</f>
        <v/>
      </c>
      <c r="N518" s="94" t="str">
        <f>IF(controle!$L518="","",controle!$L518+editar!$C$15)</f>
        <v/>
      </c>
      <c r="O518" s="97"/>
      <c r="P518" s="80">
        <v>511.0</v>
      </c>
      <c r="Q518" s="80" t="str">
        <f>IF(controle!$J518="","",IF(controle!$J518="Vencido","Vencido",IF(controle!$J518="Válido","Válido","Próximo ao vencimento")))</f>
        <v/>
      </c>
      <c r="R518" s="81" t="str">
        <f>IF(controle!$I518="","",controle!$I518+editar!$C$9)</f>
        <v/>
      </c>
      <c r="S518" s="80" t="str">
        <f>IF(controle!$R518="","",VLOOKUP(MONTH(controle!$R518),editar!$F$2:$G$13,2,0))</f>
        <v/>
      </c>
      <c r="T518" s="80" t="str">
        <f>IF(controle!$R518="","",YEAR(controle!$R518))</f>
        <v/>
      </c>
      <c r="U518" s="80" t="str">
        <f>IF(controle!$M518="","",IF(controle!$M518="Vencido","Vencido",IF(controle!$M518="Válido","Válido","Próximo ao vencimento")))</f>
        <v/>
      </c>
      <c r="V518" s="80" t="str">
        <f>IF(controle!$N518="","",VLOOKUP(MONTH(controle!$N518),editar!$F$2:$G$13,2,0))</f>
        <v/>
      </c>
      <c r="W518" s="80" t="str">
        <f>IF(controle!$N518="","",YEAR(controle!$N518))</f>
        <v/>
      </c>
      <c r="X518" s="80" t="str">
        <f>IF(controle!$I518="","",VLOOKUP(MONTH(controle!$I518),editar!$F$2:$G$13,2,0))</f>
        <v/>
      </c>
      <c r="Y518" s="80" t="str">
        <f>IF(controle!$I518="","",YEAR(controle!$I518))</f>
        <v/>
      </c>
      <c r="Z518" s="80" t="str">
        <f>IF(controle!$L518="","",VLOOKUP(MONTH(controle!$L518),editar!$F$2:$G$13,2,0))</f>
        <v/>
      </c>
      <c r="AA518" s="80" t="str">
        <f>IF(controle!$L518="","",YEAR(controle!$L518))</f>
        <v/>
      </c>
      <c r="AB518" s="61"/>
      <c r="AC518" s="62">
        <f>IFERROR(K518-editar!$C$1,"")</f>
        <v>-44648</v>
      </c>
      <c r="AD518" s="62">
        <f t="shared" si="1"/>
        <v>9999955352</v>
      </c>
      <c r="AE518" s="63"/>
      <c r="AF518" s="63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ht="19.5" customHeight="1">
      <c r="A519" s="82" t="str">
        <f>IF(controle!$D519="","",controle!$P519)</f>
        <v/>
      </c>
      <c r="B519" s="83"/>
      <c r="C519" s="83"/>
      <c r="D519" s="83"/>
      <c r="E519" s="83"/>
      <c r="F519" s="91"/>
      <c r="G519" s="99"/>
      <c r="H519" s="91"/>
      <c r="I519" s="100"/>
      <c r="J519" s="92" t="str">
        <f>IFERROR(IF((controle!$I519&gt;0),IF((DAYS360(TODAY(),(controle!$I519+editar!$C$9))&lt;1),"Vencido",IF((DAYS360(TODAY(),(controle!$I519+editar!$C$9))&lt;31),(DAYS360(TODAY(),(controle!$I519+editar!$C$9))&amp;" Dias para vencer"),"Válido")),""),"Inválido")</f>
        <v/>
      </c>
      <c r="K519" s="93" t="str">
        <f>controle!$R519</f>
        <v/>
      </c>
      <c r="L519" s="94"/>
      <c r="M519" s="95" t="str">
        <f>IFERROR(IF((controle!$L519&gt;0),IF((DAYS360(TODAY(),(controle!$L519+editar!$C$15))&lt;1),"Vencido",IF((DAYS360(TODAY(),(controle!$L519+editar!$C$15))&lt;31),(DAYS360(TODAY(),(controle!$L519+editar!$C$15))&amp;" Dias para vencer"),"Válido")),""),"Inválido")</f>
        <v/>
      </c>
      <c r="N519" s="94" t="str">
        <f>IF(controle!$L519="","",controle!$L519+editar!$C$15)</f>
        <v/>
      </c>
      <c r="O519" s="97"/>
      <c r="P519" s="80">
        <v>512.0</v>
      </c>
      <c r="Q519" s="80" t="str">
        <f>IF(controle!$J519="","",IF(controle!$J519="Vencido","Vencido",IF(controle!$J519="Válido","Válido","Próximo ao vencimento")))</f>
        <v/>
      </c>
      <c r="R519" s="81" t="str">
        <f>IF(controle!$I519="","",controle!$I519+editar!$C$9)</f>
        <v/>
      </c>
      <c r="S519" s="80" t="str">
        <f>IF(controle!$R519="","",VLOOKUP(MONTH(controle!$R519),editar!$F$2:$G$13,2,0))</f>
        <v/>
      </c>
      <c r="T519" s="80" t="str">
        <f>IF(controle!$R519="","",YEAR(controle!$R519))</f>
        <v/>
      </c>
      <c r="U519" s="80" t="str">
        <f>IF(controle!$M519="","",IF(controle!$M519="Vencido","Vencido",IF(controle!$M519="Válido","Válido","Próximo ao vencimento")))</f>
        <v/>
      </c>
      <c r="V519" s="80" t="str">
        <f>IF(controle!$N519="","",VLOOKUP(MONTH(controle!$N519),editar!$F$2:$G$13,2,0))</f>
        <v/>
      </c>
      <c r="W519" s="80" t="str">
        <f>IF(controle!$N519="","",YEAR(controle!$N519))</f>
        <v/>
      </c>
      <c r="X519" s="80" t="str">
        <f>IF(controle!$I519="","",VLOOKUP(MONTH(controle!$I519),editar!$F$2:$G$13,2,0))</f>
        <v/>
      </c>
      <c r="Y519" s="80" t="str">
        <f>IF(controle!$I519="","",YEAR(controle!$I519))</f>
        <v/>
      </c>
      <c r="Z519" s="80" t="str">
        <f>IF(controle!$L519="","",VLOOKUP(MONTH(controle!$L519),editar!$F$2:$G$13,2,0))</f>
        <v/>
      </c>
      <c r="AA519" s="80" t="str">
        <f>IF(controle!$L519="","",YEAR(controle!$L519))</f>
        <v/>
      </c>
      <c r="AB519" s="61"/>
      <c r="AC519" s="62">
        <f>IFERROR(K519-editar!$C$1,"")</f>
        <v>-44648</v>
      </c>
      <c r="AD519" s="62">
        <f t="shared" si="1"/>
        <v>9999955352</v>
      </c>
      <c r="AE519" s="63"/>
      <c r="AF519" s="63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ht="19.5" customHeight="1">
      <c r="A520" s="82" t="str">
        <f>IF(controle!$D520="","",controle!$P520)</f>
        <v/>
      </c>
      <c r="B520" s="83"/>
      <c r="C520" s="83"/>
      <c r="D520" s="83"/>
      <c r="E520" s="83"/>
      <c r="F520" s="91"/>
      <c r="G520" s="99"/>
      <c r="H520" s="91"/>
      <c r="I520" s="100"/>
      <c r="J520" s="92" t="str">
        <f>IFERROR(IF((controle!$I520&gt;0),IF((DAYS360(TODAY(),(controle!$I520+editar!$C$9))&lt;1),"Vencido",IF((DAYS360(TODAY(),(controle!$I520+editar!$C$9))&lt;31),(DAYS360(TODAY(),(controle!$I520+editar!$C$9))&amp;" Dias para vencer"),"Válido")),""),"Inválido")</f>
        <v/>
      </c>
      <c r="K520" s="93" t="str">
        <f>controle!$R520</f>
        <v/>
      </c>
      <c r="L520" s="94"/>
      <c r="M520" s="95" t="str">
        <f>IFERROR(IF((controle!$L520&gt;0),IF((DAYS360(TODAY(),(controle!$L520+editar!$C$15))&lt;1),"Vencido",IF((DAYS360(TODAY(),(controle!$L520+editar!$C$15))&lt;31),(DAYS360(TODAY(),(controle!$L520+editar!$C$15))&amp;" Dias para vencer"),"Válido")),""),"Inválido")</f>
        <v/>
      </c>
      <c r="N520" s="94" t="str">
        <f>IF(controle!$L520="","",controle!$L520+editar!$C$15)</f>
        <v/>
      </c>
      <c r="O520" s="97"/>
      <c r="P520" s="80">
        <v>513.0</v>
      </c>
      <c r="Q520" s="80" t="str">
        <f>IF(controle!$J520="","",IF(controle!$J520="Vencido","Vencido",IF(controle!$J520="Válido","Válido","Próximo ao vencimento")))</f>
        <v/>
      </c>
      <c r="R520" s="81" t="str">
        <f>IF(controle!$I520="","",controle!$I520+editar!$C$9)</f>
        <v/>
      </c>
      <c r="S520" s="80" t="str">
        <f>IF(controle!$R520="","",VLOOKUP(MONTH(controle!$R520),editar!$F$2:$G$13,2,0))</f>
        <v/>
      </c>
      <c r="T520" s="80" t="str">
        <f>IF(controle!$R520="","",YEAR(controle!$R520))</f>
        <v/>
      </c>
      <c r="U520" s="80" t="str">
        <f>IF(controle!$M520="","",IF(controle!$M520="Vencido","Vencido",IF(controle!$M520="Válido","Válido","Próximo ao vencimento")))</f>
        <v/>
      </c>
      <c r="V520" s="80" t="str">
        <f>IF(controle!$N520="","",VLOOKUP(MONTH(controle!$N520),editar!$F$2:$G$13,2,0))</f>
        <v/>
      </c>
      <c r="W520" s="80" t="str">
        <f>IF(controle!$N520="","",YEAR(controle!$N520))</f>
        <v/>
      </c>
      <c r="X520" s="80" t="str">
        <f>IF(controle!$I520="","",VLOOKUP(MONTH(controle!$I520),editar!$F$2:$G$13,2,0))</f>
        <v/>
      </c>
      <c r="Y520" s="80" t="str">
        <f>IF(controle!$I520="","",YEAR(controle!$I520))</f>
        <v/>
      </c>
      <c r="Z520" s="80" t="str">
        <f>IF(controle!$L520="","",VLOOKUP(MONTH(controle!$L520),editar!$F$2:$G$13,2,0))</f>
        <v/>
      </c>
      <c r="AA520" s="80" t="str">
        <f>IF(controle!$L520="","",YEAR(controle!$L520))</f>
        <v/>
      </c>
      <c r="AB520" s="61"/>
      <c r="AC520" s="62">
        <f>IFERROR(K520-editar!$C$1,"")</f>
        <v>-44648</v>
      </c>
      <c r="AD520" s="62">
        <f t="shared" si="1"/>
        <v>9999955352</v>
      </c>
      <c r="AE520" s="63"/>
      <c r="AF520" s="63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ht="19.5" customHeight="1">
      <c r="A521" s="82" t="str">
        <f>IF(controle!$D521="","",controle!$P521)</f>
        <v/>
      </c>
      <c r="B521" s="83"/>
      <c r="C521" s="83"/>
      <c r="D521" s="83"/>
      <c r="E521" s="83"/>
      <c r="F521" s="91"/>
      <c r="G521" s="99"/>
      <c r="H521" s="91"/>
      <c r="I521" s="100"/>
      <c r="J521" s="92" t="str">
        <f>IFERROR(IF((controle!$I521&gt;0),IF((DAYS360(TODAY(),(controle!$I521+editar!$C$9))&lt;1),"Vencido",IF((DAYS360(TODAY(),(controle!$I521+editar!$C$9))&lt;31),(DAYS360(TODAY(),(controle!$I521+editar!$C$9))&amp;" Dias para vencer"),"Válido")),""),"Inválido")</f>
        <v/>
      </c>
      <c r="K521" s="93" t="str">
        <f>controle!$R521</f>
        <v/>
      </c>
      <c r="L521" s="94"/>
      <c r="M521" s="95" t="str">
        <f>IFERROR(IF((controle!$L521&gt;0),IF((DAYS360(TODAY(),(controle!$L521+editar!$C$15))&lt;1),"Vencido",IF((DAYS360(TODAY(),(controle!$L521+editar!$C$15))&lt;31),(DAYS360(TODAY(),(controle!$L521+editar!$C$15))&amp;" Dias para vencer"),"Válido")),""),"Inválido")</f>
        <v/>
      </c>
      <c r="N521" s="94" t="str">
        <f>IF(controle!$L521="","",controle!$L521+editar!$C$15)</f>
        <v/>
      </c>
      <c r="O521" s="97"/>
      <c r="P521" s="80">
        <v>514.0</v>
      </c>
      <c r="Q521" s="80" t="str">
        <f>IF(controle!$J521="","",IF(controle!$J521="Vencido","Vencido",IF(controle!$J521="Válido","Válido","Próximo ao vencimento")))</f>
        <v/>
      </c>
      <c r="R521" s="81" t="str">
        <f>IF(controle!$I521="","",controle!$I521+editar!$C$9)</f>
        <v/>
      </c>
      <c r="S521" s="80" t="str">
        <f>IF(controle!$R521="","",VLOOKUP(MONTH(controle!$R521),editar!$F$2:$G$13,2,0))</f>
        <v/>
      </c>
      <c r="T521" s="80" t="str">
        <f>IF(controle!$R521="","",YEAR(controle!$R521))</f>
        <v/>
      </c>
      <c r="U521" s="80" t="str">
        <f>IF(controle!$M521="","",IF(controle!$M521="Vencido","Vencido",IF(controle!$M521="Válido","Válido","Próximo ao vencimento")))</f>
        <v/>
      </c>
      <c r="V521" s="80" t="str">
        <f>IF(controle!$N521="","",VLOOKUP(MONTH(controle!$N521),editar!$F$2:$G$13,2,0))</f>
        <v/>
      </c>
      <c r="W521" s="80" t="str">
        <f>IF(controle!$N521="","",YEAR(controle!$N521))</f>
        <v/>
      </c>
      <c r="X521" s="80" t="str">
        <f>IF(controle!$I521="","",VLOOKUP(MONTH(controle!$I521),editar!$F$2:$G$13,2,0))</f>
        <v/>
      </c>
      <c r="Y521" s="80" t="str">
        <f>IF(controle!$I521="","",YEAR(controle!$I521))</f>
        <v/>
      </c>
      <c r="Z521" s="80" t="str">
        <f>IF(controle!$L521="","",VLOOKUP(MONTH(controle!$L521),editar!$F$2:$G$13,2,0))</f>
        <v/>
      </c>
      <c r="AA521" s="80" t="str">
        <f>IF(controle!$L521="","",YEAR(controle!$L521))</f>
        <v/>
      </c>
      <c r="AB521" s="61"/>
      <c r="AC521" s="62">
        <f>IFERROR(K521-editar!$C$1,"")</f>
        <v>-44648</v>
      </c>
      <c r="AD521" s="62">
        <f t="shared" si="1"/>
        <v>9999955352</v>
      </c>
      <c r="AE521" s="63"/>
      <c r="AF521" s="63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ht="19.5" customHeight="1">
      <c r="A522" s="82" t="str">
        <f>IF(controle!$D522="","",controle!$P522)</f>
        <v/>
      </c>
      <c r="B522" s="83"/>
      <c r="C522" s="83"/>
      <c r="D522" s="83"/>
      <c r="E522" s="83"/>
      <c r="F522" s="91"/>
      <c r="G522" s="99"/>
      <c r="H522" s="91"/>
      <c r="I522" s="100"/>
      <c r="J522" s="92" t="str">
        <f>IFERROR(IF((controle!$I522&gt;0),IF((DAYS360(TODAY(),(controle!$I522+editar!$C$9))&lt;1),"Vencido",IF((DAYS360(TODAY(),(controle!$I522+editar!$C$9))&lt;31),(DAYS360(TODAY(),(controle!$I522+editar!$C$9))&amp;" Dias para vencer"),"Válido")),""),"Inválido")</f>
        <v/>
      </c>
      <c r="K522" s="93" t="str">
        <f>controle!$R522</f>
        <v/>
      </c>
      <c r="L522" s="94"/>
      <c r="M522" s="95" t="str">
        <f>IFERROR(IF((controle!$L522&gt;0),IF((DAYS360(TODAY(),(controle!$L522+editar!$C$15))&lt;1),"Vencido",IF((DAYS360(TODAY(),(controle!$L522+editar!$C$15))&lt;31),(DAYS360(TODAY(),(controle!$L522+editar!$C$15))&amp;" Dias para vencer"),"Válido")),""),"Inválido")</f>
        <v/>
      </c>
      <c r="N522" s="94" t="str">
        <f>IF(controle!$L522="","",controle!$L522+editar!$C$15)</f>
        <v/>
      </c>
      <c r="O522" s="97"/>
      <c r="P522" s="80">
        <v>515.0</v>
      </c>
      <c r="Q522" s="80" t="str">
        <f>IF(controle!$J522="","",IF(controle!$J522="Vencido","Vencido",IF(controle!$J522="Válido","Válido","Próximo ao vencimento")))</f>
        <v/>
      </c>
      <c r="R522" s="81" t="str">
        <f>IF(controle!$I522="","",controle!$I522+editar!$C$9)</f>
        <v/>
      </c>
      <c r="S522" s="80" t="str">
        <f>IF(controle!$R522="","",VLOOKUP(MONTH(controle!$R522),editar!$F$2:$G$13,2,0))</f>
        <v/>
      </c>
      <c r="T522" s="80" t="str">
        <f>IF(controle!$R522="","",YEAR(controle!$R522))</f>
        <v/>
      </c>
      <c r="U522" s="80" t="str">
        <f>IF(controle!$M522="","",IF(controle!$M522="Vencido","Vencido",IF(controle!$M522="Válido","Válido","Próximo ao vencimento")))</f>
        <v/>
      </c>
      <c r="V522" s="80" t="str">
        <f>IF(controle!$N522="","",VLOOKUP(MONTH(controle!$N522),editar!$F$2:$G$13,2,0))</f>
        <v/>
      </c>
      <c r="W522" s="80" t="str">
        <f>IF(controle!$N522="","",YEAR(controle!$N522))</f>
        <v/>
      </c>
      <c r="X522" s="80" t="str">
        <f>IF(controle!$I522="","",VLOOKUP(MONTH(controle!$I522),editar!$F$2:$G$13,2,0))</f>
        <v/>
      </c>
      <c r="Y522" s="80" t="str">
        <f>IF(controle!$I522="","",YEAR(controle!$I522))</f>
        <v/>
      </c>
      <c r="Z522" s="80" t="str">
        <f>IF(controle!$L522="","",VLOOKUP(MONTH(controle!$L522),editar!$F$2:$G$13,2,0))</f>
        <v/>
      </c>
      <c r="AA522" s="80" t="str">
        <f>IF(controle!$L522="","",YEAR(controle!$L522))</f>
        <v/>
      </c>
      <c r="AB522" s="61"/>
      <c r="AC522" s="62">
        <f>IFERROR(K522-editar!$C$1,"")</f>
        <v>-44648</v>
      </c>
      <c r="AD522" s="62">
        <f t="shared" si="1"/>
        <v>9999955352</v>
      </c>
      <c r="AE522" s="63"/>
      <c r="AF522" s="63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ht="19.5" customHeight="1">
      <c r="A523" s="82" t="str">
        <f>IF(controle!$D523="","",controle!$P523)</f>
        <v/>
      </c>
      <c r="B523" s="83"/>
      <c r="C523" s="83"/>
      <c r="D523" s="83"/>
      <c r="E523" s="83"/>
      <c r="F523" s="91"/>
      <c r="G523" s="99"/>
      <c r="H523" s="91"/>
      <c r="I523" s="100"/>
      <c r="J523" s="92" t="str">
        <f>IFERROR(IF((controle!$I523&gt;0),IF((DAYS360(TODAY(),(controle!$I523+editar!$C$9))&lt;1),"Vencido",IF((DAYS360(TODAY(),(controle!$I523+editar!$C$9))&lt;31),(DAYS360(TODAY(),(controle!$I523+editar!$C$9))&amp;" Dias para vencer"),"Válido")),""),"Inválido")</f>
        <v/>
      </c>
      <c r="K523" s="93" t="str">
        <f>controle!$R523</f>
        <v/>
      </c>
      <c r="L523" s="94"/>
      <c r="M523" s="95" t="str">
        <f>IFERROR(IF((controle!$L523&gt;0),IF((DAYS360(TODAY(),(controle!$L523+editar!$C$15))&lt;1),"Vencido",IF((DAYS360(TODAY(),(controle!$L523+editar!$C$15))&lt;31),(DAYS360(TODAY(),(controle!$L523+editar!$C$15))&amp;" Dias para vencer"),"Válido")),""),"Inválido")</f>
        <v/>
      </c>
      <c r="N523" s="94" t="str">
        <f>IF(controle!$L523="","",controle!$L523+editar!$C$15)</f>
        <v/>
      </c>
      <c r="O523" s="97"/>
      <c r="P523" s="80">
        <v>516.0</v>
      </c>
      <c r="Q523" s="80" t="str">
        <f>IF(controle!$J523="","",IF(controle!$J523="Vencido","Vencido",IF(controle!$J523="Válido","Válido","Próximo ao vencimento")))</f>
        <v/>
      </c>
      <c r="R523" s="81" t="str">
        <f>IF(controle!$I523="","",controle!$I523+editar!$C$9)</f>
        <v/>
      </c>
      <c r="S523" s="80" t="str">
        <f>IF(controle!$R523="","",VLOOKUP(MONTH(controle!$R523),editar!$F$2:$G$13,2,0))</f>
        <v/>
      </c>
      <c r="T523" s="80" t="str">
        <f>IF(controle!$R523="","",YEAR(controle!$R523))</f>
        <v/>
      </c>
      <c r="U523" s="80" t="str">
        <f>IF(controle!$M523="","",IF(controle!$M523="Vencido","Vencido",IF(controle!$M523="Válido","Válido","Próximo ao vencimento")))</f>
        <v/>
      </c>
      <c r="V523" s="80" t="str">
        <f>IF(controle!$N523="","",VLOOKUP(MONTH(controle!$N523),editar!$F$2:$G$13,2,0))</f>
        <v/>
      </c>
      <c r="W523" s="80" t="str">
        <f>IF(controle!$N523="","",YEAR(controle!$N523))</f>
        <v/>
      </c>
      <c r="X523" s="80" t="str">
        <f>IF(controle!$I523="","",VLOOKUP(MONTH(controle!$I523),editar!$F$2:$G$13,2,0))</f>
        <v/>
      </c>
      <c r="Y523" s="80" t="str">
        <f>IF(controle!$I523="","",YEAR(controle!$I523))</f>
        <v/>
      </c>
      <c r="Z523" s="80" t="str">
        <f>IF(controle!$L523="","",VLOOKUP(MONTH(controle!$L523),editar!$F$2:$G$13,2,0))</f>
        <v/>
      </c>
      <c r="AA523" s="80" t="str">
        <f>IF(controle!$L523="","",YEAR(controle!$L523))</f>
        <v/>
      </c>
      <c r="AB523" s="61"/>
      <c r="AC523" s="62">
        <f>IFERROR(K523-editar!$C$1,"")</f>
        <v>-44648</v>
      </c>
      <c r="AD523" s="62">
        <f t="shared" si="1"/>
        <v>9999955352</v>
      </c>
      <c r="AE523" s="63"/>
      <c r="AF523" s="63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ht="19.5" customHeight="1">
      <c r="A524" s="82" t="str">
        <f>IF(controle!$D524="","",controle!$P524)</f>
        <v/>
      </c>
      <c r="B524" s="83"/>
      <c r="C524" s="83"/>
      <c r="D524" s="83"/>
      <c r="E524" s="83"/>
      <c r="F524" s="91"/>
      <c r="G524" s="99"/>
      <c r="H524" s="91"/>
      <c r="I524" s="100"/>
      <c r="J524" s="92" t="str">
        <f>IFERROR(IF((controle!$I524&gt;0),IF((DAYS360(TODAY(),(controle!$I524+editar!$C$9))&lt;1),"Vencido",IF((DAYS360(TODAY(),(controle!$I524+editar!$C$9))&lt;31),(DAYS360(TODAY(),(controle!$I524+editar!$C$9))&amp;" Dias para vencer"),"Válido")),""),"Inválido")</f>
        <v/>
      </c>
      <c r="K524" s="93" t="str">
        <f>controle!$R524</f>
        <v/>
      </c>
      <c r="L524" s="94"/>
      <c r="M524" s="95" t="str">
        <f>IFERROR(IF((controle!$L524&gt;0),IF((DAYS360(TODAY(),(controle!$L524+editar!$C$15))&lt;1),"Vencido",IF((DAYS360(TODAY(),(controle!$L524+editar!$C$15))&lt;31),(DAYS360(TODAY(),(controle!$L524+editar!$C$15))&amp;" Dias para vencer"),"Válido")),""),"Inválido")</f>
        <v/>
      </c>
      <c r="N524" s="94" t="str">
        <f>IF(controle!$L524="","",controle!$L524+editar!$C$15)</f>
        <v/>
      </c>
      <c r="O524" s="97"/>
      <c r="P524" s="80">
        <v>517.0</v>
      </c>
      <c r="Q524" s="80" t="str">
        <f>IF(controle!$J524="","",IF(controle!$J524="Vencido","Vencido",IF(controle!$J524="Válido","Válido","Próximo ao vencimento")))</f>
        <v/>
      </c>
      <c r="R524" s="81" t="str">
        <f>IF(controle!$I524="","",controle!$I524+editar!$C$9)</f>
        <v/>
      </c>
      <c r="S524" s="80" t="str">
        <f>IF(controle!$R524="","",VLOOKUP(MONTH(controle!$R524),editar!$F$2:$G$13,2,0))</f>
        <v/>
      </c>
      <c r="T524" s="80" t="str">
        <f>IF(controle!$R524="","",YEAR(controle!$R524))</f>
        <v/>
      </c>
      <c r="U524" s="80" t="str">
        <f>IF(controle!$M524="","",IF(controle!$M524="Vencido","Vencido",IF(controle!$M524="Válido","Válido","Próximo ao vencimento")))</f>
        <v/>
      </c>
      <c r="V524" s="80" t="str">
        <f>IF(controle!$N524="","",VLOOKUP(MONTH(controle!$N524),editar!$F$2:$G$13,2,0))</f>
        <v/>
      </c>
      <c r="W524" s="80" t="str">
        <f>IF(controle!$N524="","",YEAR(controle!$N524))</f>
        <v/>
      </c>
      <c r="X524" s="80" t="str">
        <f>IF(controle!$I524="","",VLOOKUP(MONTH(controle!$I524),editar!$F$2:$G$13,2,0))</f>
        <v/>
      </c>
      <c r="Y524" s="80" t="str">
        <f>IF(controle!$I524="","",YEAR(controle!$I524))</f>
        <v/>
      </c>
      <c r="Z524" s="80" t="str">
        <f>IF(controle!$L524="","",VLOOKUP(MONTH(controle!$L524),editar!$F$2:$G$13,2,0))</f>
        <v/>
      </c>
      <c r="AA524" s="80" t="str">
        <f>IF(controle!$L524="","",YEAR(controle!$L524))</f>
        <v/>
      </c>
      <c r="AB524" s="61"/>
      <c r="AC524" s="62">
        <f>IFERROR(K524-editar!$C$1,"")</f>
        <v>-44648</v>
      </c>
      <c r="AD524" s="62">
        <f t="shared" si="1"/>
        <v>9999955352</v>
      </c>
      <c r="AE524" s="63"/>
      <c r="AF524" s="63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ht="19.5" customHeight="1">
      <c r="A525" s="82" t="str">
        <f>IF(controle!$D525="","",controle!$P525)</f>
        <v/>
      </c>
      <c r="B525" s="83"/>
      <c r="C525" s="83"/>
      <c r="D525" s="83"/>
      <c r="E525" s="83"/>
      <c r="F525" s="91"/>
      <c r="G525" s="99"/>
      <c r="H525" s="91"/>
      <c r="I525" s="100"/>
      <c r="J525" s="92" t="str">
        <f>IFERROR(IF((controle!$I525&gt;0),IF((DAYS360(TODAY(),(controle!$I525+editar!$C$9))&lt;1),"Vencido",IF((DAYS360(TODAY(),(controle!$I525+editar!$C$9))&lt;31),(DAYS360(TODAY(),(controle!$I525+editar!$C$9))&amp;" Dias para vencer"),"Válido")),""),"Inválido")</f>
        <v/>
      </c>
      <c r="K525" s="93" t="str">
        <f>controle!$R525</f>
        <v/>
      </c>
      <c r="L525" s="94"/>
      <c r="M525" s="95" t="str">
        <f>IFERROR(IF((controle!$L525&gt;0),IF((DAYS360(TODAY(),(controle!$L525+editar!$C$15))&lt;1),"Vencido",IF((DAYS360(TODAY(),(controle!$L525+editar!$C$15))&lt;31),(DAYS360(TODAY(),(controle!$L525+editar!$C$15))&amp;" Dias para vencer"),"Válido")),""),"Inválido")</f>
        <v/>
      </c>
      <c r="N525" s="94" t="str">
        <f>IF(controle!$L525="","",controle!$L525+editar!$C$15)</f>
        <v/>
      </c>
      <c r="O525" s="97"/>
      <c r="P525" s="80">
        <v>518.0</v>
      </c>
      <c r="Q525" s="80" t="str">
        <f>IF(controle!$J525="","",IF(controle!$J525="Vencido","Vencido",IF(controle!$J525="Válido","Válido","Próximo ao vencimento")))</f>
        <v/>
      </c>
      <c r="R525" s="81" t="str">
        <f>IF(controle!$I525="","",controle!$I525+editar!$C$9)</f>
        <v/>
      </c>
      <c r="S525" s="80" t="str">
        <f>IF(controle!$R525="","",VLOOKUP(MONTH(controle!$R525),editar!$F$2:$G$13,2,0))</f>
        <v/>
      </c>
      <c r="T525" s="80" t="str">
        <f>IF(controle!$R525="","",YEAR(controle!$R525))</f>
        <v/>
      </c>
      <c r="U525" s="80" t="str">
        <f>IF(controle!$M525="","",IF(controle!$M525="Vencido","Vencido",IF(controle!$M525="Válido","Válido","Próximo ao vencimento")))</f>
        <v/>
      </c>
      <c r="V525" s="80" t="str">
        <f>IF(controle!$N525="","",VLOOKUP(MONTH(controle!$N525),editar!$F$2:$G$13,2,0))</f>
        <v/>
      </c>
      <c r="W525" s="80" t="str">
        <f>IF(controle!$N525="","",YEAR(controle!$N525))</f>
        <v/>
      </c>
      <c r="X525" s="80" t="str">
        <f>IF(controle!$I525="","",VLOOKUP(MONTH(controle!$I525),editar!$F$2:$G$13,2,0))</f>
        <v/>
      </c>
      <c r="Y525" s="80" t="str">
        <f>IF(controle!$I525="","",YEAR(controle!$I525))</f>
        <v/>
      </c>
      <c r="Z525" s="80" t="str">
        <f>IF(controle!$L525="","",VLOOKUP(MONTH(controle!$L525),editar!$F$2:$G$13,2,0))</f>
        <v/>
      </c>
      <c r="AA525" s="80" t="str">
        <f>IF(controle!$L525="","",YEAR(controle!$L525))</f>
        <v/>
      </c>
      <c r="AB525" s="61"/>
      <c r="AC525" s="62">
        <f>IFERROR(K525-editar!$C$1,"")</f>
        <v>-44648</v>
      </c>
      <c r="AD525" s="62">
        <f t="shared" si="1"/>
        <v>9999955352</v>
      </c>
      <c r="AE525" s="63"/>
      <c r="AF525" s="63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ht="19.5" customHeight="1">
      <c r="A526" s="82" t="str">
        <f>IF(controle!$D526="","",controle!$P526)</f>
        <v/>
      </c>
      <c r="B526" s="83"/>
      <c r="C526" s="83"/>
      <c r="D526" s="83"/>
      <c r="E526" s="83"/>
      <c r="F526" s="91"/>
      <c r="G526" s="99"/>
      <c r="H526" s="91"/>
      <c r="I526" s="100"/>
      <c r="J526" s="92" t="str">
        <f>IFERROR(IF((controle!$I526&gt;0),IF((DAYS360(TODAY(),(controle!$I526+editar!$C$9))&lt;1),"Vencido",IF((DAYS360(TODAY(),(controle!$I526+editar!$C$9))&lt;31),(DAYS360(TODAY(),(controle!$I526+editar!$C$9))&amp;" Dias para vencer"),"Válido")),""),"Inválido")</f>
        <v/>
      </c>
      <c r="K526" s="93" t="str">
        <f>controle!$R526</f>
        <v/>
      </c>
      <c r="L526" s="94"/>
      <c r="M526" s="95" t="str">
        <f>IFERROR(IF((controle!$L526&gt;0),IF((DAYS360(TODAY(),(controle!$L526+editar!$C$15))&lt;1),"Vencido",IF((DAYS360(TODAY(),(controle!$L526+editar!$C$15))&lt;31),(DAYS360(TODAY(),(controle!$L526+editar!$C$15))&amp;" Dias para vencer"),"Válido")),""),"Inválido")</f>
        <v/>
      </c>
      <c r="N526" s="94" t="str">
        <f>IF(controle!$L526="","",controle!$L526+editar!$C$15)</f>
        <v/>
      </c>
      <c r="O526" s="97"/>
      <c r="P526" s="80">
        <v>519.0</v>
      </c>
      <c r="Q526" s="80" t="str">
        <f>IF(controle!$J526="","",IF(controle!$J526="Vencido","Vencido",IF(controle!$J526="Válido","Válido","Próximo ao vencimento")))</f>
        <v/>
      </c>
      <c r="R526" s="81" t="str">
        <f>IF(controle!$I526="","",controle!$I526+editar!$C$9)</f>
        <v/>
      </c>
      <c r="S526" s="80" t="str">
        <f>IF(controle!$R526="","",VLOOKUP(MONTH(controle!$R526),editar!$F$2:$G$13,2,0))</f>
        <v/>
      </c>
      <c r="T526" s="80" t="str">
        <f>IF(controle!$R526="","",YEAR(controle!$R526))</f>
        <v/>
      </c>
      <c r="U526" s="80" t="str">
        <f>IF(controle!$M526="","",IF(controle!$M526="Vencido","Vencido",IF(controle!$M526="Válido","Válido","Próximo ao vencimento")))</f>
        <v/>
      </c>
      <c r="V526" s="80" t="str">
        <f>IF(controle!$N526="","",VLOOKUP(MONTH(controle!$N526),editar!$F$2:$G$13,2,0))</f>
        <v/>
      </c>
      <c r="W526" s="80" t="str">
        <f>IF(controle!$N526="","",YEAR(controle!$N526))</f>
        <v/>
      </c>
      <c r="X526" s="80" t="str">
        <f>IF(controle!$I526="","",VLOOKUP(MONTH(controle!$I526),editar!$F$2:$G$13,2,0))</f>
        <v/>
      </c>
      <c r="Y526" s="80" t="str">
        <f>IF(controle!$I526="","",YEAR(controle!$I526))</f>
        <v/>
      </c>
      <c r="Z526" s="80" t="str">
        <f>IF(controle!$L526="","",VLOOKUP(MONTH(controle!$L526),editar!$F$2:$G$13,2,0))</f>
        <v/>
      </c>
      <c r="AA526" s="80" t="str">
        <f>IF(controle!$L526="","",YEAR(controle!$L526))</f>
        <v/>
      </c>
      <c r="AB526" s="61"/>
      <c r="AC526" s="62">
        <f>IFERROR(K526-editar!$C$1,"")</f>
        <v>-44648</v>
      </c>
      <c r="AD526" s="62">
        <f t="shared" si="1"/>
        <v>9999955352</v>
      </c>
      <c r="AE526" s="63"/>
      <c r="AF526" s="63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ht="19.5" customHeight="1">
      <c r="A527" s="82" t="str">
        <f>IF(controle!$D527="","",controle!$P527)</f>
        <v/>
      </c>
      <c r="B527" s="83"/>
      <c r="C527" s="83"/>
      <c r="D527" s="83"/>
      <c r="E527" s="83"/>
      <c r="F527" s="91"/>
      <c r="G527" s="99"/>
      <c r="H527" s="91"/>
      <c r="I527" s="100"/>
      <c r="J527" s="92" t="str">
        <f>IFERROR(IF((controle!$I527&gt;0),IF((DAYS360(TODAY(),(controle!$I527+editar!$C$9))&lt;1),"Vencido",IF((DAYS360(TODAY(),(controle!$I527+editar!$C$9))&lt;31),(DAYS360(TODAY(),(controle!$I527+editar!$C$9))&amp;" Dias para vencer"),"Válido")),""),"Inválido")</f>
        <v/>
      </c>
      <c r="K527" s="93" t="str">
        <f>controle!$R527</f>
        <v/>
      </c>
      <c r="L527" s="94"/>
      <c r="M527" s="95" t="str">
        <f>IFERROR(IF((controle!$L527&gt;0),IF((DAYS360(TODAY(),(controle!$L527+editar!$C$15))&lt;1),"Vencido",IF((DAYS360(TODAY(),(controle!$L527+editar!$C$15))&lt;31),(DAYS360(TODAY(),(controle!$L527+editar!$C$15))&amp;" Dias para vencer"),"Válido")),""),"Inválido")</f>
        <v/>
      </c>
      <c r="N527" s="94" t="str">
        <f>IF(controle!$L527="","",controle!$L527+editar!$C$15)</f>
        <v/>
      </c>
      <c r="O527" s="97"/>
      <c r="P527" s="80">
        <v>520.0</v>
      </c>
      <c r="Q527" s="80" t="str">
        <f>IF(controle!$J527="","",IF(controle!$J527="Vencido","Vencido",IF(controle!$J527="Válido","Válido","Próximo ao vencimento")))</f>
        <v/>
      </c>
      <c r="R527" s="81" t="str">
        <f>IF(controle!$I527="","",controle!$I527+editar!$C$9)</f>
        <v/>
      </c>
      <c r="S527" s="80" t="str">
        <f>IF(controle!$R527="","",VLOOKUP(MONTH(controle!$R527),editar!$F$2:$G$13,2,0))</f>
        <v/>
      </c>
      <c r="T527" s="80" t="str">
        <f>IF(controle!$R527="","",YEAR(controle!$R527))</f>
        <v/>
      </c>
      <c r="U527" s="80" t="str">
        <f>IF(controle!$M527="","",IF(controle!$M527="Vencido","Vencido",IF(controle!$M527="Válido","Válido","Próximo ao vencimento")))</f>
        <v/>
      </c>
      <c r="V527" s="80" t="str">
        <f>IF(controle!$N527="","",VLOOKUP(MONTH(controle!$N527),editar!$F$2:$G$13,2,0))</f>
        <v/>
      </c>
      <c r="W527" s="80" t="str">
        <f>IF(controle!$N527="","",YEAR(controle!$N527))</f>
        <v/>
      </c>
      <c r="X527" s="80" t="str">
        <f>IF(controle!$I527="","",VLOOKUP(MONTH(controle!$I527),editar!$F$2:$G$13,2,0))</f>
        <v/>
      </c>
      <c r="Y527" s="80" t="str">
        <f>IF(controle!$I527="","",YEAR(controle!$I527))</f>
        <v/>
      </c>
      <c r="Z527" s="80" t="str">
        <f>IF(controle!$L527="","",VLOOKUP(MONTH(controle!$L527),editar!$F$2:$G$13,2,0))</f>
        <v/>
      </c>
      <c r="AA527" s="80" t="str">
        <f>IF(controle!$L527="","",YEAR(controle!$L527))</f>
        <v/>
      </c>
      <c r="AB527" s="61"/>
      <c r="AC527" s="62">
        <f>IFERROR(K527-editar!$C$1,"")</f>
        <v>-44648</v>
      </c>
      <c r="AD527" s="62">
        <f t="shared" si="1"/>
        <v>9999955352</v>
      </c>
      <c r="AE527" s="63"/>
      <c r="AF527" s="63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ht="19.5" customHeight="1">
      <c r="A528" s="82" t="str">
        <f>IF(controle!$D528="","",controle!$P528)</f>
        <v/>
      </c>
      <c r="B528" s="83"/>
      <c r="C528" s="83"/>
      <c r="D528" s="83"/>
      <c r="E528" s="83"/>
      <c r="F528" s="91"/>
      <c r="G528" s="99"/>
      <c r="H528" s="91"/>
      <c r="I528" s="100"/>
      <c r="J528" s="92" t="str">
        <f>IFERROR(IF((controle!$I528&gt;0),IF((DAYS360(TODAY(),(controle!$I528+editar!$C$9))&lt;1),"Vencido",IF((DAYS360(TODAY(),(controle!$I528+editar!$C$9))&lt;31),(DAYS360(TODAY(),(controle!$I528+editar!$C$9))&amp;" Dias para vencer"),"Válido")),""),"Inválido")</f>
        <v/>
      </c>
      <c r="K528" s="93" t="str">
        <f>controle!$R528</f>
        <v/>
      </c>
      <c r="L528" s="94"/>
      <c r="M528" s="95" t="str">
        <f>IFERROR(IF((controle!$L528&gt;0),IF((DAYS360(TODAY(),(controle!$L528+editar!$C$15))&lt;1),"Vencido",IF((DAYS360(TODAY(),(controle!$L528+editar!$C$15))&lt;31),(DAYS360(TODAY(),(controle!$L528+editar!$C$15))&amp;" Dias para vencer"),"Válido")),""),"Inválido")</f>
        <v/>
      </c>
      <c r="N528" s="94" t="str">
        <f>IF(controle!$L528="","",controle!$L528+editar!$C$15)</f>
        <v/>
      </c>
      <c r="O528" s="97"/>
      <c r="P528" s="80">
        <v>521.0</v>
      </c>
      <c r="Q528" s="80" t="str">
        <f>IF(controle!$J528="","",IF(controle!$J528="Vencido","Vencido",IF(controle!$J528="Válido","Válido","Próximo ao vencimento")))</f>
        <v/>
      </c>
      <c r="R528" s="81" t="str">
        <f>IF(controle!$I528="","",controle!$I528+editar!$C$9)</f>
        <v/>
      </c>
      <c r="S528" s="80" t="str">
        <f>IF(controle!$R528="","",VLOOKUP(MONTH(controle!$R528),editar!$F$2:$G$13,2,0))</f>
        <v/>
      </c>
      <c r="T528" s="80" t="str">
        <f>IF(controle!$R528="","",YEAR(controle!$R528))</f>
        <v/>
      </c>
      <c r="U528" s="80" t="str">
        <f>IF(controle!$M528="","",IF(controle!$M528="Vencido","Vencido",IF(controle!$M528="Válido","Válido","Próximo ao vencimento")))</f>
        <v/>
      </c>
      <c r="V528" s="80" t="str">
        <f>IF(controle!$N528="","",VLOOKUP(MONTH(controle!$N528),editar!$F$2:$G$13,2,0))</f>
        <v/>
      </c>
      <c r="W528" s="80" t="str">
        <f>IF(controle!$N528="","",YEAR(controle!$N528))</f>
        <v/>
      </c>
      <c r="X528" s="80" t="str">
        <f>IF(controle!$I528="","",VLOOKUP(MONTH(controle!$I528),editar!$F$2:$G$13,2,0))</f>
        <v/>
      </c>
      <c r="Y528" s="80" t="str">
        <f>IF(controle!$I528="","",YEAR(controle!$I528))</f>
        <v/>
      </c>
      <c r="Z528" s="80" t="str">
        <f>IF(controle!$L528="","",VLOOKUP(MONTH(controle!$L528),editar!$F$2:$G$13,2,0))</f>
        <v/>
      </c>
      <c r="AA528" s="80" t="str">
        <f>IF(controle!$L528="","",YEAR(controle!$L528))</f>
        <v/>
      </c>
      <c r="AB528" s="61"/>
      <c r="AC528" s="62">
        <f>IFERROR(K528-editar!$C$1,"")</f>
        <v>-44648</v>
      </c>
      <c r="AD528" s="62">
        <f t="shared" si="1"/>
        <v>9999955352</v>
      </c>
      <c r="AE528" s="63"/>
      <c r="AF528" s="63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ht="19.5" customHeight="1">
      <c r="A529" s="82" t="str">
        <f>IF(controle!$D529="","",controle!$P529)</f>
        <v/>
      </c>
      <c r="B529" s="83"/>
      <c r="C529" s="83"/>
      <c r="D529" s="83"/>
      <c r="E529" s="83"/>
      <c r="F529" s="91"/>
      <c r="G529" s="99"/>
      <c r="H529" s="91"/>
      <c r="I529" s="100"/>
      <c r="J529" s="92" t="str">
        <f>IFERROR(IF((controle!$I529&gt;0),IF((DAYS360(TODAY(),(controle!$I529+editar!$C$9))&lt;1),"Vencido",IF((DAYS360(TODAY(),(controle!$I529+editar!$C$9))&lt;31),(DAYS360(TODAY(),(controle!$I529+editar!$C$9))&amp;" Dias para vencer"),"Válido")),""),"Inválido")</f>
        <v/>
      </c>
      <c r="K529" s="93" t="str">
        <f>controle!$R529</f>
        <v/>
      </c>
      <c r="L529" s="94"/>
      <c r="M529" s="95" t="str">
        <f>IFERROR(IF((controle!$L529&gt;0),IF((DAYS360(TODAY(),(controle!$L529+editar!$C$15))&lt;1),"Vencido",IF((DAYS360(TODAY(),(controle!$L529+editar!$C$15))&lt;31),(DAYS360(TODAY(),(controle!$L529+editar!$C$15))&amp;" Dias para vencer"),"Válido")),""),"Inválido")</f>
        <v/>
      </c>
      <c r="N529" s="94" t="str">
        <f>IF(controle!$L529="","",controle!$L529+editar!$C$15)</f>
        <v/>
      </c>
      <c r="O529" s="97"/>
      <c r="P529" s="80">
        <v>522.0</v>
      </c>
      <c r="Q529" s="80" t="str">
        <f>IF(controle!$J529="","",IF(controle!$J529="Vencido","Vencido",IF(controle!$J529="Válido","Válido","Próximo ao vencimento")))</f>
        <v/>
      </c>
      <c r="R529" s="81" t="str">
        <f>IF(controle!$I529="","",controle!$I529+editar!$C$9)</f>
        <v/>
      </c>
      <c r="S529" s="80" t="str">
        <f>IF(controle!$R529="","",VLOOKUP(MONTH(controle!$R529),editar!$F$2:$G$13,2,0))</f>
        <v/>
      </c>
      <c r="T529" s="80" t="str">
        <f>IF(controle!$R529="","",YEAR(controle!$R529))</f>
        <v/>
      </c>
      <c r="U529" s="80" t="str">
        <f>IF(controle!$M529="","",IF(controle!$M529="Vencido","Vencido",IF(controle!$M529="Válido","Válido","Próximo ao vencimento")))</f>
        <v/>
      </c>
      <c r="V529" s="80" t="str">
        <f>IF(controle!$N529="","",VLOOKUP(MONTH(controle!$N529),editar!$F$2:$G$13,2,0))</f>
        <v/>
      </c>
      <c r="W529" s="80" t="str">
        <f>IF(controle!$N529="","",YEAR(controle!$N529))</f>
        <v/>
      </c>
      <c r="X529" s="80" t="str">
        <f>IF(controle!$I529="","",VLOOKUP(MONTH(controle!$I529),editar!$F$2:$G$13,2,0))</f>
        <v/>
      </c>
      <c r="Y529" s="80" t="str">
        <f>IF(controle!$I529="","",YEAR(controle!$I529))</f>
        <v/>
      </c>
      <c r="Z529" s="80" t="str">
        <f>IF(controle!$L529="","",VLOOKUP(MONTH(controle!$L529),editar!$F$2:$G$13,2,0))</f>
        <v/>
      </c>
      <c r="AA529" s="80" t="str">
        <f>IF(controle!$L529="","",YEAR(controle!$L529))</f>
        <v/>
      </c>
      <c r="AB529" s="61"/>
      <c r="AC529" s="62">
        <f>IFERROR(K529-editar!$C$1,"")</f>
        <v>-44648</v>
      </c>
      <c r="AD529" s="62">
        <f t="shared" si="1"/>
        <v>9999955352</v>
      </c>
      <c r="AE529" s="63"/>
      <c r="AF529" s="63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ht="19.5" customHeight="1">
      <c r="A530" s="82" t="str">
        <f>IF(controle!$D530="","",controle!$P530)</f>
        <v/>
      </c>
      <c r="B530" s="83"/>
      <c r="C530" s="83"/>
      <c r="D530" s="83"/>
      <c r="E530" s="83"/>
      <c r="F530" s="91"/>
      <c r="G530" s="99"/>
      <c r="H530" s="91"/>
      <c r="I530" s="100"/>
      <c r="J530" s="92" t="str">
        <f>IFERROR(IF((controle!$I530&gt;0),IF((DAYS360(TODAY(),(controle!$I530+editar!$C$9))&lt;1),"Vencido",IF((DAYS360(TODAY(),(controle!$I530+editar!$C$9))&lt;31),(DAYS360(TODAY(),(controle!$I530+editar!$C$9))&amp;" Dias para vencer"),"Válido")),""),"Inválido")</f>
        <v/>
      </c>
      <c r="K530" s="93" t="str">
        <f>controle!$R530</f>
        <v/>
      </c>
      <c r="L530" s="94"/>
      <c r="M530" s="95" t="str">
        <f>IFERROR(IF((controle!$L530&gt;0),IF((DAYS360(TODAY(),(controle!$L530+editar!$C$15))&lt;1),"Vencido",IF((DAYS360(TODAY(),(controle!$L530+editar!$C$15))&lt;31),(DAYS360(TODAY(),(controle!$L530+editar!$C$15))&amp;" Dias para vencer"),"Válido")),""),"Inválido")</f>
        <v/>
      </c>
      <c r="N530" s="94" t="str">
        <f>IF(controle!$L530="","",controle!$L530+editar!$C$15)</f>
        <v/>
      </c>
      <c r="O530" s="97"/>
      <c r="P530" s="80">
        <v>523.0</v>
      </c>
      <c r="Q530" s="80" t="str">
        <f>IF(controle!$J530="","",IF(controle!$J530="Vencido","Vencido",IF(controle!$J530="Válido","Válido","Próximo ao vencimento")))</f>
        <v/>
      </c>
      <c r="R530" s="81" t="str">
        <f>IF(controle!$I530="","",controle!$I530+editar!$C$9)</f>
        <v/>
      </c>
      <c r="S530" s="80" t="str">
        <f>IF(controle!$R530="","",VLOOKUP(MONTH(controle!$R530),editar!$F$2:$G$13,2,0))</f>
        <v/>
      </c>
      <c r="T530" s="80" t="str">
        <f>IF(controle!$R530="","",YEAR(controle!$R530))</f>
        <v/>
      </c>
      <c r="U530" s="80" t="str">
        <f>IF(controle!$M530="","",IF(controle!$M530="Vencido","Vencido",IF(controle!$M530="Válido","Válido","Próximo ao vencimento")))</f>
        <v/>
      </c>
      <c r="V530" s="80" t="str">
        <f>IF(controle!$N530="","",VLOOKUP(MONTH(controle!$N530),editar!$F$2:$G$13,2,0))</f>
        <v/>
      </c>
      <c r="W530" s="80" t="str">
        <f>IF(controle!$N530="","",YEAR(controle!$N530))</f>
        <v/>
      </c>
      <c r="X530" s="80" t="str">
        <f>IF(controle!$I530="","",VLOOKUP(MONTH(controle!$I530),editar!$F$2:$G$13,2,0))</f>
        <v/>
      </c>
      <c r="Y530" s="80" t="str">
        <f>IF(controle!$I530="","",YEAR(controle!$I530))</f>
        <v/>
      </c>
      <c r="Z530" s="80" t="str">
        <f>IF(controle!$L530="","",VLOOKUP(MONTH(controle!$L530),editar!$F$2:$G$13,2,0))</f>
        <v/>
      </c>
      <c r="AA530" s="80" t="str">
        <f>IF(controle!$L530="","",YEAR(controle!$L530))</f>
        <v/>
      </c>
      <c r="AB530" s="61"/>
      <c r="AC530" s="62">
        <f>IFERROR(K530-editar!$C$1,"")</f>
        <v>-44648</v>
      </c>
      <c r="AD530" s="62">
        <f t="shared" si="1"/>
        <v>9999955352</v>
      </c>
      <c r="AE530" s="63"/>
      <c r="AF530" s="63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ht="19.5" customHeight="1">
      <c r="A531" s="82" t="str">
        <f>IF(controle!$D531="","",controle!$P531)</f>
        <v/>
      </c>
      <c r="B531" s="83"/>
      <c r="C531" s="83"/>
      <c r="D531" s="83"/>
      <c r="E531" s="83"/>
      <c r="F531" s="91"/>
      <c r="G531" s="99"/>
      <c r="H531" s="91"/>
      <c r="I531" s="100"/>
      <c r="J531" s="92" t="str">
        <f>IFERROR(IF((controle!$I531&gt;0),IF((DAYS360(TODAY(),(controle!$I531+editar!$C$9))&lt;1),"Vencido",IF((DAYS360(TODAY(),(controle!$I531+editar!$C$9))&lt;31),(DAYS360(TODAY(),(controle!$I531+editar!$C$9))&amp;" Dias para vencer"),"Válido")),""),"Inválido")</f>
        <v/>
      </c>
      <c r="K531" s="93" t="str">
        <f>controle!$R531</f>
        <v/>
      </c>
      <c r="L531" s="94"/>
      <c r="M531" s="95" t="str">
        <f>IFERROR(IF((controle!$L531&gt;0),IF((DAYS360(TODAY(),(controle!$L531+editar!$C$15))&lt;1),"Vencido",IF((DAYS360(TODAY(),(controle!$L531+editar!$C$15))&lt;31),(DAYS360(TODAY(),(controle!$L531+editar!$C$15))&amp;" Dias para vencer"),"Válido")),""),"Inválido")</f>
        <v/>
      </c>
      <c r="N531" s="94" t="str">
        <f>IF(controle!$L531="","",controle!$L531+editar!$C$15)</f>
        <v/>
      </c>
      <c r="O531" s="97"/>
      <c r="P531" s="80">
        <v>524.0</v>
      </c>
      <c r="Q531" s="80" t="str">
        <f>IF(controle!$J531="","",IF(controle!$J531="Vencido","Vencido",IF(controle!$J531="Válido","Válido","Próximo ao vencimento")))</f>
        <v/>
      </c>
      <c r="R531" s="81" t="str">
        <f>IF(controle!$I531="","",controle!$I531+editar!$C$9)</f>
        <v/>
      </c>
      <c r="S531" s="80" t="str">
        <f>IF(controle!$R531="","",VLOOKUP(MONTH(controle!$R531),editar!$F$2:$G$13,2,0))</f>
        <v/>
      </c>
      <c r="T531" s="80" t="str">
        <f>IF(controle!$R531="","",YEAR(controle!$R531))</f>
        <v/>
      </c>
      <c r="U531" s="80" t="str">
        <f>IF(controle!$M531="","",IF(controle!$M531="Vencido","Vencido",IF(controle!$M531="Válido","Válido","Próximo ao vencimento")))</f>
        <v/>
      </c>
      <c r="V531" s="80" t="str">
        <f>IF(controle!$N531="","",VLOOKUP(MONTH(controle!$N531),editar!$F$2:$G$13,2,0))</f>
        <v/>
      </c>
      <c r="W531" s="80" t="str">
        <f>IF(controle!$N531="","",YEAR(controle!$N531))</f>
        <v/>
      </c>
      <c r="X531" s="80" t="str">
        <f>IF(controle!$I531="","",VLOOKUP(MONTH(controle!$I531),editar!$F$2:$G$13,2,0))</f>
        <v/>
      </c>
      <c r="Y531" s="80" t="str">
        <f>IF(controle!$I531="","",YEAR(controle!$I531))</f>
        <v/>
      </c>
      <c r="Z531" s="80" t="str">
        <f>IF(controle!$L531="","",VLOOKUP(MONTH(controle!$L531),editar!$F$2:$G$13,2,0))</f>
        <v/>
      </c>
      <c r="AA531" s="80" t="str">
        <f>IF(controle!$L531="","",YEAR(controle!$L531))</f>
        <v/>
      </c>
      <c r="AB531" s="61"/>
      <c r="AC531" s="62">
        <f>IFERROR(K531-editar!$C$1,"")</f>
        <v>-44648</v>
      </c>
      <c r="AD531" s="62">
        <f t="shared" si="1"/>
        <v>9999955352</v>
      </c>
      <c r="AE531" s="63"/>
      <c r="AF531" s="63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ht="19.5" customHeight="1">
      <c r="A532" s="82" t="str">
        <f>IF(controle!$D532="","",controle!$P532)</f>
        <v/>
      </c>
      <c r="B532" s="83"/>
      <c r="C532" s="83"/>
      <c r="D532" s="83"/>
      <c r="E532" s="83"/>
      <c r="F532" s="91"/>
      <c r="G532" s="99"/>
      <c r="H532" s="91"/>
      <c r="I532" s="100"/>
      <c r="J532" s="92" t="str">
        <f>IFERROR(IF((controle!$I532&gt;0),IF((DAYS360(TODAY(),(controle!$I532+editar!$C$9))&lt;1),"Vencido",IF((DAYS360(TODAY(),(controle!$I532+editar!$C$9))&lt;31),(DAYS360(TODAY(),(controle!$I532+editar!$C$9))&amp;" Dias para vencer"),"Válido")),""),"Inválido")</f>
        <v/>
      </c>
      <c r="K532" s="93" t="str">
        <f>controle!$R532</f>
        <v/>
      </c>
      <c r="L532" s="94"/>
      <c r="M532" s="95" t="str">
        <f>IFERROR(IF((controle!$L532&gt;0),IF((DAYS360(TODAY(),(controle!$L532+editar!$C$15))&lt;1),"Vencido",IF((DAYS360(TODAY(),(controle!$L532+editar!$C$15))&lt;31),(DAYS360(TODAY(),(controle!$L532+editar!$C$15))&amp;" Dias para vencer"),"Válido")),""),"Inválido")</f>
        <v/>
      </c>
      <c r="N532" s="94" t="str">
        <f>IF(controle!$L532="","",controle!$L532+editar!$C$15)</f>
        <v/>
      </c>
      <c r="O532" s="97"/>
      <c r="P532" s="80">
        <v>525.0</v>
      </c>
      <c r="Q532" s="80" t="str">
        <f>IF(controle!$J532="","",IF(controle!$J532="Vencido","Vencido",IF(controle!$J532="Válido","Válido","Próximo ao vencimento")))</f>
        <v/>
      </c>
      <c r="R532" s="81" t="str">
        <f>IF(controle!$I532="","",controle!$I532+editar!$C$9)</f>
        <v/>
      </c>
      <c r="S532" s="80" t="str">
        <f>IF(controle!$R532="","",VLOOKUP(MONTH(controle!$R532),editar!$F$2:$G$13,2,0))</f>
        <v/>
      </c>
      <c r="T532" s="80" t="str">
        <f>IF(controle!$R532="","",YEAR(controle!$R532))</f>
        <v/>
      </c>
      <c r="U532" s="80" t="str">
        <f>IF(controle!$M532="","",IF(controle!$M532="Vencido","Vencido",IF(controle!$M532="Válido","Válido","Próximo ao vencimento")))</f>
        <v/>
      </c>
      <c r="V532" s="80" t="str">
        <f>IF(controle!$N532="","",VLOOKUP(MONTH(controle!$N532),editar!$F$2:$G$13,2,0))</f>
        <v/>
      </c>
      <c r="W532" s="80" t="str">
        <f>IF(controle!$N532="","",YEAR(controle!$N532))</f>
        <v/>
      </c>
      <c r="X532" s="80" t="str">
        <f>IF(controle!$I532="","",VLOOKUP(MONTH(controle!$I532),editar!$F$2:$G$13,2,0))</f>
        <v/>
      </c>
      <c r="Y532" s="80" t="str">
        <f>IF(controle!$I532="","",YEAR(controle!$I532))</f>
        <v/>
      </c>
      <c r="Z532" s="80" t="str">
        <f>IF(controle!$L532="","",VLOOKUP(MONTH(controle!$L532),editar!$F$2:$G$13,2,0))</f>
        <v/>
      </c>
      <c r="AA532" s="80" t="str">
        <f>IF(controle!$L532="","",YEAR(controle!$L532))</f>
        <v/>
      </c>
      <c r="AB532" s="61"/>
      <c r="AC532" s="62">
        <f>IFERROR(K532-editar!$C$1,"")</f>
        <v>-44648</v>
      </c>
      <c r="AD532" s="62">
        <f t="shared" si="1"/>
        <v>9999955352</v>
      </c>
      <c r="AE532" s="63"/>
      <c r="AF532" s="63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ht="19.5" customHeight="1">
      <c r="A533" s="82" t="str">
        <f>IF(controle!$D533="","",controle!$P533)</f>
        <v/>
      </c>
      <c r="B533" s="83"/>
      <c r="C533" s="83"/>
      <c r="D533" s="83"/>
      <c r="E533" s="83"/>
      <c r="F533" s="91"/>
      <c r="G533" s="99"/>
      <c r="H533" s="91"/>
      <c r="I533" s="100"/>
      <c r="J533" s="92" t="str">
        <f>IFERROR(IF((controle!$I533&gt;0),IF((DAYS360(TODAY(),(controle!$I533+editar!$C$9))&lt;1),"Vencido",IF((DAYS360(TODAY(),(controle!$I533+editar!$C$9))&lt;31),(DAYS360(TODAY(),(controle!$I533+editar!$C$9))&amp;" Dias para vencer"),"Válido")),""),"Inválido")</f>
        <v/>
      </c>
      <c r="K533" s="93" t="str">
        <f>controle!$R533</f>
        <v/>
      </c>
      <c r="L533" s="94"/>
      <c r="M533" s="95" t="str">
        <f>IFERROR(IF((controle!$L533&gt;0),IF((DAYS360(TODAY(),(controle!$L533+editar!$C$15))&lt;1),"Vencido",IF((DAYS360(TODAY(),(controle!$L533+editar!$C$15))&lt;31),(DAYS360(TODAY(),(controle!$L533+editar!$C$15))&amp;" Dias para vencer"),"Válido")),""),"Inválido")</f>
        <v/>
      </c>
      <c r="N533" s="94" t="str">
        <f>IF(controle!$L533="","",controle!$L533+editar!$C$15)</f>
        <v/>
      </c>
      <c r="O533" s="97"/>
      <c r="P533" s="80">
        <v>526.0</v>
      </c>
      <c r="Q533" s="80" t="str">
        <f>IF(controle!$J533="","",IF(controle!$J533="Vencido","Vencido",IF(controle!$J533="Válido","Válido","Próximo ao vencimento")))</f>
        <v/>
      </c>
      <c r="R533" s="81" t="str">
        <f>IF(controle!$I533="","",controle!$I533+editar!$C$9)</f>
        <v/>
      </c>
      <c r="S533" s="80" t="str">
        <f>IF(controle!$R533="","",VLOOKUP(MONTH(controle!$R533),editar!$F$2:$G$13,2,0))</f>
        <v/>
      </c>
      <c r="T533" s="80" t="str">
        <f>IF(controle!$R533="","",YEAR(controle!$R533))</f>
        <v/>
      </c>
      <c r="U533" s="80" t="str">
        <f>IF(controle!$M533="","",IF(controle!$M533="Vencido","Vencido",IF(controle!$M533="Válido","Válido","Próximo ao vencimento")))</f>
        <v/>
      </c>
      <c r="V533" s="80" t="str">
        <f>IF(controle!$N533="","",VLOOKUP(MONTH(controle!$N533),editar!$F$2:$G$13,2,0))</f>
        <v/>
      </c>
      <c r="W533" s="80" t="str">
        <f>IF(controle!$N533="","",YEAR(controle!$N533))</f>
        <v/>
      </c>
      <c r="X533" s="80" t="str">
        <f>IF(controle!$I533="","",VLOOKUP(MONTH(controle!$I533),editar!$F$2:$G$13,2,0))</f>
        <v/>
      </c>
      <c r="Y533" s="80" t="str">
        <f>IF(controle!$I533="","",YEAR(controle!$I533))</f>
        <v/>
      </c>
      <c r="Z533" s="80" t="str">
        <f>IF(controle!$L533="","",VLOOKUP(MONTH(controle!$L533),editar!$F$2:$G$13,2,0))</f>
        <v/>
      </c>
      <c r="AA533" s="80" t="str">
        <f>IF(controle!$L533="","",YEAR(controle!$L533))</f>
        <v/>
      </c>
      <c r="AB533" s="61"/>
      <c r="AC533" s="62">
        <f>IFERROR(K533-editar!$C$1,"")</f>
        <v>-44648</v>
      </c>
      <c r="AD533" s="62">
        <f t="shared" si="1"/>
        <v>9999955352</v>
      </c>
      <c r="AE533" s="63"/>
      <c r="AF533" s="63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ht="19.5" customHeight="1">
      <c r="A534" s="82" t="str">
        <f>IF(controle!$D534="","",controle!$P534)</f>
        <v/>
      </c>
      <c r="B534" s="83"/>
      <c r="C534" s="83"/>
      <c r="D534" s="83"/>
      <c r="E534" s="83"/>
      <c r="F534" s="91"/>
      <c r="G534" s="99"/>
      <c r="H534" s="91"/>
      <c r="I534" s="100"/>
      <c r="J534" s="92" t="str">
        <f>IFERROR(IF((controle!$I534&gt;0),IF((DAYS360(TODAY(),(controle!$I534+editar!$C$9))&lt;1),"Vencido",IF((DAYS360(TODAY(),(controle!$I534+editar!$C$9))&lt;31),(DAYS360(TODAY(),(controle!$I534+editar!$C$9))&amp;" Dias para vencer"),"Válido")),""),"Inválido")</f>
        <v/>
      </c>
      <c r="K534" s="93" t="str">
        <f>controle!$R534</f>
        <v/>
      </c>
      <c r="L534" s="94"/>
      <c r="M534" s="95" t="str">
        <f>IFERROR(IF((controle!$L534&gt;0),IF((DAYS360(TODAY(),(controle!$L534+editar!$C$15))&lt;1),"Vencido",IF((DAYS360(TODAY(),(controle!$L534+editar!$C$15))&lt;31),(DAYS360(TODAY(),(controle!$L534+editar!$C$15))&amp;" Dias para vencer"),"Válido")),""),"Inválido")</f>
        <v/>
      </c>
      <c r="N534" s="94" t="str">
        <f>IF(controle!$L534="","",controle!$L534+editar!$C$15)</f>
        <v/>
      </c>
      <c r="O534" s="97"/>
      <c r="P534" s="80">
        <v>527.0</v>
      </c>
      <c r="Q534" s="80" t="str">
        <f>IF(controle!$J534="","",IF(controle!$J534="Vencido","Vencido",IF(controle!$J534="Válido","Válido","Próximo ao vencimento")))</f>
        <v/>
      </c>
      <c r="R534" s="81" t="str">
        <f>IF(controle!$I534="","",controle!$I534+editar!$C$9)</f>
        <v/>
      </c>
      <c r="S534" s="80" t="str">
        <f>IF(controle!$R534="","",VLOOKUP(MONTH(controle!$R534),editar!$F$2:$G$13,2,0))</f>
        <v/>
      </c>
      <c r="T534" s="80" t="str">
        <f>IF(controle!$R534="","",YEAR(controle!$R534))</f>
        <v/>
      </c>
      <c r="U534" s="80" t="str">
        <f>IF(controle!$M534="","",IF(controle!$M534="Vencido","Vencido",IF(controle!$M534="Válido","Válido","Próximo ao vencimento")))</f>
        <v/>
      </c>
      <c r="V534" s="80" t="str">
        <f>IF(controle!$N534="","",VLOOKUP(MONTH(controle!$N534),editar!$F$2:$G$13,2,0))</f>
        <v/>
      </c>
      <c r="W534" s="80" t="str">
        <f>IF(controle!$N534="","",YEAR(controle!$N534))</f>
        <v/>
      </c>
      <c r="X534" s="80" t="str">
        <f>IF(controle!$I534="","",VLOOKUP(MONTH(controle!$I534),editar!$F$2:$G$13,2,0))</f>
        <v/>
      </c>
      <c r="Y534" s="80" t="str">
        <f>IF(controle!$I534="","",YEAR(controle!$I534))</f>
        <v/>
      </c>
      <c r="Z534" s="80" t="str">
        <f>IF(controle!$L534="","",VLOOKUP(MONTH(controle!$L534),editar!$F$2:$G$13,2,0))</f>
        <v/>
      </c>
      <c r="AA534" s="80" t="str">
        <f>IF(controle!$L534="","",YEAR(controle!$L534))</f>
        <v/>
      </c>
      <c r="AB534" s="61"/>
      <c r="AC534" s="62">
        <f>IFERROR(K534-editar!$C$1,"")</f>
        <v>-44648</v>
      </c>
      <c r="AD534" s="62">
        <f t="shared" si="1"/>
        <v>9999955352</v>
      </c>
      <c r="AE534" s="63"/>
      <c r="AF534" s="63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ht="19.5" customHeight="1">
      <c r="A535" s="82" t="str">
        <f>IF(controle!$D535="","",controle!$P535)</f>
        <v/>
      </c>
      <c r="B535" s="83"/>
      <c r="C535" s="83"/>
      <c r="D535" s="83"/>
      <c r="E535" s="83"/>
      <c r="F535" s="91"/>
      <c r="G535" s="99"/>
      <c r="H535" s="91"/>
      <c r="I535" s="100"/>
      <c r="J535" s="92" t="str">
        <f>IFERROR(IF((controle!$I535&gt;0),IF((DAYS360(TODAY(),(controle!$I535+editar!$C$9))&lt;1),"Vencido",IF((DAYS360(TODAY(),(controle!$I535+editar!$C$9))&lt;31),(DAYS360(TODAY(),(controle!$I535+editar!$C$9))&amp;" Dias para vencer"),"Válido")),""),"Inválido")</f>
        <v/>
      </c>
      <c r="K535" s="93" t="str">
        <f>controle!$R535</f>
        <v/>
      </c>
      <c r="L535" s="94"/>
      <c r="M535" s="95" t="str">
        <f>IFERROR(IF((controle!$L535&gt;0),IF((DAYS360(TODAY(),(controle!$L535+editar!$C$15))&lt;1),"Vencido",IF((DAYS360(TODAY(),(controle!$L535+editar!$C$15))&lt;31),(DAYS360(TODAY(),(controle!$L535+editar!$C$15))&amp;" Dias para vencer"),"Válido")),""),"Inválido")</f>
        <v/>
      </c>
      <c r="N535" s="94" t="str">
        <f>IF(controle!$L535="","",controle!$L535+editar!$C$15)</f>
        <v/>
      </c>
      <c r="O535" s="97"/>
      <c r="P535" s="80">
        <v>528.0</v>
      </c>
      <c r="Q535" s="80" t="str">
        <f>IF(controle!$J535="","",IF(controle!$J535="Vencido","Vencido",IF(controle!$J535="Válido","Válido","Próximo ao vencimento")))</f>
        <v/>
      </c>
      <c r="R535" s="81" t="str">
        <f>IF(controle!$I535="","",controle!$I535+editar!$C$9)</f>
        <v/>
      </c>
      <c r="S535" s="80" t="str">
        <f>IF(controle!$R535="","",VLOOKUP(MONTH(controle!$R535),editar!$F$2:$G$13,2,0))</f>
        <v/>
      </c>
      <c r="T535" s="80" t="str">
        <f>IF(controle!$R535="","",YEAR(controle!$R535))</f>
        <v/>
      </c>
      <c r="U535" s="80" t="str">
        <f>IF(controle!$M535="","",IF(controle!$M535="Vencido","Vencido",IF(controle!$M535="Válido","Válido","Próximo ao vencimento")))</f>
        <v/>
      </c>
      <c r="V535" s="80" t="str">
        <f>IF(controle!$N535="","",VLOOKUP(MONTH(controle!$N535),editar!$F$2:$G$13,2,0))</f>
        <v/>
      </c>
      <c r="W535" s="80" t="str">
        <f>IF(controle!$N535="","",YEAR(controle!$N535))</f>
        <v/>
      </c>
      <c r="X535" s="80" t="str">
        <f>IF(controle!$I535="","",VLOOKUP(MONTH(controle!$I535),editar!$F$2:$G$13,2,0))</f>
        <v/>
      </c>
      <c r="Y535" s="80" t="str">
        <f>IF(controle!$I535="","",YEAR(controle!$I535))</f>
        <v/>
      </c>
      <c r="Z535" s="80" t="str">
        <f>IF(controle!$L535="","",VLOOKUP(MONTH(controle!$L535),editar!$F$2:$G$13,2,0))</f>
        <v/>
      </c>
      <c r="AA535" s="80" t="str">
        <f>IF(controle!$L535="","",YEAR(controle!$L535))</f>
        <v/>
      </c>
      <c r="AB535" s="61"/>
      <c r="AC535" s="62">
        <f>IFERROR(K535-editar!$C$1,"")</f>
        <v>-44648</v>
      </c>
      <c r="AD535" s="62">
        <f t="shared" si="1"/>
        <v>9999955352</v>
      </c>
      <c r="AE535" s="63"/>
      <c r="AF535" s="63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ht="19.5" customHeight="1">
      <c r="A536" s="82" t="str">
        <f>IF(controle!$D536="","",controle!$P536)</f>
        <v/>
      </c>
      <c r="B536" s="83"/>
      <c r="C536" s="83"/>
      <c r="D536" s="83"/>
      <c r="E536" s="83"/>
      <c r="F536" s="91"/>
      <c r="G536" s="99"/>
      <c r="H536" s="91"/>
      <c r="I536" s="100"/>
      <c r="J536" s="92" t="str">
        <f>IFERROR(IF((controle!$I536&gt;0),IF((DAYS360(TODAY(),(controle!$I536+editar!$C$9))&lt;1),"Vencido",IF((DAYS360(TODAY(),(controle!$I536+editar!$C$9))&lt;31),(DAYS360(TODAY(),(controle!$I536+editar!$C$9))&amp;" Dias para vencer"),"Válido")),""),"Inválido")</f>
        <v/>
      </c>
      <c r="K536" s="93" t="str">
        <f>controle!$R536</f>
        <v/>
      </c>
      <c r="L536" s="94"/>
      <c r="M536" s="95" t="str">
        <f>IFERROR(IF((controle!$L536&gt;0),IF((DAYS360(TODAY(),(controle!$L536+editar!$C$15))&lt;1),"Vencido",IF((DAYS360(TODAY(),(controle!$L536+editar!$C$15))&lt;31),(DAYS360(TODAY(),(controle!$L536+editar!$C$15))&amp;" Dias para vencer"),"Válido")),""),"Inválido")</f>
        <v/>
      </c>
      <c r="N536" s="94" t="str">
        <f>IF(controle!$L536="","",controle!$L536+editar!$C$15)</f>
        <v/>
      </c>
      <c r="O536" s="97"/>
      <c r="P536" s="80">
        <v>529.0</v>
      </c>
      <c r="Q536" s="80" t="str">
        <f>IF(controle!$J536="","",IF(controle!$J536="Vencido","Vencido",IF(controle!$J536="Válido","Válido","Próximo ao vencimento")))</f>
        <v/>
      </c>
      <c r="R536" s="81" t="str">
        <f>IF(controle!$I536="","",controle!$I536+editar!$C$9)</f>
        <v/>
      </c>
      <c r="S536" s="80" t="str">
        <f>IF(controle!$R536="","",VLOOKUP(MONTH(controle!$R536),editar!$F$2:$G$13,2,0))</f>
        <v/>
      </c>
      <c r="T536" s="80" t="str">
        <f>IF(controle!$R536="","",YEAR(controle!$R536))</f>
        <v/>
      </c>
      <c r="U536" s="80" t="str">
        <f>IF(controle!$M536="","",IF(controle!$M536="Vencido","Vencido",IF(controle!$M536="Válido","Válido","Próximo ao vencimento")))</f>
        <v/>
      </c>
      <c r="V536" s="80" t="str">
        <f>IF(controle!$N536="","",VLOOKUP(MONTH(controle!$N536),editar!$F$2:$G$13,2,0))</f>
        <v/>
      </c>
      <c r="W536" s="80" t="str">
        <f>IF(controle!$N536="","",YEAR(controle!$N536))</f>
        <v/>
      </c>
      <c r="X536" s="80" t="str">
        <f>IF(controle!$I536="","",VLOOKUP(MONTH(controle!$I536),editar!$F$2:$G$13,2,0))</f>
        <v/>
      </c>
      <c r="Y536" s="80" t="str">
        <f>IF(controle!$I536="","",YEAR(controle!$I536))</f>
        <v/>
      </c>
      <c r="Z536" s="80" t="str">
        <f>IF(controle!$L536="","",VLOOKUP(MONTH(controle!$L536),editar!$F$2:$G$13,2,0))</f>
        <v/>
      </c>
      <c r="AA536" s="80" t="str">
        <f>IF(controle!$L536="","",YEAR(controle!$L536))</f>
        <v/>
      </c>
      <c r="AB536" s="61"/>
      <c r="AC536" s="62">
        <f>IFERROR(K536-editar!$C$1,"")</f>
        <v>-44648</v>
      </c>
      <c r="AD536" s="62">
        <f t="shared" si="1"/>
        <v>9999955352</v>
      </c>
      <c r="AE536" s="63"/>
      <c r="AF536" s="63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ht="19.5" customHeight="1">
      <c r="A537" s="82" t="str">
        <f>IF(controle!$D537="","",controle!$P537)</f>
        <v/>
      </c>
      <c r="B537" s="83"/>
      <c r="C537" s="83"/>
      <c r="D537" s="83"/>
      <c r="E537" s="83"/>
      <c r="F537" s="91"/>
      <c r="G537" s="99"/>
      <c r="H537" s="91"/>
      <c r="I537" s="100"/>
      <c r="J537" s="92" t="str">
        <f>IFERROR(IF((controle!$I537&gt;0),IF((DAYS360(TODAY(),(controle!$I537+editar!$C$9))&lt;1),"Vencido",IF((DAYS360(TODAY(),(controle!$I537+editar!$C$9))&lt;31),(DAYS360(TODAY(),(controle!$I537+editar!$C$9))&amp;" Dias para vencer"),"Válido")),""),"Inválido")</f>
        <v/>
      </c>
      <c r="K537" s="93" t="str">
        <f>controle!$R537</f>
        <v/>
      </c>
      <c r="L537" s="94"/>
      <c r="M537" s="95" t="str">
        <f>IFERROR(IF((controle!$L537&gt;0),IF((DAYS360(TODAY(),(controle!$L537+editar!$C$15))&lt;1),"Vencido",IF((DAYS360(TODAY(),(controle!$L537+editar!$C$15))&lt;31),(DAYS360(TODAY(),(controle!$L537+editar!$C$15))&amp;" Dias para vencer"),"Válido")),""),"Inválido")</f>
        <v/>
      </c>
      <c r="N537" s="94" t="str">
        <f>IF(controle!$L537="","",controle!$L537+editar!$C$15)</f>
        <v/>
      </c>
      <c r="O537" s="97"/>
      <c r="P537" s="80">
        <v>530.0</v>
      </c>
      <c r="Q537" s="80" t="str">
        <f>IF(controle!$J537="","",IF(controle!$J537="Vencido","Vencido",IF(controle!$J537="Válido","Válido","Próximo ao vencimento")))</f>
        <v/>
      </c>
      <c r="R537" s="81" t="str">
        <f>IF(controle!$I537="","",controle!$I537+editar!$C$9)</f>
        <v/>
      </c>
      <c r="S537" s="80" t="str">
        <f>IF(controle!$R537="","",VLOOKUP(MONTH(controle!$R537),editar!$F$2:$G$13,2,0))</f>
        <v/>
      </c>
      <c r="T537" s="80" t="str">
        <f>IF(controle!$R537="","",YEAR(controle!$R537))</f>
        <v/>
      </c>
      <c r="U537" s="80" t="str">
        <f>IF(controle!$M537="","",IF(controle!$M537="Vencido","Vencido",IF(controle!$M537="Válido","Válido","Próximo ao vencimento")))</f>
        <v/>
      </c>
      <c r="V537" s="80" t="str">
        <f>IF(controle!$N537="","",VLOOKUP(MONTH(controle!$N537),editar!$F$2:$G$13,2,0))</f>
        <v/>
      </c>
      <c r="W537" s="80" t="str">
        <f>IF(controle!$N537="","",YEAR(controle!$N537))</f>
        <v/>
      </c>
      <c r="X537" s="80" t="str">
        <f>IF(controle!$I537="","",VLOOKUP(MONTH(controle!$I537),editar!$F$2:$G$13,2,0))</f>
        <v/>
      </c>
      <c r="Y537" s="80" t="str">
        <f>IF(controle!$I537="","",YEAR(controle!$I537))</f>
        <v/>
      </c>
      <c r="Z537" s="80" t="str">
        <f>IF(controle!$L537="","",VLOOKUP(MONTH(controle!$L537),editar!$F$2:$G$13,2,0))</f>
        <v/>
      </c>
      <c r="AA537" s="80" t="str">
        <f>IF(controle!$L537="","",YEAR(controle!$L537))</f>
        <v/>
      </c>
      <c r="AB537" s="61"/>
      <c r="AC537" s="62">
        <f>IFERROR(K537-editar!$C$1,"")</f>
        <v>-44648</v>
      </c>
      <c r="AD537" s="62">
        <f t="shared" si="1"/>
        <v>9999955352</v>
      </c>
      <c r="AE537" s="63"/>
      <c r="AF537" s="63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ht="19.5" customHeight="1">
      <c r="A538" s="82" t="str">
        <f>IF(controle!$D538="","",controle!$P538)</f>
        <v/>
      </c>
      <c r="B538" s="83"/>
      <c r="C538" s="83"/>
      <c r="D538" s="83"/>
      <c r="E538" s="83"/>
      <c r="F538" s="91"/>
      <c r="G538" s="99"/>
      <c r="H538" s="91"/>
      <c r="I538" s="100"/>
      <c r="J538" s="92" t="str">
        <f>IFERROR(IF((controle!$I538&gt;0),IF((DAYS360(TODAY(),(controle!$I538+editar!$C$9))&lt;1),"Vencido",IF((DAYS360(TODAY(),(controle!$I538+editar!$C$9))&lt;31),(DAYS360(TODAY(),(controle!$I538+editar!$C$9))&amp;" Dias para vencer"),"Válido")),""),"Inválido")</f>
        <v/>
      </c>
      <c r="K538" s="93" t="str">
        <f>controle!$R538</f>
        <v/>
      </c>
      <c r="L538" s="94"/>
      <c r="M538" s="95" t="str">
        <f>IFERROR(IF((controle!$L538&gt;0),IF((DAYS360(TODAY(),(controle!$L538+editar!$C$15))&lt;1),"Vencido",IF((DAYS360(TODAY(),(controle!$L538+editar!$C$15))&lt;31),(DAYS360(TODAY(),(controle!$L538+editar!$C$15))&amp;" Dias para vencer"),"Válido")),""),"Inválido")</f>
        <v/>
      </c>
      <c r="N538" s="94" t="str">
        <f>IF(controle!$L538="","",controle!$L538+editar!$C$15)</f>
        <v/>
      </c>
      <c r="O538" s="97"/>
      <c r="P538" s="80">
        <v>531.0</v>
      </c>
      <c r="Q538" s="80" t="str">
        <f>IF(controle!$J538="","",IF(controle!$J538="Vencido","Vencido",IF(controle!$J538="Válido","Válido","Próximo ao vencimento")))</f>
        <v/>
      </c>
      <c r="R538" s="81" t="str">
        <f>IF(controle!$I538="","",controle!$I538+editar!$C$9)</f>
        <v/>
      </c>
      <c r="S538" s="80" t="str">
        <f>IF(controle!$R538="","",VLOOKUP(MONTH(controle!$R538),editar!$F$2:$G$13,2,0))</f>
        <v/>
      </c>
      <c r="T538" s="80" t="str">
        <f>IF(controle!$R538="","",YEAR(controle!$R538))</f>
        <v/>
      </c>
      <c r="U538" s="80" t="str">
        <f>IF(controle!$M538="","",IF(controle!$M538="Vencido","Vencido",IF(controle!$M538="Válido","Válido","Próximo ao vencimento")))</f>
        <v/>
      </c>
      <c r="V538" s="80" t="str">
        <f>IF(controle!$N538="","",VLOOKUP(MONTH(controle!$N538),editar!$F$2:$G$13,2,0))</f>
        <v/>
      </c>
      <c r="W538" s="80" t="str">
        <f>IF(controle!$N538="","",YEAR(controle!$N538))</f>
        <v/>
      </c>
      <c r="X538" s="80" t="str">
        <f>IF(controle!$I538="","",VLOOKUP(MONTH(controle!$I538),editar!$F$2:$G$13,2,0))</f>
        <v/>
      </c>
      <c r="Y538" s="80" t="str">
        <f>IF(controle!$I538="","",YEAR(controle!$I538))</f>
        <v/>
      </c>
      <c r="Z538" s="80" t="str">
        <f>IF(controle!$L538="","",VLOOKUP(MONTH(controle!$L538),editar!$F$2:$G$13,2,0))</f>
        <v/>
      </c>
      <c r="AA538" s="80" t="str">
        <f>IF(controle!$L538="","",YEAR(controle!$L538))</f>
        <v/>
      </c>
      <c r="AB538" s="61"/>
      <c r="AC538" s="62">
        <f>IFERROR(K538-editar!$C$1,"")</f>
        <v>-44648</v>
      </c>
      <c r="AD538" s="62">
        <f t="shared" si="1"/>
        <v>9999955352</v>
      </c>
      <c r="AE538" s="63"/>
      <c r="AF538" s="63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ht="19.5" customHeight="1">
      <c r="A539" s="82" t="str">
        <f>IF(controle!$D539="","",controle!$P539)</f>
        <v/>
      </c>
      <c r="B539" s="83"/>
      <c r="C539" s="83"/>
      <c r="D539" s="83"/>
      <c r="E539" s="83"/>
      <c r="F539" s="91"/>
      <c r="G539" s="99"/>
      <c r="H539" s="91"/>
      <c r="I539" s="100"/>
      <c r="J539" s="92" t="str">
        <f>IFERROR(IF((controle!$I539&gt;0),IF((DAYS360(TODAY(),(controle!$I539+editar!$C$9))&lt;1),"Vencido",IF((DAYS360(TODAY(),(controle!$I539+editar!$C$9))&lt;31),(DAYS360(TODAY(),(controle!$I539+editar!$C$9))&amp;" Dias para vencer"),"Válido")),""),"Inválido")</f>
        <v/>
      </c>
      <c r="K539" s="93" t="str">
        <f>controle!$R539</f>
        <v/>
      </c>
      <c r="L539" s="94"/>
      <c r="M539" s="95" t="str">
        <f>IFERROR(IF((controle!$L539&gt;0),IF((DAYS360(TODAY(),(controle!$L539+editar!$C$15))&lt;1),"Vencido",IF((DAYS360(TODAY(),(controle!$L539+editar!$C$15))&lt;31),(DAYS360(TODAY(),(controle!$L539+editar!$C$15))&amp;" Dias para vencer"),"Válido")),""),"Inválido")</f>
        <v/>
      </c>
      <c r="N539" s="94" t="str">
        <f>IF(controle!$L539="","",controle!$L539+editar!$C$15)</f>
        <v/>
      </c>
      <c r="O539" s="97"/>
      <c r="P539" s="80">
        <v>532.0</v>
      </c>
      <c r="Q539" s="80" t="str">
        <f>IF(controle!$J539="","",IF(controle!$J539="Vencido","Vencido",IF(controle!$J539="Válido","Válido","Próximo ao vencimento")))</f>
        <v/>
      </c>
      <c r="R539" s="81" t="str">
        <f>IF(controle!$I539="","",controle!$I539+editar!$C$9)</f>
        <v/>
      </c>
      <c r="S539" s="80" t="str">
        <f>IF(controle!$R539="","",VLOOKUP(MONTH(controle!$R539),editar!$F$2:$G$13,2,0))</f>
        <v/>
      </c>
      <c r="T539" s="80" t="str">
        <f>IF(controle!$R539="","",YEAR(controle!$R539))</f>
        <v/>
      </c>
      <c r="U539" s="80" t="str">
        <f>IF(controle!$M539="","",IF(controle!$M539="Vencido","Vencido",IF(controle!$M539="Válido","Válido","Próximo ao vencimento")))</f>
        <v/>
      </c>
      <c r="V539" s="80" t="str">
        <f>IF(controle!$N539="","",VLOOKUP(MONTH(controle!$N539),editar!$F$2:$G$13,2,0))</f>
        <v/>
      </c>
      <c r="W539" s="80" t="str">
        <f>IF(controle!$N539="","",YEAR(controle!$N539))</f>
        <v/>
      </c>
      <c r="X539" s="80" t="str">
        <f>IF(controle!$I539="","",VLOOKUP(MONTH(controle!$I539),editar!$F$2:$G$13,2,0))</f>
        <v/>
      </c>
      <c r="Y539" s="80" t="str">
        <f>IF(controle!$I539="","",YEAR(controle!$I539))</f>
        <v/>
      </c>
      <c r="Z539" s="80" t="str">
        <f>IF(controle!$L539="","",VLOOKUP(MONTH(controle!$L539),editar!$F$2:$G$13,2,0))</f>
        <v/>
      </c>
      <c r="AA539" s="80" t="str">
        <f>IF(controle!$L539="","",YEAR(controle!$L539))</f>
        <v/>
      </c>
      <c r="AB539" s="61"/>
      <c r="AC539" s="62">
        <f>IFERROR(K539-editar!$C$1,"")</f>
        <v>-44648</v>
      </c>
      <c r="AD539" s="62">
        <f t="shared" si="1"/>
        <v>9999955352</v>
      </c>
      <c r="AE539" s="63"/>
      <c r="AF539" s="63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ht="19.5" customHeight="1">
      <c r="A540" s="82" t="str">
        <f>IF(controle!$D540="","",controle!$P540)</f>
        <v/>
      </c>
      <c r="B540" s="83"/>
      <c r="C540" s="83"/>
      <c r="D540" s="83"/>
      <c r="E540" s="83"/>
      <c r="F540" s="91"/>
      <c r="G540" s="99"/>
      <c r="H540" s="91"/>
      <c r="I540" s="100"/>
      <c r="J540" s="92" t="str">
        <f>IFERROR(IF((controle!$I540&gt;0),IF((DAYS360(TODAY(),(controle!$I540+editar!$C$9))&lt;1),"Vencido",IF((DAYS360(TODAY(),(controle!$I540+editar!$C$9))&lt;31),(DAYS360(TODAY(),(controle!$I540+editar!$C$9))&amp;" Dias para vencer"),"Válido")),""),"Inválido")</f>
        <v/>
      </c>
      <c r="K540" s="93" t="str">
        <f>controle!$R540</f>
        <v/>
      </c>
      <c r="L540" s="94"/>
      <c r="M540" s="95" t="str">
        <f>IFERROR(IF((controle!$L540&gt;0),IF((DAYS360(TODAY(),(controle!$L540+editar!$C$15))&lt;1),"Vencido",IF((DAYS360(TODAY(),(controle!$L540+editar!$C$15))&lt;31),(DAYS360(TODAY(),(controle!$L540+editar!$C$15))&amp;" Dias para vencer"),"Válido")),""),"Inválido")</f>
        <v/>
      </c>
      <c r="N540" s="94" t="str">
        <f>IF(controle!$L540="","",controle!$L540+editar!$C$15)</f>
        <v/>
      </c>
      <c r="O540" s="97"/>
      <c r="P540" s="80">
        <v>533.0</v>
      </c>
      <c r="Q540" s="80" t="str">
        <f>IF(controle!$J540="","",IF(controle!$J540="Vencido","Vencido",IF(controle!$J540="Válido","Válido","Próximo ao vencimento")))</f>
        <v/>
      </c>
      <c r="R540" s="81" t="str">
        <f>IF(controle!$I540="","",controle!$I540+editar!$C$9)</f>
        <v/>
      </c>
      <c r="S540" s="80" t="str">
        <f>IF(controle!$R540="","",VLOOKUP(MONTH(controle!$R540),editar!$F$2:$G$13,2,0))</f>
        <v/>
      </c>
      <c r="T540" s="80" t="str">
        <f>IF(controle!$R540="","",YEAR(controle!$R540))</f>
        <v/>
      </c>
      <c r="U540" s="80" t="str">
        <f>IF(controle!$M540="","",IF(controle!$M540="Vencido","Vencido",IF(controle!$M540="Válido","Válido","Próximo ao vencimento")))</f>
        <v/>
      </c>
      <c r="V540" s="80" t="str">
        <f>IF(controle!$N540="","",VLOOKUP(MONTH(controle!$N540),editar!$F$2:$G$13,2,0))</f>
        <v/>
      </c>
      <c r="W540" s="80" t="str">
        <f>IF(controle!$N540="","",YEAR(controle!$N540))</f>
        <v/>
      </c>
      <c r="X540" s="80" t="str">
        <f>IF(controle!$I540="","",VLOOKUP(MONTH(controle!$I540),editar!$F$2:$G$13,2,0))</f>
        <v/>
      </c>
      <c r="Y540" s="80" t="str">
        <f>IF(controle!$I540="","",YEAR(controle!$I540))</f>
        <v/>
      </c>
      <c r="Z540" s="80" t="str">
        <f>IF(controle!$L540="","",VLOOKUP(MONTH(controle!$L540),editar!$F$2:$G$13,2,0))</f>
        <v/>
      </c>
      <c r="AA540" s="80" t="str">
        <f>IF(controle!$L540="","",YEAR(controle!$L540))</f>
        <v/>
      </c>
      <c r="AB540" s="61"/>
      <c r="AC540" s="62">
        <f>IFERROR(K540-editar!$C$1,"")</f>
        <v>-44648</v>
      </c>
      <c r="AD540" s="62">
        <f t="shared" si="1"/>
        <v>9999955352</v>
      </c>
      <c r="AE540" s="63"/>
      <c r="AF540" s="63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ht="19.5" customHeight="1">
      <c r="A541" s="82" t="str">
        <f>IF(controle!$D541="","",controle!$P541)</f>
        <v/>
      </c>
      <c r="B541" s="83"/>
      <c r="C541" s="83"/>
      <c r="D541" s="83"/>
      <c r="E541" s="83"/>
      <c r="F541" s="91"/>
      <c r="G541" s="99"/>
      <c r="H541" s="91"/>
      <c r="I541" s="100"/>
      <c r="J541" s="92" t="str">
        <f>IFERROR(IF((controle!$I541&gt;0),IF((DAYS360(TODAY(),(controle!$I541+editar!$C$9))&lt;1),"Vencido",IF((DAYS360(TODAY(),(controle!$I541+editar!$C$9))&lt;31),(DAYS360(TODAY(),(controle!$I541+editar!$C$9))&amp;" Dias para vencer"),"Válido")),""),"Inválido")</f>
        <v/>
      </c>
      <c r="K541" s="93" t="str">
        <f>controle!$R541</f>
        <v/>
      </c>
      <c r="L541" s="94"/>
      <c r="M541" s="95" t="str">
        <f>IFERROR(IF((controle!$L541&gt;0),IF((DAYS360(TODAY(),(controle!$L541+editar!$C$15))&lt;1),"Vencido",IF((DAYS360(TODAY(),(controle!$L541+editar!$C$15))&lt;31),(DAYS360(TODAY(),(controle!$L541+editar!$C$15))&amp;" Dias para vencer"),"Válido")),""),"Inválido")</f>
        <v/>
      </c>
      <c r="N541" s="94" t="str">
        <f>IF(controle!$L541="","",controle!$L541+editar!$C$15)</f>
        <v/>
      </c>
      <c r="O541" s="97"/>
      <c r="P541" s="80">
        <v>534.0</v>
      </c>
      <c r="Q541" s="80" t="str">
        <f>IF(controle!$J541="","",IF(controle!$J541="Vencido","Vencido",IF(controle!$J541="Válido","Válido","Próximo ao vencimento")))</f>
        <v/>
      </c>
      <c r="R541" s="81" t="str">
        <f>IF(controle!$I541="","",controle!$I541+editar!$C$9)</f>
        <v/>
      </c>
      <c r="S541" s="80" t="str">
        <f>IF(controle!$R541="","",VLOOKUP(MONTH(controle!$R541),editar!$F$2:$G$13,2,0))</f>
        <v/>
      </c>
      <c r="T541" s="80" t="str">
        <f>IF(controle!$R541="","",YEAR(controle!$R541))</f>
        <v/>
      </c>
      <c r="U541" s="80" t="str">
        <f>IF(controle!$M541="","",IF(controle!$M541="Vencido","Vencido",IF(controle!$M541="Válido","Válido","Próximo ao vencimento")))</f>
        <v/>
      </c>
      <c r="V541" s="80" t="str">
        <f>IF(controle!$N541="","",VLOOKUP(MONTH(controle!$N541),editar!$F$2:$G$13,2,0))</f>
        <v/>
      </c>
      <c r="W541" s="80" t="str">
        <f>IF(controle!$N541="","",YEAR(controle!$N541))</f>
        <v/>
      </c>
      <c r="X541" s="80" t="str">
        <f>IF(controle!$I541="","",VLOOKUP(MONTH(controle!$I541),editar!$F$2:$G$13,2,0))</f>
        <v/>
      </c>
      <c r="Y541" s="80" t="str">
        <f>IF(controle!$I541="","",YEAR(controle!$I541))</f>
        <v/>
      </c>
      <c r="Z541" s="80" t="str">
        <f>IF(controle!$L541="","",VLOOKUP(MONTH(controle!$L541),editar!$F$2:$G$13,2,0))</f>
        <v/>
      </c>
      <c r="AA541" s="80" t="str">
        <f>IF(controle!$L541="","",YEAR(controle!$L541))</f>
        <v/>
      </c>
      <c r="AB541" s="61"/>
      <c r="AC541" s="62">
        <f>IFERROR(K541-editar!$C$1,"")</f>
        <v>-44648</v>
      </c>
      <c r="AD541" s="62">
        <f t="shared" si="1"/>
        <v>9999955352</v>
      </c>
      <c r="AE541" s="63"/>
      <c r="AF541" s="63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ht="19.5" customHeight="1">
      <c r="A542" s="82" t="str">
        <f>IF(controle!$D542="","",controle!$P542)</f>
        <v/>
      </c>
      <c r="B542" s="83"/>
      <c r="C542" s="83"/>
      <c r="D542" s="83"/>
      <c r="E542" s="83"/>
      <c r="F542" s="91"/>
      <c r="G542" s="99"/>
      <c r="H542" s="91"/>
      <c r="I542" s="100"/>
      <c r="J542" s="92" t="str">
        <f>IFERROR(IF((controle!$I542&gt;0),IF((DAYS360(TODAY(),(controle!$I542+editar!$C$9))&lt;1),"Vencido",IF((DAYS360(TODAY(),(controle!$I542+editar!$C$9))&lt;31),(DAYS360(TODAY(),(controle!$I542+editar!$C$9))&amp;" Dias para vencer"),"Válido")),""),"Inválido")</f>
        <v/>
      </c>
      <c r="K542" s="93" t="str">
        <f>controle!$R542</f>
        <v/>
      </c>
      <c r="L542" s="94"/>
      <c r="M542" s="95" t="str">
        <f>IFERROR(IF((controle!$L542&gt;0),IF((DAYS360(TODAY(),(controle!$L542+editar!$C$15))&lt;1),"Vencido",IF((DAYS360(TODAY(),(controle!$L542+editar!$C$15))&lt;31),(DAYS360(TODAY(),(controle!$L542+editar!$C$15))&amp;" Dias para vencer"),"Válido")),""),"Inválido")</f>
        <v/>
      </c>
      <c r="N542" s="94" t="str">
        <f>IF(controle!$L542="","",controle!$L542+editar!$C$15)</f>
        <v/>
      </c>
      <c r="O542" s="97"/>
      <c r="P542" s="80">
        <v>535.0</v>
      </c>
      <c r="Q542" s="80" t="str">
        <f>IF(controle!$J542="","",IF(controle!$J542="Vencido","Vencido",IF(controle!$J542="Válido","Válido","Próximo ao vencimento")))</f>
        <v/>
      </c>
      <c r="R542" s="81" t="str">
        <f>IF(controle!$I542="","",controle!$I542+editar!$C$9)</f>
        <v/>
      </c>
      <c r="S542" s="80" t="str">
        <f>IF(controle!$R542="","",VLOOKUP(MONTH(controle!$R542),editar!$F$2:$G$13,2,0))</f>
        <v/>
      </c>
      <c r="T542" s="80" t="str">
        <f>IF(controle!$R542="","",YEAR(controle!$R542))</f>
        <v/>
      </c>
      <c r="U542" s="80" t="str">
        <f>IF(controle!$M542="","",IF(controle!$M542="Vencido","Vencido",IF(controle!$M542="Válido","Válido","Próximo ao vencimento")))</f>
        <v/>
      </c>
      <c r="V542" s="80" t="str">
        <f>IF(controle!$N542="","",VLOOKUP(MONTH(controle!$N542),editar!$F$2:$G$13,2,0))</f>
        <v/>
      </c>
      <c r="W542" s="80" t="str">
        <f>IF(controle!$N542="","",YEAR(controle!$N542))</f>
        <v/>
      </c>
      <c r="X542" s="80" t="str">
        <f>IF(controle!$I542="","",VLOOKUP(MONTH(controle!$I542),editar!$F$2:$G$13,2,0))</f>
        <v/>
      </c>
      <c r="Y542" s="80" t="str">
        <f>IF(controle!$I542="","",YEAR(controle!$I542))</f>
        <v/>
      </c>
      <c r="Z542" s="80" t="str">
        <f>IF(controle!$L542="","",VLOOKUP(MONTH(controle!$L542),editar!$F$2:$G$13,2,0))</f>
        <v/>
      </c>
      <c r="AA542" s="80" t="str">
        <f>IF(controle!$L542="","",YEAR(controle!$L542))</f>
        <v/>
      </c>
      <c r="AB542" s="61"/>
      <c r="AC542" s="62">
        <f>IFERROR(K542-editar!$C$1,"")</f>
        <v>-44648</v>
      </c>
      <c r="AD542" s="62">
        <f t="shared" si="1"/>
        <v>9999955352</v>
      </c>
      <c r="AE542" s="63"/>
      <c r="AF542" s="63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ht="19.5" customHeight="1">
      <c r="A543" s="82" t="str">
        <f>IF(controle!$D543="","",controle!$P543)</f>
        <v/>
      </c>
      <c r="B543" s="83"/>
      <c r="C543" s="83"/>
      <c r="D543" s="83"/>
      <c r="E543" s="83"/>
      <c r="F543" s="91"/>
      <c r="G543" s="99"/>
      <c r="H543" s="91"/>
      <c r="I543" s="100"/>
      <c r="J543" s="92" t="str">
        <f>IFERROR(IF((controle!$I543&gt;0),IF((DAYS360(TODAY(),(controle!$I543+editar!$C$9))&lt;1),"Vencido",IF((DAYS360(TODAY(),(controle!$I543+editar!$C$9))&lt;31),(DAYS360(TODAY(),(controle!$I543+editar!$C$9))&amp;" Dias para vencer"),"Válido")),""),"Inválido")</f>
        <v/>
      </c>
      <c r="K543" s="93" t="str">
        <f>controle!$R543</f>
        <v/>
      </c>
      <c r="L543" s="94"/>
      <c r="M543" s="95" t="str">
        <f>IFERROR(IF((controle!$L543&gt;0),IF((DAYS360(TODAY(),(controle!$L543+editar!$C$15))&lt;1),"Vencido",IF((DAYS360(TODAY(),(controle!$L543+editar!$C$15))&lt;31),(DAYS360(TODAY(),(controle!$L543+editar!$C$15))&amp;" Dias para vencer"),"Válido")),""),"Inválido")</f>
        <v/>
      </c>
      <c r="N543" s="94" t="str">
        <f>IF(controle!$L543="","",controle!$L543+editar!$C$15)</f>
        <v/>
      </c>
      <c r="O543" s="97"/>
      <c r="P543" s="80">
        <v>536.0</v>
      </c>
      <c r="Q543" s="80" t="str">
        <f>IF(controle!$J543="","",IF(controle!$J543="Vencido","Vencido",IF(controle!$J543="Válido","Válido","Próximo ao vencimento")))</f>
        <v/>
      </c>
      <c r="R543" s="81" t="str">
        <f>IF(controle!$I543="","",controle!$I543+editar!$C$9)</f>
        <v/>
      </c>
      <c r="S543" s="80" t="str">
        <f>IF(controle!$R543="","",VLOOKUP(MONTH(controle!$R543),editar!$F$2:$G$13,2,0))</f>
        <v/>
      </c>
      <c r="T543" s="80" t="str">
        <f>IF(controle!$R543="","",YEAR(controle!$R543))</f>
        <v/>
      </c>
      <c r="U543" s="80" t="str">
        <f>IF(controle!$M543="","",IF(controle!$M543="Vencido","Vencido",IF(controle!$M543="Válido","Válido","Próximo ao vencimento")))</f>
        <v/>
      </c>
      <c r="V543" s="80" t="str">
        <f>IF(controle!$N543="","",VLOOKUP(MONTH(controle!$N543),editar!$F$2:$G$13,2,0))</f>
        <v/>
      </c>
      <c r="W543" s="80" t="str">
        <f>IF(controle!$N543="","",YEAR(controle!$N543))</f>
        <v/>
      </c>
      <c r="X543" s="80" t="str">
        <f>IF(controle!$I543="","",VLOOKUP(MONTH(controle!$I543),editar!$F$2:$G$13,2,0))</f>
        <v/>
      </c>
      <c r="Y543" s="80" t="str">
        <f>IF(controle!$I543="","",YEAR(controle!$I543))</f>
        <v/>
      </c>
      <c r="Z543" s="80" t="str">
        <f>IF(controle!$L543="","",VLOOKUP(MONTH(controle!$L543),editar!$F$2:$G$13,2,0))</f>
        <v/>
      </c>
      <c r="AA543" s="80" t="str">
        <f>IF(controle!$L543="","",YEAR(controle!$L543))</f>
        <v/>
      </c>
      <c r="AB543" s="61"/>
      <c r="AC543" s="62">
        <f>IFERROR(K543-editar!$C$1,"")</f>
        <v>-44648</v>
      </c>
      <c r="AD543" s="62">
        <f t="shared" si="1"/>
        <v>9999955352</v>
      </c>
      <c r="AE543" s="63"/>
      <c r="AF543" s="63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ht="19.5" customHeight="1">
      <c r="A544" s="82" t="str">
        <f>IF(controle!$D544="","",controle!$P544)</f>
        <v/>
      </c>
      <c r="B544" s="83"/>
      <c r="C544" s="83"/>
      <c r="D544" s="83"/>
      <c r="E544" s="83"/>
      <c r="F544" s="91"/>
      <c r="G544" s="99"/>
      <c r="H544" s="91"/>
      <c r="I544" s="100"/>
      <c r="J544" s="92" t="str">
        <f>IFERROR(IF((controle!$I544&gt;0),IF((DAYS360(TODAY(),(controle!$I544+editar!$C$9))&lt;1),"Vencido",IF((DAYS360(TODAY(),(controle!$I544+editar!$C$9))&lt;31),(DAYS360(TODAY(),(controle!$I544+editar!$C$9))&amp;" Dias para vencer"),"Válido")),""),"Inválido")</f>
        <v/>
      </c>
      <c r="K544" s="93" t="str">
        <f>controle!$R544</f>
        <v/>
      </c>
      <c r="L544" s="94"/>
      <c r="M544" s="95" t="str">
        <f>IFERROR(IF((controle!$L544&gt;0),IF((DAYS360(TODAY(),(controle!$L544+editar!$C$15))&lt;1),"Vencido",IF((DAYS360(TODAY(),(controle!$L544+editar!$C$15))&lt;31),(DAYS360(TODAY(),(controle!$L544+editar!$C$15))&amp;" Dias para vencer"),"Válido")),""),"Inválido")</f>
        <v/>
      </c>
      <c r="N544" s="94" t="str">
        <f>IF(controle!$L544="","",controle!$L544+editar!$C$15)</f>
        <v/>
      </c>
      <c r="O544" s="97"/>
      <c r="P544" s="80">
        <v>537.0</v>
      </c>
      <c r="Q544" s="80" t="str">
        <f>IF(controle!$J544="","",IF(controle!$J544="Vencido","Vencido",IF(controle!$J544="Válido","Válido","Próximo ao vencimento")))</f>
        <v/>
      </c>
      <c r="R544" s="81" t="str">
        <f>IF(controle!$I544="","",controle!$I544+editar!$C$9)</f>
        <v/>
      </c>
      <c r="S544" s="80" t="str">
        <f>IF(controle!$R544="","",VLOOKUP(MONTH(controle!$R544),editar!$F$2:$G$13,2,0))</f>
        <v/>
      </c>
      <c r="T544" s="80" t="str">
        <f>IF(controle!$R544="","",YEAR(controle!$R544))</f>
        <v/>
      </c>
      <c r="U544" s="80" t="str">
        <f>IF(controle!$M544="","",IF(controle!$M544="Vencido","Vencido",IF(controle!$M544="Válido","Válido","Próximo ao vencimento")))</f>
        <v/>
      </c>
      <c r="V544" s="80" t="str">
        <f>IF(controle!$N544="","",VLOOKUP(MONTH(controle!$N544),editar!$F$2:$G$13,2,0))</f>
        <v/>
      </c>
      <c r="W544" s="80" t="str">
        <f>IF(controle!$N544="","",YEAR(controle!$N544))</f>
        <v/>
      </c>
      <c r="X544" s="80" t="str">
        <f>IF(controle!$I544="","",VLOOKUP(MONTH(controle!$I544),editar!$F$2:$G$13,2,0))</f>
        <v/>
      </c>
      <c r="Y544" s="80" t="str">
        <f>IF(controle!$I544="","",YEAR(controle!$I544))</f>
        <v/>
      </c>
      <c r="Z544" s="80" t="str">
        <f>IF(controle!$L544="","",VLOOKUP(MONTH(controle!$L544),editar!$F$2:$G$13,2,0))</f>
        <v/>
      </c>
      <c r="AA544" s="80" t="str">
        <f>IF(controle!$L544="","",YEAR(controle!$L544))</f>
        <v/>
      </c>
      <c r="AB544" s="61"/>
      <c r="AC544" s="62">
        <f>IFERROR(K544-editar!$C$1,"")</f>
        <v>-44648</v>
      </c>
      <c r="AD544" s="62">
        <f t="shared" si="1"/>
        <v>9999955352</v>
      </c>
      <c r="AE544" s="63"/>
      <c r="AF544" s="63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ht="19.5" customHeight="1">
      <c r="A545" s="82" t="str">
        <f>IF(controle!$D545="","",controle!$P545)</f>
        <v/>
      </c>
      <c r="B545" s="83"/>
      <c r="C545" s="83"/>
      <c r="D545" s="83"/>
      <c r="E545" s="83"/>
      <c r="F545" s="91"/>
      <c r="G545" s="99"/>
      <c r="H545" s="91"/>
      <c r="I545" s="100"/>
      <c r="J545" s="92" t="str">
        <f>IFERROR(IF((controle!$I545&gt;0),IF((DAYS360(TODAY(),(controle!$I545+editar!$C$9))&lt;1),"Vencido",IF((DAYS360(TODAY(),(controle!$I545+editar!$C$9))&lt;31),(DAYS360(TODAY(),(controle!$I545+editar!$C$9))&amp;" Dias para vencer"),"Válido")),""),"Inválido")</f>
        <v/>
      </c>
      <c r="K545" s="93" t="str">
        <f>controle!$R545</f>
        <v/>
      </c>
      <c r="L545" s="94"/>
      <c r="M545" s="95" t="str">
        <f>IFERROR(IF((controle!$L545&gt;0),IF((DAYS360(TODAY(),(controle!$L545+editar!$C$15))&lt;1),"Vencido",IF((DAYS360(TODAY(),(controle!$L545+editar!$C$15))&lt;31),(DAYS360(TODAY(),(controle!$L545+editar!$C$15))&amp;" Dias para vencer"),"Válido")),""),"Inválido")</f>
        <v/>
      </c>
      <c r="N545" s="94" t="str">
        <f>IF(controle!$L545="","",controle!$L545+editar!$C$15)</f>
        <v/>
      </c>
      <c r="O545" s="97"/>
      <c r="P545" s="80">
        <v>538.0</v>
      </c>
      <c r="Q545" s="80" t="str">
        <f>IF(controle!$J545="","",IF(controle!$J545="Vencido","Vencido",IF(controle!$J545="Válido","Válido","Próximo ao vencimento")))</f>
        <v/>
      </c>
      <c r="R545" s="81" t="str">
        <f>IF(controle!$I545="","",controle!$I545+editar!$C$9)</f>
        <v/>
      </c>
      <c r="S545" s="80" t="str">
        <f>IF(controle!$R545="","",VLOOKUP(MONTH(controle!$R545),editar!$F$2:$G$13,2,0))</f>
        <v/>
      </c>
      <c r="T545" s="80" t="str">
        <f>IF(controle!$R545="","",YEAR(controle!$R545))</f>
        <v/>
      </c>
      <c r="U545" s="80" t="str">
        <f>IF(controle!$M545="","",IF(controle!$M545="Vencido","Vencido",IF(controle!$M545="Válido","Válido","Próximo ao vencimento")))</f>
        <v/>
      </c>
      <c r="V545" s="80" t="str">
        <f>IF(controle!$N545="","",VLOOKUP(MONTH(controle!$N545),editar!$F$2:$G$13,2,0))</f>
        <v/>
      </c>
      <c r="W545" s="80" t="str">
        <f>IF(controle!$N545="","",YEAR(controle!$N545))</f>
        <v/>
      </c>
      <c r="X545" s="80" t="str">
        <f>IF(controle!$I545="","",VLOOKUP(MONTH(controle!$I545),editar!$F$2:$G$13,2,0))</f>
        <v/>
      </c>
      <c r="Y545" s="80" t="str">
        <f>IF(controle!$I545="","",YEAR(controle!$I545))</f>
        <v/>
      </c>
      <c r="Z545" s="80" t="str">
        <f>IF(controle!$L545="","",VLOOKUP(MONTH(controle!$L545),editar!$F$2:$G$13,2,0))</f>
        <v/>
      </c>
      <c r="AA545" s="80" t="str">
        <f>IF(controle!$L545="","",YEAR(controle!$L545))</f>
        <v/>
      </c>
      <c r="AB545" s="61"/>
      <c r="AC545" s="62">
        <f>IFERROR(K545-editar!$C$1,"")</f>
        <v>-44648</v>
      </c>
      <c r="AD545" s="62">
        <f t="shared" si="1"/>
        <v>9999955352</v>
      </c>
      <c r="AE545" s="63"/>
      <c r="AF545" s="63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ht="19.5" customHeight="1">
      <c r="A546" s="82" t="str">
        <f>IF(controle!$D546="","",controle!$P546)</f>
        <v/>
      </c>
      <c r="B546" s="83"/>
      <c r="C546" s="83"/>
      <c r="D546" s="83"/>
      <c r="E546" s="83"/>
      <c r="F546" s="91"/>
      <c r="G546" s="99"/>
      <c r="H546" s="91"/>
      <c r="I546" s="100"/>
      <c r="J546" s="92" t="str">
        <f>IFERROR(IF((controle!$I546&gt;0),IF((DAYS360(TODAY(),(controle!$I546+editar!$C$9))&lt;1),"Vencido",IF((DAYS360(TODAY(),(controle!$I546+editar!$C$9))&lt;31),(DAYS360(TODAY(),(controle!$I546+editar!$C$9))&amp;" Dias para vencer"),"Válido")),""),"Inválido")</f>
        <v/>
      </c>
      <c r="K546" s="93" t="str">
        <f>controle!$R546</f>
        <v/>
      </c>
      <c r="L546" s="94"/>
      <c r="M546" s="95" t="str">
        <f>IFERROR(IF((controle!$L546&gt;0),IF((DAYS360(TODAY(),(controle!$L546+editar!$C$15))&lt;1),"Vencido",IF((DAYS360(TODAY(),(controle!$L546+editar!$C$15))&lt;31),(DAYS360(TODAY(),(controle!$L546+editar!$C$15))&amp;" Dias para vencer"),"Válido")),""),"Inválido")</f>
        <v/>
      </c>
      <c r="N546" s="94" t="str">
        <f>IF(controle!$L546="","",controle!$L546+editar!$C$15)</f>
        <v/>
      </c>
      <c r="O546" s="97"/>
      <c r="P546" s="80">
        <v>539.0</v>
      </c>
      <c r="Q546" s="80" t="str">
        <f>IF(controle!$J546="","",IF(controle!$J546="Vencido","Vencido",IF(controle!$J546="Válido","Válido","Próximo ao vencimento")))</f>
        <v/>
      </c>
      <c r="R546" s="81" t="str">
        <f>IF(controle!$I546="","",controle!$I546+editar!$C$9)</f>
        <v/>
      </c>
      <c r="S546" s="80" t="str">
        <f>IF(controle!$R546="","",VLOOKUP(MONTH(controle!$R546),editar!$F$2:$G$13,2,0))</f>
        <v/>
      </c>
      <c r="T546" s="80" t="str">
        <f>IF(controle!$R546="","",YEAR(controle!$R546))</f>
        <v/>
      </c>
      <c r="U546" s="80" t="str">
        <f>IF(controle!$M546="","",IF(controle!$M546="Vencido","Vencido",IF(controle!$M546="Válido","Válido","Próximo ao vencimento")))</f>
        <v/>
      </c>
      <c r="V546" s="80" t="str">
        <f>IF(controle!$N546="","",VLOOKUP(MONTH(controle!$N546),editar!$F$2:$G$13,2,0))</f>
        <v/>
      </c>
      <c r="W546" s="80" t="str">
        <f>IF(controle!$N546="","",YEAR(controle!$N546))</f>
        <v/>
      </c>
      <c r="X546" s="80" t="str">
        <f>IF(controle!$I546="","",VLOOKUP(MONTH(controle!$I546),editar!$F$2:$G$13,2,0))</f>
        <v/>
      </c>
      <c r="Y546" s="80" t="str">
        <f>IF(controle!$I546="","",YEAR(controle!$I546))</f>
        <v/>
      </c>
      <c r="Z546" s="80" t="str">
        <f>IF(controle!$L546="","",VLOOKUP(MONTH(controle!$L546),editar!$F$2:$G$13,2,0))</f>
        <v/>
      </c>
      <c r="AA546" s="80" t="str">
        <f>IF(controle!$L546="","",YEAR(controle!$L546))</f>
        <v/>
      </c>
      <c r="AB546" s="61"/>
      <c r="AC546" s="62">
        <f>IFERROR(K546-editar!$C$1,"")</f>
        <v>-44648</v>
      </c>
      <c r="AD546" s="62">
        <f t="shared" si="1"/>
        <v>9999955352</v>
      </c>
      <c r="AE546" s="63"/>
      <c r="AF546" s="63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ht="19.5" customHeight="1">
      <c r="A547" s="82" t="str">
        <f>IF(controle!$D547="","",controle!$P547)</f>
        <v/>
      </c>
      <c r="B547" s="83"/>
      <c r="C547" s="83"/>
      <c r="D547" s="83"/>
      <c r="E547" s="83"/>
      <c r="F547" s="91"/>
      <c r="G547" s="99"/>
      <c r="H547" s="91"/>
      <c r="I547" s="100"/>
      <c r="J547" s="92" t="str">
        <f>IFERROR(IF((controle!$I547&gt;0),IF((DAYS360(TODAY(),(controle!$I547+editar!$C$9))&lt;1),"Vencido",IF((DAYS360(TODAY(),(controle!$I547+editar!$C$9))&lt;31),(DAYS360(TODAY(),(controle!$I547+editar!$C$9))&amp;" Dias para vencer"),"Válido")),""),"Inválido")</f>
        <v/>
      </c>
      <c r="K547" s="93" t="str">
        <f>controle!$R547</f>
        <v/>
      </c>
      <c r="L547" s="94"/>
      <c r="M547" s="95" t="str">
        <f>IFERROR(IF((controle!$L547&gt;0),IF((DAYS360(TODAY(),(controle!$L547+editar!$C$15))&lt;1),"Vencido",IF((DAYS360(TODAY(),(controle!$L547+editar!$C$15))&lt;31),(DAYS360(TODAY(),(controle!$L547+editar!$C$15))&amp;" Dias para vencer"),"Válido")),""),"Inválido")</f>
        <v/>
      </c>
      <c r="N547" s="94" t="str">
        <f>IF(controle!$L547="","",controle!$L547+editar!$C$15)</f>
        <v/>
      </c>
      <c r="O547" s="97"/>
      <c r="P547" s="80">
        <v>540.0</v>
      </c>
      <c r="Q547" s="80" t="str">
        <f>IF(controle!$J547="","",IF(controle!$J547="Vencido","Vencido",IF(controle!$J547="Válido","Válido","Próximo ao vencimento")))</f>
        <v/>
      </c>
      <c r="R547" s="81" t="str">
        <f>IF(controle!$I547="","",controle!$I547+editar!$C$9)</f>
        <v/>
      </c>
      <c r="S547" s="80" t="str">
        <f>IF(controle!$R547="","",VLOOKUP(MONTH(controle!$R547),editar!$F$2:$G$13,2,0))</f>
        <v/>
      </c>
      <c r="T547" s="80" t="str">
        <f>IF(controle!$R547="","",YEAR(controle!$R547))</f>
        <v/>
      </c>
      <c r="U547" s="80" t="str">
        <f>IF(controle!$M547="","",IF(controle!$M547="Vencido","Vencido",IF(controle!$M547="Válido","Válido","Próximo ao vencimento")))</f>
        <v/>
      </c>
      <c r="V547" s="80" t="str">
        <f>IF(controle!$N547="","",VLOOKUP(MONTH(controle!$N547),editar!$F$2:$G$13,2,0))</f>
        <v/>
      </c>
      <c r="W547" s="80" t="str">
        <f>IF(controle!$N547="","",YEAR(controle!$N547))</f>
        <v/>
      </c>
      <c r="X547" s="80" t="str">
        <f>IF(controle!$I547="","",VLOOKUP(MONTH(controle!$I547),editar!$F$2:$G$13,2,0))</f>
        <v/>
      </c>
      <c r="Y547" s="80" t="str">
        <f>IF(controle!$I547="","",YEAR(controle!$I547))</f>
        <v/>
      </c>
      <c r="Z547" s="80" t="str">
        <f>IF(controle!$L547="","",VLOOKUP(MONTH(controle!$L547),editar!$F$2:$G$13,2,0))</f>
        <v/>
      </c>
      <c r="AA547" s="80" t="str">
        <f>IF(controle!$L547="","",YEAR(controle!$L547))</f>
        <v/>
      </c>
      <c r="AB547" s="61"/>
      <c r="AC547" s="62">
        <f>IFERROR(K547-editar!$C$1,"")</f>
        <v>-44648</v>
      </c>
      <c r="AD547" s="62">
        <f t="shared" si="1"/>
        <v>9999955352</v>
      </c>
      <c r="AE547" s="63"/>
      <c r="AF547" s="63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ht="19.5" customHeight="1">
      <c r="A548" s="82" t="str">
        <f>IF(controle!$D548="","",controle!$P548)</f>
        <v/>
      </c>
      <c r="B548" s="83"/>
      <c r="C548" s="83"/>
      <c r="D548" s="83"/>
      <c r="E548" s="83"/>
      <c r="F548" s="91"/>
      <c r="G548" s="99"/>
      <c r="H548" s="91"/>
      <c r="I548" s="100"/>
      <c r="J548" s="92" t="str">
        <f>IFERROR(IF((controle!$I548&gt;0),IF((DAYS360(TODAY(),(controle!$I548+editar!$C$9))&lt;1),"Vencido",IF((DAYS360(TODAY(),(controle!$I548+editar!$C$9))&lt;31),(DAYS360(TODAY(),(controle!$I548+editar!$C$9))&amp;" Dias para vencer"),"Válido")),""),"Inválido")</f>
        <v/>
      </c>
      <c r="K548" s="93" t="str">
        <f>controle!$R548</f>
        <v/>
      </c>
      <c r="L548" s="94"/>
      <c r="M548" s="95" t="str">
        <f>IFERROR(IF((controle!$L548&gt;0),IF((DAYS360(TODAY(),(controle!$L548+editar!$C$15))&lt;1),"Vencido",IF((DAYS360(TODAY(),(controle!$L548+editar!$C$15))&lt;31),(DAYS360(TODAY(),(controle!$L548+editar!$C$15))&amp;" Dias para vencer"),"Válido")),""),"Inválido")</f>
        <v/>
      </c>
      <c r="N548" s="94" t="str">
        <f>IF(controle!$L548="","",controle!$L548+editar!$C$15)</f>
        <v/>
      </c>
      <c r="O548" s="97"/>
      <c r="P548" s="80">
        <v>541.0</v>
      </c>
      <c r="Q548" s="80" t="str">
        <f>IF(controle!$J548="","",IF(controle!$J548="Vencido","Vencido",IF(controle!$J548="Válido","Válido","Próximo ao vencimento")))</f>
        <v/>
      </c>
      <c r="R548" s="81" t="str">
        <f>IF(controle!$I548="","",controle!$I548+editar!$C$9)</f>
        <v/>
      </c>
      <c r="S548" s="80" t="str">
        <f>IF(controle!$R548="","",VLOOKUP(MONTH(controle!$R548),editar!$F$2:$G$13,2,0))</f>
        <v/>
      </c>
      <c r="T548" s="80" t="str">
        <f>IF(controle!$R548="","",YEAR(controle!$R548))</f>
        <v/>
      </c>
      <c r="U548" s="80" t="str">
        <f>IF(controle!$M548="","",IF(controle!$M548="Vencido","Vencido",IF(controle!$M548="Válido","Válido","Próximo ao vencimento")))</f>
        <v/>
      </c>
      <c r="V548" s="80" t="str">
        <f>IF(controle!$N548="","",VLOOKUP(MONTH(controle!$N548),editar!$F$2:$G$13,2,0))</f>
        <v/>
      </c>
      <c r="W548" s="80" t="str">
        <f>IF(controle!$N548="","",YEAR(controle!$N548))</f>
        <v/>
      </c>
      <c r="X548" s="80" t="str">
        <f>IF(controle!$I548="","",VLOOKUP(MONTH(controle!$I548),editar!$F$2:$G$13,2,0))</f>
        <v/>
      </c>
      <c r="Y548" s="80" t="str">
        <f>IF(controle!$I548="","",YEAR(controle!$I548))</f>
        <v/>
      </c>
      <c r="Z548" s="80" t="str">
        <f>IF(controle!$L548="","",VLOOKUP(MONTH(controle!$L548),editar!$F$2:$G$13,2,0))</f>
        <v/>
      </c>
      <c r="AA548" s="80" t="str">
        <f>IF(controle!$L548="","",YEAR(controle!$L548))</f>
        <v/>
      </c>
      <c r="AB548" s="61"/>
      <c r="AC548" s="62">
        <f>IFERROR(K548-editar!$C$1,"")</f>
        <v>-44648</v>
      </c>
      <c r="AD548" s="62">
        <f t="shared" si="1"/>
        <v>9999955352</v>
      </c>
      <c r="AE548" s="63"/>
      <c r="AF548" s="63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ht="19.5" customHeight="1">
      <c r="A549" s="82" t="str">
        <f>IF(controle!$D549="","",controle!$P549)</f>
        <v/>
      </c>
      <c r="B549" s="83"/>
      <c r="C549" s="83"/>
      <c r="D549" s="83"/>
      <c r="E549" s="83"/>
      <c r="F549" s="91"/>
      <c r="G549" s="99"/>
      <c r="H549" s="91"/>
      <c r="I549" s="100"/>
      <c r="J549" s="92" t="str">
        <f>IFERROR(IF((controle!$I549&gt;0),IF((DAYS360(TODAY(),(controle!$I549+editar!$C$9))&lt;1),"Vencido",IF((DAYS360(TODAY(),(controle!$I549+editar!$C$9))&lt;31),(DAYS360(TODAY(),(controle!$I549+editar!$C$9))&amp;" Dias para vencer"),"Válido")),""),"Inválido")</f>
        <v/>
      </c>
      <c r="K549" s="93" t="str">
        <f>controle!$R549</f>
        <v/>
      </c>
      <c r="L549" s="94"/>
      <c r="M549" s="95" t="str">
        <f>IFERROR(IF((controle!$L549&gt;0),IF((DAYS360(TODAY(),(controle!$L549+editar!$C$15))&lt;1),"Vencido",IF((DAYS360(TODAY(),(controle!$L549+editar!$C$15))&lt;31),(DAYS360(TODAY(),(controle!$L549+editar!$C$15))&amp;" Dias para vencer"),"Válido")),""),"Inválido")</f>
        <v/>
      </c>
      <c r="N549" s="94" t="str">
        <f>IF(controle!$L549="","",controle!$L549+editar!$C$15)</f>
        <v/>
      </c>
      <c r="O549" s="97"/>
      <c r="P549" s="80">
        <v>542.0</v>
      </c>
      <c r="Q549" s="80" t="str">
        <f>IF(controle!$J549="","",IF(controle!$J549="Vencido","Vencido",IF(controle!$J549="Válido","Válido","Próximo ao vencimento")))</f>
        <v/>
      </c>
      <c r="R549" s="81" t="str">
        <f>IF(controle!$I549="","",controle!$I549+editar!$C$9)</f>
        <v/>
      </c>
      <c r="S549" s="80" t="str">
        <f>IF(controle!$R549="","",VLOOKUP(MONTH(controle!$R549),editar!$F$2:$G$13,2,0))</f>
        <v/>
      </c>
      <c r="T549" s="80" t="str">
        <f>IF(controle!$R549="","",YEAR(controle!$R549))</f>
        <v/>
      </c>
      <c r="U549" s="80" t="str">
        <f>IF(controle!$M549="","",IF(controle!$M549="Vencido","Vencido",IF(controle!$M549="Válido","Válido","Próximo ao vencimento")))</f>
        <v/>
      </c>
      <c r="V549" s="80" t="str">
        <f>IF(controle!$N549="","",VLOOKUP(MONTH(controle!$N549),editar!$F$2:$G$13,2,0))</f>
        <v/>
      </c>
      <c r="W549" s="80" t="str">
        <f>IF(controle!$N549="","",YEAR(controle!$N549))</f>
        <v/>
      </c>
      <c r="X549" s="80" t="str">
        <f>IF(controle!$I549="","",VLOOKUP(MONTH(controle!$I549),editar!$F$2:$G$13,2,0))</f>
        <v/>
      </c>
      <c r="Y549" s="80" t="str">
        <f>IF(controle!$I549="","",YEAR(controle!$I549))</f>
        <v/>
      </c>
      <c r="Z549" s="80" t="str">
        <f>IF(controle!$L549="","",VLOOKUP(MONTH(controle!$L549),editar!$F$2:$G$13,2,0))</f>
        <v/>
      </c>
      <c r="AA549" s="80" t="str">
        <f>IF(controle!$L549="","",YEAR(controle!$L549))</f>
        <v/>
      </c>
      <c r="AB549" s="61"/>
      <c r="AC549" s="62">
        <f>IFERROR(K549-editar!$C$1,"")</f>
        <v>-44648</v>
      </c>
      <c r="AD549" s="62">
        <f t="shared" si="1"/>
        <v>9999955352</v>
      </c>
      <c r="AE549" s="63"/>
      <c r="AF549" s="63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ht="19.5" customHeight="1">
      <c r="A550" s="82" t="str">
        <f>IF(controle!$D550="","",controle!$P550)</f>
        <v/>
      </c>
      <c r="B550" s="83"/>
      <c r="C550" s="83"/>
      <c r="D550" s="83"/>
      <c r="E550" s="83"/>
      <c r="F550" s="91"/>
      <c r="G550" s="99"/>
      <c r="H550" s="91"/>
      <c r="I550" s="100"/>
      <c r="J550" s="92" t="str">
        <f>IFERROR(IF((controle!$I550&gt;0),IF((DAYS360(TODAY(),(controle!$I550+editar!$C$9))&lt;1),"Vencido",IF((DAYS360(TODAY(),(controle!$I550+editar!$C$9))&lt;31),(DAYS360(TODAY(),(controle!$I550+editar!$C$9))&amp;" Dias para vencer"),"Válido")),""),"Inválido")</f>
        <v/>
      </c>
      <c r="K550" s="93" t="str">
        <f>controle!$R550</f>
        <v/>
      </c>
      <c r="L550" s="94"/>
      <c r="M550" s="95" t="str">
        <f>IFERROR(IF((controle!$L550&gt;0),IF((DAYS360(TODAY(),(controle!$L550+editar!$C$15))&lt;1),"Vencido",IF((DAYS360(TODAY(),(controle!$L550+editar!$C$15))&lt;31),(DAYS360(TODAY(),(controle!$L550+editar!$C$15))&amp;" Dias para vencer"),"Válido")),""),"Inválido")</f>
        <v/>
      </c>
      <c r="N550" s="94" t="str">
        <f>IF(controle!$L550="","",controle!$L550+editar!$C$15)</f>
        <v/>
      </c>
      <c r="O550" s="97"/>
      <c r="P550" s="80">
        <v>543.0</v>
      </c>
      <c r="Q550" s="80" t="str">
        <f>IF(controle!$J550="","",IF(controle!$J550="Vencido","Vencido",IF(controle!$J550="Válido","Válido","Próximo ao vencimento")))</f>
        <v/>
      </c>
      <c r="R550" s="81" t="str">
        <f>IF(controle!$I550="","",controle!$I550+editar!$C$9)</f>
        <v/>
      </c>
      <c r="S550" s="80" t="str">
        <f>IF(controle!$R550="","",VLOOKUP(MONTH(controle!$R550),editar!$F$2:$G$13,2,0))</f>
        <v/>
      </c>
      <c r="T550" s="80" t="str">
        <f>IF(controle!$R550="","",YEAR(controle!$R550))</f>
        <v/>
      </c>
      <c r="U550" s="80" t="str">
        <f>IF(controle!$M550="","",IF(controle!$M550="Vencido","Vencido",IF(controle!$M550="Válido","Válido","Próximo ao vencimento")))</f>
        <v/>
      </c>
      <c r="V550" s="80" t="str">
        <f>IF(controle!$N550="","",VLOOKUP(MONTH(controle!$N550),editar!$F$2:$G$13,2,0))</f>
        <v/>
      </c>
      <c r="W550" s="80" t="str">
        <f>IF(controle!$N550="","",YEAR(controle!$N550))</f>
        <v/>
      </c>
      <c r="X550" s="80" t="str">
        <f>IF(controle!$I550="","",VLOOKUP(MONTH(controle!$I550),editar!$F$2:$G$13,2,0))</f>
        <v/>
      </c>
      <c r="Y550" s="80" t="str">
        <f>IF(controle!$I550="","",YEAR(controle!$I550))</f>
        <v/>
      </c>
      <c r="Z550" s="80" t="str">
        <f>IF(controle!$L550="","",VLOOKUP(MONTH(controle!$L550),editar!$F$2:$G$13,2,0))</f>
        <v/>
      </c>
      <c r="AA550" s="80" t="str">
        <f>IF(controle!$L550="","",YEAR(controle!$L550))</f>
        <v/>
      </c>
      <c r="AB550" s="61"/>
      <c r="AC550" s="62">
        <f>IFERROR(K550-editar!$C$1,"")</f>
        <v>-44648</v>
      </c>
      <c r="AD550" s="62">
        <f t="shared" si="1"/>
        <v>9999955352</v>
      </c>
      <c r="AE550" s="63"/>
      <c r="AF550" s="63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ht="19.5" customHeight="1">
      <c r="A551" s="82" t="str">
        <f>IF(controle!$D551="","",controle!$P551)</f>
        <v/>
      </c>
      <c r="B551" s="83"/>
      <c r="C551" s="83"/>
      <c r="D551" s="83"/>
      <c r="E551" s="83"/>
      <c r="F551" s="91"/>
      <c r="G551" s="99"/>
      <c r="H551" s="91"/>
      <c r="I551" s="100"/>
      <c r="J551" s="92" t="str">
        <f>IFERROR(IF((controle!$I551&gt;0),IF((DAYS360(TODAY(),(controle!$I551+editar!$C$9))&lt;1),"Vencido",IF((DAYS360(TODAY(),(controle!$I551+editar!$C$9))&lt;31),(DAYS360(TODAY(),(controle!$I551+editar!$C$9))&amp;" Dias para vencer"),"Válido")),""),"Inválido")</f>
        <v/>
      </c>
      <c r="K551" s="93" t="str">
        <f>controle!$R551</f>
        <v/>
      </c>
      <c r="L551" s="94"/>
      <c r="M551" s="95" t="str">
        <f>IFERROR(IF((controle!$L551&gt;0),IF((DAYS360(TODAY(),(controle!$L551+editar!$C$15))&lt;1),"Vencido",IF((DAYS360(TODAY(),(controle!$L551+editar!$C$15))&lt;31),(DAYS360(TODAY(),(controle!$L551+editar!$C$15))&amp;" Dias para vencer"),"Válido")),""),"Inválido")</f>
        <v/>
      </c>
      <c r="N551" s="94" t="str">
        <f>IF(controle!$L551="","",controle!$L551+editar!$C$15)</f>
        <v/>
      </c>
      <c r="O551" s="97"/>
      <c r="P551" s="80">
        <v>544.0</v>
      </c>
      <c r="Q551" s="80" t="str">
        <f>IF(controle!$J551="","",IF(controle!$J551="Vencido","Vencido",IF(controle!$J551="Válido","Válido","Próximo ao vencimento")))</f>
        <v/>
      </c>
      <c r="R551" s="81" t="str">
        <f>IF(controle!$I551="","",controle!$I551+editar!$C$9)</f>
        <v/>
      </c>
      <c r="S551" s="80" t="str">
        <f>IF(controle!$R551="","",VLOOKUP(MONTH(controle!$R551),editar!$F$2:$G$13,2,0))</f>
        <v/>
      </c>
      <c r="T551" s="80" t="str">
        <f>IF(controle!$R551="","",YEAR(controle!$R551))</f>
        <v/>
      </c>
      <c r="U551" s="80" t="str">
        <f>IF(controle!$M551="","",IF(controle!$M551="Vencido","Vencido",IF(controle!$M551="Válido","Válido","Próximo ao vencimento")))</f>
        <v/>
      </c>
      <c r="V551" s="80" t="str">
        <f>IF(controle!$N551="","",VLOOKUP(MONTH(controle!$N551),editar!$F$2:$G$13,2,0))</f>
        <v/>
      </c>
      <c r="W551" s="80" t="str">
        <f>IF(controle!$N551="","",YEAR(controle!$N551))</f>
        <v/>
      </c>
      <c r="X551" s="80" t="str">
        <f>IF(controle!$I551="","",VLOOKUP(MONTH(controle!$I551),editar!$F$2:$G$13,2,0))</f>
        <v/>
      </c>
      <c r="Y551" s="80" t="str">
        <f>IF(controle!$I551="","",YEAR(controle!$I551))</f>
        <v/>
      </c>
      <c r="Z551" s="80" t="str">
        <f>IF(controle!$L551="","",VLOOKUP(MONTH(controle!$L551),editar!$F$2:$G$13,2,0))</f>
        <v/>
      </c>
      <c r="AA551" s="80" t="str">
        <f>IF(controle!$L551="","",YEAR(controle!$L551))</f>
        <v/>
      </c>
      <c r="AB551" s="61"/>
      <c r="AC551" s="62">
        <f>IFERROR(K551-editar!$C$1,"")</f>
        <v>-44648</v>
      </c>
      <c r="AD551" s="62">
        <f t="shared" si="1"/>
        <v>9999955352</v>
      </c>
      <c r="AE551" s="63"/>
      <c r="AF551" s="63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ht="19.5" customHeight="1">
      <c r="A552" s="82" t="str">
        <f>IF(controle!$D552="","",controle!$P552)</f>
        <v/>
      </c>
      <c r="B552" s="83"/>
      <c r="C552" s="83"/>
      <c r="D552" s="83"/>
      <c r="E552" s="83"/>
      <c r="F552" s="91"/>
      <c r="G552" s="99"/>
      <c r="H552" s="91"/>
      <c r="I552" s="100"/>
      <c r="J552" s="92" t="str">
        <f>IFERROR(IF((controle!$I552&gt;0),IF((DAYS360(TODAY(),(controle!$I552+editar!$C$9))&lt;1),"Vencido",IF((DAYS360(TODAY(),(controle!$I552+editar!$C$9))&lt;31),(DAYS360(TODAY(),(controle!$I552+editar!$C$9))&amp;" Dias para vencer"),"Válido")),""),"Inválido")</f>
        <v/>
      </c>
      <c r="K552" s="93" t="str">
        <f>controle!$R552</f>
        <v/>
      </c>
      <c r="L552" s="94"/>
      <c r="M552" s="95" t="str">
        <f>IFERROR(IF((controle!$L552&gt;0),IF((DAYS360(TODAY(),(controle!$L552+editar!$C$15))&lt;1),"Vencido",IF((DAYS360(TODAY(),(controle!$L552+editar!$C$15))&lt;31),(DAYS360(TODAY(),(controle!$L552+editar!$C$15))&amp;" Dias para vencer"),"Válido")),""),"Inválido")</f>
        <v/>
      </c>
      <c r="N552" s="94" t="str">
        <f>IF(controle!$L552="","",controle!$L552+editar!$C$15)</f>
        <v/>
      </c>
      <c r="O552" s="97"/>
      <c r="P552" s="80">
        <v>545.0</v>
      </c>
      <c r="Q552" s="80" t="str">
        <f>IF(controle!$J552="","",IF(controle!$J552="Vencido","Vencido",IF(controle!$J552="Válido","Válido","Próximo ao vencimento")))</f>
        <v/>
      </c>
      <c r="R552" s="81" t="str">
        <f>IF(controle!$I552="","",controle!$I552+editar!$C$9)</f>
        <v/>
      </c>
      <c r="S552" s="80" t="str">
        <f>IF(controle!$R552="","",VLOOKUP(MONTH(controle!$R552),editar!$F$2:$G$13,2,0))</f>
        <v/>
      </c>
      <c r="T552" s="80" t="str">
        <f>IF(controle!$R552="","",YEAR(controle!$R552))</f>
        <v/>
      </c>
      <c r="U552" s="80" t="str">
        <f>IF(controle!$M552="","",IF(controle!$M552="Vencido","Vencido",IF(controle!$M552="Válido","Válido","Próximo ao vencimento")))</f>
        <v/>
      </c>
      <c r="V552" s="80" t="str">
        <f>IF(controle!$N552="","",VLOOKUP(MONTH(controle!$N552),editar!$F$2:$G$13,2,0))</f>
        <v/>
      </c>
      <c r="W552" s="80" t="str">
        <f>IF(controle!$N552="","",YEAR(controle!$N552))</f>
        <v/>
      </c>
      <c r="X552" s="80" t="str">
        <f>IF(controle!$I552="","",VLOOKUP(MONTH(controle!$I552),editar!$F$2:$G$13,2,0))</f>
        <v/>
      </c>
      <c r="Y552" s="80" t="str">
        <f>IF(controle!$I552="","",YEAR(controle!$I552))</f>
        <v/>
      </c>
      <c r="Z552" s="80" t="str">
        <f>IF(controle!$L552="","",VLOOKUP(MONTH(controle!$L552),editar!$F$2:$G$13,2,0))</f>
        <v/>
      </c>
      <c r="AA552" s="80" t="str">
        <f>IF(controle!$L552="","",YEAR(controle!$L552))</f>
        <v/>
      </c>
      <c r="AB552" s="61"/>
      <c r="AC552" s="62">
        <f>IFERROR(K552-editar!$C$1,"")</f>
        <v>-44648</v>
      </c>
      <c r="AD552" s="62">
        <f t="shared" si="1"/>
        <v>9999955352</v>
      </c>
      <c r="AE552" s="63"/>
      <c r="AF552" s="63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ht="19.5" customHeight="1">
      <c r="A553" s="82" t="str">
        <f>IF(controle!$D553="","",controle!$P553)</f>
        <v/>
      </c>
      <c r="B553" s="83"/>
      <c r="C553" s="83"/>
      <c r="D553" s="83"/>
      <c r="E553" s="83"/>
      <c r="F553" s="91"/>
      <c r="G553" s="99"/>
      <c r="H553" s="91"/>
      <c r="I553" s="100"/>
      <c r="J553" s="92" t="str">
        <f>IFERROR(IF((controle!$I553&gt;0),IF((DAYS360(TODAY(),(controle!$I553+editar!$C$9))&lt;1),"Vencido",IF((DAYS360(TODAY(),(controle!$I553+editar!$C$9))&lt;31),(DAYS360(TODAY(),(controle!$I553+editar!$C$9))&amp;" Dias para vencer"),"Válido")),""),"Inválido")</f>
        <v/>
      </c>
      <c r="K553" s="93" t="str">
        <f>controle!$R553</f>
        <v/>
      </c>
      <c r="L553" s="94"/>
      <c r="M553" s="95" t="str">
        <f>IFERROR(IF((controle!$L553&gt;0),IF((DAYS360(TODAY(),(controle!$L553+editar!$C$15))&lt;1),"Vencido",IF((DAYS360(TODAY(),(controle!$L553+editar!$C$15))&lt;31),(DAYS360(TODAY(),(controle!$L553+editar!$C$15))&amp;" Dias para vencer"),"Válido")),""),"Inválido")</f>
        <v/>
      </c>
      <c r="N553" s="94" t="str">
        <f>IF(controle!$L553="","",controle!$L553+editar!$C$15)</f>
        <v/>
      </c>
      <c r="O553" s="97"/>
      <c r="P553" s="80">
        <v>546.0</v>
      </c>
      <c r="Q553" s="80" t="str">
        <f>IF(controle!$J553="","",IF(controle!$J553="Vencido","Vencido",IF(controle!$J553="Válido","Válido","Próximo ao vencimento")))</f>
        <v/>
      </c>
      <c r="R553" s="81" t="str">
        <f>IF(controle!$I553="","",controle!$I553+editar!$C$9)</f>
        <v/>
      </c>
      <c r="S553" s="80" t="str">
        <f>IF(controle!$R553="","",VLOOKUP(MONTH(controle!$R553),editar!$F$2:$G$13,2,0))</f>
        <v/>
      </c>
      <c r="T553" s="80" t="str">
        <f>IF(controle!$R553="","",YEAR(controle!$R553))</f>
        <v/>
      </c>
      <c r="U553" s="80" t="str">
        <f>IF(controle!$M553="","",IF(controle!$M553="Vencido","Vencido",IF(controle!$M553="Válido","Válido","Próximo ao vencimento")))</f>
        <v/>
      </c>
      <c r="V553" s="80" t="str">
        <f>IF(controle!$N553="","",VLOOKUP(MONTH(controle!$N553),editar!$F$2:$G$13,2,0))</f>
        <v/>
      </c>
      <c r="W553" s="80" t="str">
        <f>IF(controle!$N553="","",YEAR(controle!$N553))</f>
        <v/>
      </c>
      <c r="X553" s="80" t="str">
        <f>IF(controle!$I553="","",VLOOKUP(MONTH(controle!$I553),editar!$F$2:$G$13,2,0))</f>
        <v/>
      </c>
      <c r="Y553" s="80" t="str">
        <f>IF(controle!$I553="","",YEAR(controle!$I553))</f>
        <v/>
      </c>
      <c r="Z553" s="80" t="str">
        <f>IF(controle!$L553="","",VLOOKUP(MONTH(controle!$L553),editar!$F$2:$G$13,2,0))</f>
        <v/>
      </c>
      <c r="AA553" s="80" t="str">
        <f>IF(controle!$L553="","",YEAR(controle!$L553))</f>
        <v/>
      </c>
      <c r="AB553" s="61"/>
      <c r="AC553" s="62">
        <f>IFERROR(K553-editar!$C$1,"")</f>
        <v>-44648</v>
      </c>
      <c r="AD553" s="62">
        <f t="shared" si="1"/>
        <v>9999955352</v>
      </c>
      <c r="AE553" s="63"/>
      <c r="AF553" s="63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ht="19.5" customHeight="1">
      <c r="A554" s="82" t="str">
        <f>IF(controle!$D554="","",controle!$P554)</f>
        <v/>
      </c>
      <c r="B554" s="83"/>
      <c r="C554" s="83"/>
      <c r="D554" s="83"/>
      <c r="E554" s="83"/>
      <c r="F554" s="91"/>
      <c r="G554" s="99"/>
      <c r="H554" s="91"/>
      <c r="I554" s="100"/>
      <c r="J554" s="92" t="str">
        <f>IFERROR(IF((controle!$I554&gt;0),IF((DAYS360(TODAY(),(controle!$I554+editar!$C$9))&lt;1),"Vencido",IF((DAYS360(TODAY(),(controle!$I554+editar!$C$9))&lt;31),(DAYS360(TODAY(),(controle!$I554+editar!$C$9))&amp;" Dias para vencer"),"Válido")),""),"Inválido")</f>
        <v/>
      </c>
      <c r="K554" s="93" t="str">
        <f>controle!$R554</f>
        <v/>
      </c>
      <c r="L554" s="94"/>
      <c r="M554" s="95" t="str">
        <f>IFERROR(IF((controle!$L554&gt;0),IF((DAYS360(TODAY(),(controle!$L554+editar!$C$15))&lt;1),"Vencido",IF((DAYS360(TODAY(),(controle!$L554+editar!$C$15))&lt;31),(DAYS360(TODAY(),(controle!$L554+editar!$C$15))&amp;" Dias para vencer"),"Válido")),""),"Inválido")</f>
        <v/>
      </c>
      <c r="N554" s="94" t="str">
        <f>IF(controle!$L554="","",controle!$L554+editar!$C$15)</f>
        <v/>
      </c>
      <c r="O554" s="97"/>
      <c r="P554" s="80">
        <v>547.0</v>
      </c>
      <c r="Q554" s="80" t="str">
        <f>IF(controle!$J554="","",IF(controle!$J554="Vencido","Vencido",IF(controle!$J554="Válido","Válido","Próximo ao vencimento")))</f>
        <v/>
      </c>
      <c r="R554" s="81" t="str">
        <f>IF(controle!$I554="","",controle!$I554+editar!$C$9)</f>
        <v/>
      </c>
      <c r="S554" s="80" t="str">
        <f>IF(controle!$R554="","",VLOOKUP(MONTH(controle!$R554),editar!$F$2:$G$13,2,0))</f>
        <v/>
      </c>
      <c r="T554" s="80" t="str">
        <f>IF(controle!$R554="","",YEAR(controle!$R554))</f>
        <v/>
      </c>
      <c r="U554" s="80" t="str">
        <f>IF(controle!$M554="","",IF(controle!$M554="Vencido","Vencido",IF(controle!$M554="Válido","Válido","Próximo ao vencimento")))</f>
        <v/>
      </c>
      <c r="V554" s="80" t="str">
        <f>IF(controle!$N554="","",VLOOKUP(MONTH(controle!$N554),editar!$F$2:$G$13,2,0))</f>
        <v/>
      </c>
      <c r="W554" s="80" t="str">
        <f>IF(controle!$N554="","",YEAR(controle!$N554))</f>
        <v/>
      </c>
      <c r="X554" s="80" t="str">
        <f>IF(controle!$I554="","",VLOOKUP(MONTH(controle!$I554),editar!$F$2:$G$13,2,0))</f>
        <v/>
      </c>
      <c r="Y554" s="80" t="str">
        <f>IF(controle!$I554="","",YEAR(controle!$I554))</f>
        <v/>
      </c>
      <c r="Z554" s="80" t="str">
        <f>IF(controle!$L554="","",VLOOKUP(MONTH(controle!$L554),editar!$F$2:$G$13,2,0))</f>
        <v/>
      </c>
      <c r="AA554" s="80" t="str">
        <f>IF(controle!$L554="","",YEAR(controle!$L554))</f>
        <v/>
      </c>
      <c r="AB554" s="61"/>
      <c r="AC554" s="62">
        <f>IFERROR(K554-editar!$C$1,"")</f>
        <v>-44648</v>
      </c>
      <c r="AD554" s="62">
        <f t="shared" si="1"/>
        <v>9999955352</v>
      </c>
      <c r="AE554" s="63"/>
      <c r="AF554" s="63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ht="19.5" customHeight="1">
      <c r="A555" s="82" t="str">
        <f>IF(controle!$D555="","",controle!$P555)</f>
        <v/>
      </c>
      <c r="B555" s="83"/>
      <c r="C555" s="83"/>
      <c r="D555" s="83"/>
      <c r="E555" s="83"/>
      <c r="F555" s="91"/>
      <c r="G555" s="99"/>
      <c r="H555" s="91"/>
      <c r="I555" s="100"/>
      <c r="J555" s="92" t="str">
        <f>IFERROR(IF((controle!$I555&gt;0),IF((DAYS360(TODAY(),(controle!$I555+editar!$C$9))&lt;1),"Vencido",IF((DAYS360(TODAY(),(controle!$I555+editar!$C$9))&lt;31),(DAYS360(TODAY(),(controle!$I555+editar!$C$9))&amp;" Dias para vencer"),"Válido")),""),"Inválido")</f>
        <v/>
      </c>
      <c r="K555" s="93" t="str">
        <f>controle!$R555</f>
        <v/>
      </c>
      <c r="L555" s="94"/>
      <c r="M555" s="95" t="str">
        <f>IFERROR(IF((controle!$L555&gt;0),IF((DAYS360(TODAY(),(controle!$L555+editar!$C$15))&lt;1),"Vencido",IF((DAYS360(TODAY(),(controle!$L555+editar!$C$15))&lt;31),(DAYS360(TODAY(),(controle!$L555+editar!$C$15))&amp;" Dias para vencer"),"Válido")),""),"Inválido")</f>
        <v/>
      </c>
      <c r="N555" s="94" t="str">
        <f>IF(controle!$L555="","",controle!$L555+editar!$C$15)</f>
        <v/>
      </c>
      <c r="O555" s="97"/>
      <c r="P555" s="80">
        <v>548.0</v>
      </c>
      <c r="Q555" s="80" t="str">
        <f>IF(controle!$J555="","",IF(controle!$J555="Vencido","Vencido",IF(controle!$J555="Válido","Válido","Próximo ao vencimento")))</f>
        <v/>
      </c>
      <c r="R555" s="81" t="str">
        <f>IF(controle!$I555="","",controle!$I555+editar!$C$9)</f>
        <v/>
      </c>
      <c r="S555" s="80" t="str">
        <f>IF(controle!$R555="","",VLOOKUP(MONTH(controle!$R555),editar!$F$2:$G$13,2,0))</f>
        <v/>
      </c>
      <c r="T555" s="80" t="str">
        <f>IF(controle!$R555="","",YEAR(controle!$R555))</f>
        <v/>
      </c>
      <c r="U555" s="80" t="str">
        <f>IF(controle!$M555="","",IF(controle!$M555="Vencido","Vencido",IF(controle!$M555="Válido","Válido","Próximo ao vencimento")))</f>
        <v/>
      </c>
      <c r="V555" s="80" t="str">
        <f>IF(controle!$N555="","",VLOOKUP(MONTH(controle!$N555),editar!$F$2:$G$13,2,0))</f>
        <v/>
      </c>
      <c r="W555" s="80" t="str">
        <f>IF(controle!$N555="","",YEAR(controle!$N555))</f>
        <v/>
      </c>
      <c r="X555" s="80" t="str">
        <f>IF(controle!$I555="","",VLOOKUP(MONTH(controle!$I555),editar!$F$2:$G$13,2,0))</f>
        <v/>
      </c>
      <c r="Y555" s="80" t="str">
        <f>IF(controle!$I555="","",YEAR(controle!$I555))</f>
        <v/>
      </c>
      <c r="Z555" s="80" t="str">
        <f>IF(controle!$L555="","",VLOOKUP(MONTH(controle!$L555),editar!$F$2:$G$13,2,0))</f>
        <v/>
      </c>
      <c r="AA555" s="80" t="str">
        <f>IF(controle!$L555="","",YEAR(controle!$L555))</f>
        <v/>
      </c>
      <c r="AB555" s="61"/>
      <c r="AC555" s="62">
        <f>IFERROR(K555-editar!$C$1,"")</f>
        <v>-44648</v>
      </c>
      <c r="AD555" s="62">
        <f t="shared" si="1"/>
        <v>9999955352</v>
      </c>
      <c r="AE555" s="63"/>
      <c r="AF555" s="63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ht="19.5" customHeight="1">
      <c r="A556" s="82" t="str">
        <f>IF(controle!$D556="","",controle!$P556)</f>
        <v/>
      </c>
      <c r="B556" s="83"/>
      <c r="C556" s="83"/>
      <c r="D556" s="83"/>
      <c r="E556" s="83"/>
      <c r="F556" s="91"/>
      <c r="G556" s="99"/>
      <c r="H556" s="91"/>
      <c r="I556" s="100"/>
      <c r="J556" s="92" t="str">
        <f>IFERROR(IF((controle!$I556&gt;0),IF((DAYS360(TODAY(),(controle!$I556+editar!$C$9))&lt;1),"Vencido",IF((DAYS360(TODAY(),(controle!$I556+editar!$C$9))&lt;31),(DAYS360(TODAY(),(controle!$I556+editar!$C$9))&amp;" Dias para vencer"),"Válido")),""),"Inválido")</f>
        <v/>
      </c>
      <c r="K556" s="93" t="str">
        <f>controle!$R556</f>
        <v/>
      </c>
      <c r="L556" s="94"/>
      <c r="M556" s="95" t="str">
        <f>IFERROR(IF((controle!$L556&gt;0),IF((DAYS360(TODAY(),(controle!$L556+editar!$C$15))&lt;1),"Vencido",IF((DAYS360(TODAY(),(controle!$L556+editar!$C$15))&lt;31),(DAYS360(TODAY(),(controle!$L556+editar!$C$15))&amp;" Dias para vencer"),"Válido")),""),"Inválido")</f>
        <v/>
      </c>
      <c r="N556" s="94" t="str">
        <f>IF(controle!$L556="","",controle!$L556+editar!$C$15)</f>
        <v/>
      </c>
      <c r="O556" s="97"/>
      <c r="P556" s="80">
        <v>549.0</v>
      </c>
      <c r="Q556" s="80" t="str">
        <f>IF(controle!$J556="","",IF(controle!$J556="Vencido","Vencido",IF(controle!$J556="Válido","Válido","Próximo ao vencimento")))</f>
        <v/>
      </c>
      <c r="R556" s="81" t="str">
        <f>IF(controle!$I556="","",controle!$I556+editar!$C$9)</f>
        <v/>
      </c>
      <c r="S556" s="80" t="str">
        <f>IF(controle!$R556="","",VLOOKUP(MONTH(controle!$R556),editar!$F$2:$G$13,2,0))</f>
        <v/>
      </c>
      <c r="T556" s="80" t="str">
        <f>IF(controle!$R556="","",YEAR(controle!$R556))</f>
        <v/>
      </c>
      <c r="U556" s="80" t="str">
        <f>IF(controle!$M556="","",IF(controle!$M556="Vencido","Vencido",IF(controle!$M556="Válido","Válido","Próximo ao vencimento")))</f>
        <v/>
      </c>
      <c r="V556" s="80" t="str">
        <f>IF(controle!$N556="","",VLOOKUP(MONTH(controle!$N556),editar!$F$2:$G$13,2,0))</f>
        <v/>
      </c>
      <c r="W556" s="80" t="str">
        <f>IF(controle!$N556="","",YEAR(controle!$N556))</f>
        <v/>
      </c>
      <c r="X556" s="80" t="str">
        <f>IF(controle!$I556="","",VLOOKUP(MONTH(controle!$I556),editar!$F$2:$G$13,2,0))</f>
        <v/>
      </c>
      <c r="Y556" s="80" t="str">
        <f>IF(controle!$I556="","",YEAR(controle!$I556))</f>
        <v/>
      </c>
      <c r="Z556" s="80" t="str">
        <f>IF(controle!$L556="","",VLOOKUP(MONTH(controle!$L556),editar!$F$2:$G$13,2,0))</f>
        <v/>
      </c>
      <c r="AA556" s="80" t="str">
        <f>IF(controle!$L556="","",YEAR(controle!$L556))</f>
        <v/>
      </c>
      <c r="AB556" s="61"/>
      <c r="AC556" s="62">
        <f>IFERROR(K556-editar!$C$1,"")</f>
        <v>-44648</v>
      </c>
      <c r="AD556" s="62">
        <f t="shared" si="1"/>
        <v>9999955352</v>
      </c>
      <c r="AE556" s="63"/>
      <c r="AF556" s="63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ht="19.5" customHeight="1">
      <c r="A557" s="82" t="str">
        <f>IF(controle!$D557="","",controle!$P557)</f>
        <v/>
      </c>
      <c r="B557" s="83"/>
      <c r="C557" s="83"/>
      <c r="D557" s="83"/>
      <c r="E557" s="83"/>
      <c r="F557" s="91"/>
      <c r="G557" s="99"/>
      <c r="H557" s="91"/>
      <c r="I557" s="100"/>
      <c r="J557" s="92" t="str">
        <f>IFERROR(IF((controle!$I557&gt;0),IF((DAYS360(TODAY(),(controle!$I557+editar!$C$9))&lt;1),"Vencido",IF((DAYS360(TODAY(),(controle!$I557+editar!$C$9))&lt;31),(DAYS360(TODAY(),(controle!$I557+editar!$C$9))&amp;" Dias para vencer"),"Válido")),""),"Inválido")</f>
        <v/>
      </c>
      <c r="K557" s="93" t="str">
        <f>controle!$R557</f>
        <v/>
      </c>
      <c r="L557" s="94"/>
      <c r="M557" s="95" t="str">
        <f>IFERROR(IF((controle!$L557&gt;0),IF((DAYS360(TODAY(),(controle!$L557+editar!$C$15))&lt;1),"Vencido",IF((DAYS360(TODAY(),(controle!$L557+editar!$C$15))&lt;31),(DAYS360(TODAY(),(controle!$L557+editar!$C$15))&amp;" Dias para vencer"),"Válido")),""),"Inválido")</f>
        <v/>
      </c>
      <c r="N557" s="94" t="str">
        <f>IF(controle!$L557="","",controle!$L557+editar!$C$15)</f>
        <v/>
      </c>
      <c r="O557" s="97"/>
      <c r="P557" s="80">
        <v>550.0</v>
      </c>
      <c r="Q557" s="80" t="str">
        <f>IF(controle!$J557="","",IF(controle!$J557="Vencido","Vencido",IF(controle!$J557="Válido","Válido","Próximo ao vencimento")))</f>
        <v/>
      </c>
      <c r="R557" s="81" t="str">
        <f>IF(controle!$I557="","",controle!$I557+editar!$C$9)</f>
        <v/>
      </c>
      <c r="S557" s="80" t="str">
        <f>IF(controle!$R557="","",VLOOKUP(MONTH(controle!$R557),editar!$F$2:$G$13,2,0))</f>
        <v/>
      </c>
      <c r="T557" s="80" t="str">
        <f>IF(controle!$R557="","",YEAR(controle!$R557))</f>
        <v/>
      </c>
      <c r="U557" s="80" t="str">
        <f>IF(controle!$M557="","",IF(controle!$M557="Vencido","Vencido",IF(controle!$M557="Válido","Válido","Próximo ao vencimento")))</f>
        <v/>
      </c>
      <c r="V557" s="80" t="str">
        <f>IF(controle!$N557="","",VLOOKUP(MONTH(controle!$N557),editar!$F$2:$G$13,2,0))</f>
        <v/>
      </c>
      <c r="W557" s="80" t="str">
        <f>IF(controle!$N557="","",YEAR(controle!$N557))</f>
        <v/>
      </c>
      <c r="X557" s="80" t="str">
        <f>IF(controle!$I557="","",VLOOKUP(MONTH(controle!$I557),editar!$F$2:$G$13,2,0))</f>
        <v/>
      </c>
      <c r="Y557" s="80" t="str">
        <f>IF(controle!$I557="","",YEAR(controle!$I557))</f>
        <v/>
      </c>
      <c r="Z557" s="80" t="str">
        <f>IF(controle!$L557="","",VLOOKUP(MONTH(controle!$L557),editar!$F$2:$G$13,2,0))</f>
        <v/>
      </c>
      <c r="AA557" s="80" t="str">
        <f>IF(controle!$L557="","",YEAR(controle!$L557))</f>
        <v/>
      </c>
      <c r="AB557" s="61"/>
      <c r="AC557" s="62">
        <f>IFERROR(K557-editar!$C$1,"")</f>
        <v>-44648</v>
      </c>
      <c r="AD557" s="62">
        <f t="shared" si="1"/>
        <v>9999955352</v>
      </c>
      <c r="AE557" s="63"/>
      <c r="AF557" s="63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ht="19.5" customHeight="1">
      <c r="A558" s="82" t="str">
        <f>IF(controle!$D558="","",controle!$P558)</f>
        <v/>
      </c>
      <c r="B558" s="83"/>
      <c r="C558" s="83"/>
      <c r="D558" s="83"/>
      <c r="E558" s="83"/>
      <c r="F558" s="91"/>
      <c r="G558" s="99"/>
      <c r="H558" s="91"/>
      <c r="I558" s="100"/>
      <c r="J558" s="92" t="str">
        <f>IFERROR(IF((controle!$I558&gt;0),IF((DAYS360(TODAY(),(controle!$I558+editar!$C$9))&lt;1),"Vencido",IF((DAYS360(TODAY(),(controle!$I558+editar!$C$9))&lt;31),(DAYS360(TODAY(),(controle!$I558+editar!$C$9))&amp;" Dias para vencer"),"Válido")),""),"Inválido")</f>
        <v/>
      </c>
      <c r="K558" s="93" t="str">
        <f>controle!$R558</f>
        <v/>
      </c>
      <c r="L558" s="94"/>
      <c r="M558" s="95" t="str">
        <f>IFERROR(IF((controle!$L558&gt;0),IF((DAYS360(TODAY(),(controle!$L558+editar!$C$15))&lt;1),"Vencido",IF((DAYS360(TODAY(),(controle!$L558+editar!$C$15))&lt;31),(DAYS360(TODAY(),(controle!$L558+editar!$C$15))&amp;" Dias para vencer"),"Válido")),""),"Inválido")</f>
        <v/>
      </c>
      <c r="N558" s="94" t="str">
        <f>IF(controle!$L558="","",controle!$L558+editar!$C$15)</f>
        <v/>
      </c>
      <c r="O558" s="97"/>
      <c r="P558" s="80">
        <v>551.0</v>
      </c>
      <c r="Q558" s="80" t="str">
        <f>IF(controle!$J558="","",IF(controle!$J558="Vencido","Vencido",IF(controle!$J558="Válido","Válido","Próximo ao vencimento")))</f>
        <v/>
      </c>
      <c r="R558" s="81" t="str">
        <f>IF(controle!$I558="","",controle!$I558+editar!$C$9)</f>
        <v/>
      </c>
      <c r="S558" s="80" t="str">
        <f>IF(controle!$R558="","",VLOOKUP(MONTH(controle!$R558),editar!$F$2:$G$13,2,0))</f>
        <v/>
      </c>
      <c r="T558" s="80" t="str">
        <f>IF(controle!$R558="","",YEAR(controle!$R558))</f>
        <v/>
      </c>
      <c r="U558" s="80" t="str">
        <f>IF(controle!$M558="","",IF(controle!$M558="Vencido","Vencido",IF(controle!$M558="Válido","Válido","Próximo ao vencimento")))</f>
        <v/>
      </c>
      <c r="V558" s="80" t="str">
        <f>IF(controle!$N558="","",VLOOKUP(MONTH(controle!$N558),editar!$F$2:$G$13,2,0))</f>
        <v/>
      </c>
      <c r="W558" s="80" t="str">
        <f>IF(controle!$N558="","",YEAR(controle!$N558))</f>
        <v/>
      </c>
      <c r="X558" s="80" t="str">
        <f>IF(controle!$I558="","",VLOOKUP(MONTH(controle!$I558),editar!$F$2:$G$13,2,0))</f>
        <v/>
      </c>
      <c r="Y558" s="80" t="str">
        <f>IF(controle!$I558="","",YEAR(controle!$I558))</f>
        <v/>
      </c>
      <c r="Z558" s="80" t="str">
        <f>IF(controle!$L558="","",VLOOKUP(MONTH(controle!$L558),editar!$F$2:$G$13,2,0))</f>
        <v/>
      </c>
      <c r="AA558" s="80" t="str">
        <f>IF(controle!$L558="","",YEAR(controle!$L558))</f>
        <v/>
      </c>
      <c r="AB558" s="61"/>
      <c r="AC558" s="62">
        <f>IFERROR(K558-editar!$C$1,"")</f>
        <v>-44648</v>
      </c>
      <c r="AD558" s="62">
        <f t="shared" si="1"/>
        <v>9999955352</v>
      </c>
      <c r="AE558" s="63"/>
      <c r="AF558" s="63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ht="19.5" customHeight="1">
      <c r="A559" s="82" t="str">
        <f>IF(controle!$D559="","",controle!$P559)</f>
        <v/>
      </c>
      <c r="B559" s="83"/>
      <c r="C559" s="83"/>
      <c r="D559" s="83"/>
      <c r="E559" s="83"/>
      <c r="F559" s="91"/>
      <c r="G559" s="99"/>
      <c r="H559" s="91"/>
      <c r="I559" s="100"/>
      <c r="J559" s="92" t="str">
        <f>IFERROR(IF((controle!$I559&gt;0),IF((DAYS360(TODAY(),(controle!$I559+editar!$C$9))&lt;1),"Vencido",IF((DAYS360(TODAY(),(controle!$I559+editar!$C$9))&lt;31),(DAYS360(TODAY(),(controle!$I559+editar!$C$9))&amp;" Dias para vencer"),"Válido")),""),"Inválido")</f>
        <v/>
      </c>
      <c r="K559" s="93" t="str">
        <f>controle!$R559</f>
        <v/>
      </c>
      <c r="L559" s="94"/>
      <c r="M559" s="95" t="str">
        <f>IFERROR(IF((controle!$L559&gt;0),IF((DAYS360(TODAY(),(controle!$L559+editar!$C$15))&lt;1),"Vencido",IF((DAYS360(TODAY(),(controle!$L559+editar!$C$15))&lt;31),(DAYS360(TODAY(),(controle!$L559+editar!$C$15))&amp;" Dias para vencer"),"Válido")),""),"Inválido")</f>
        <v/>
      </c>
      <c r="N559" s="94" t="str">
        <f>IF(controle!$L559="","",controle!$L559+editar!$C$15)</f>
        <v/>
      </c>
      <c r="O559" s="97"/>
      <c r="P559" s="80">
        <v>552.0</v>
      </c>
      <c r="Q559" s="80" t="str">
        <f>IF(controle!$J559="","",IF(controle!$J559="Vencido","Vencido",IF(controle!$J559="Válido","Válido","Próximo ao vencimento")))</f>
        <v/>
      </c>
      <c r="R559" s="81" t="str">
        <f>IF(controle!$I559="","",controle!$I559+editar!$C$9)</f>
        <v/>
      </c>
      <c r="S559" s="80" t="str">
        <f>IF(controle!$R559="","",VLOOKUP(MONTH(controle!$R559),editar!$F$2:$G$13,2,0))</f>
        <v/>
      </c>
      <c r="T559" s="80" t="str">
        <f>IF(controle!$R559="","",YEAR(controle!$R559))</f>
        <v/>
      </c>
      <c r="U559" s="80" t="str">
        <f>IF(controle!$M559="","",IF(controle!$M559="Vencido","Vencido",IF(controle!$M559="Válido","Válido","Próximo ao vencimento")))</f>
        <v/>
      </c>
      <c r="V559" s="80" t="str">
        <f>IF(controle!$N559="","",VLOOKUP(MONTH(controle!$N559),editar!$F$2:$G$13,2,0))</f>
        <v/>
      </c>
      <c r="W559" s="80" t="str">
        <f>IF(controle!$N559="","",YEAR(controle!$N559))</f>
        <v/>
      </c>
      <c r="X559" s="80" t="str">
        <f>IF(controle!$I559="","",VLOOKUP(MONTH(controle!$I559),editar!$F$2:$G$13,2,0))</f>
        <v/>
      </c>
      <c r="Y559" s="80" t="str">
        <f>IF(controle!$I559="","",YEAR(controle!$I559))</f>
        <v/>
      </c>
      <c r="Z559" s="80" t="str">
        <f>IF(controle!$L559="","",VLOOKUP(MONTH(controle!$L559),editar!$F$2:$G$13,2,0))</f>
        <v/>
      </c>
      <c r="AA559" s="80" t="str">
        <f>IF(controle!$L559="","",YEAR(controle!$L559))</f>
        <v/>
      </c>
      <c r="AB559" s="61"/>
      <c r="AC559" s="62">
        <f>IFERROR(K559-editar!$C$1,"")</f>
        <v>-44648</v>
      </c>
      <c r="AD559" s="62">
        <f t="shared" si="1"/>
        <v>9999955352</v>
      </c>
      <c r="AE559" s="63"/>
      <c r="AF559" s="63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ht="19.5" customHeight="1">
      <c r="A560" s="82" t="str">
        <f>IF(controle!$D560="","",controle!$P560)</f>
        <v/>
      </c>
      <c r="B560" s="83"/>
      <c r="C560" s="83"/>
      <c r="D560" s="83"/>
      <c r="E560" s="83"/>
      <c r="F560" s="91"/>
      <c r="G560" s="99"/>
      <c r="H560" s="91"/>
      <c r="I560" s="100"/>
      <c r="J560" s="92" t="str">
        <f>IFERROR(IF((controle!$I560&gt;0),IF((DAYS360(TODAY(),(controle!$I560+editar!$C$9))&lt;1),"Vencido",IF((DAYS360(TODAY(),(controle!$I560+editar!$C$9))&lt;31),(DAYS360(TODAY(),(controle!$I560+editar!$C$9))&amp;" Dias para vencer"),"Válido")),""),"Inválido")</f>
        <v/>
      </c>
      <c r="K560" s="93" t="str">
        <f>controle!$R560</f>
        <v/>
      </c>
      <c r="L560" s="94"/>
      <c r="M560" s="95" t="str">
        <f>IFERROR(IF((controle!$L560&gt;0),IF((DAYS360(TODAY(),(controle!$L560+editar!$C$15))&lt;1),"Vencido",IF((DAYS360(TODAY(),(controle!$L560+editar!$C$15))&lt;31),(DAYS360(TODAY(),(controle!$L560+editar!$C$15))&amp;" Dias para vencer"),"Válido")),""),"Inválido")</f>
        <v/>
      </c>
      <c r="N560" s="94" t="str">
        <f>IF(controle!$L560="","",controle!$L560+editar!$C$15)</f>
        <v/>
      </c>
      <c r="O560" s="97"/>
      <c r="P560" s="80">
        <v>553.0</v>
      </c>
      <c r="Q560" s="80" t="str">
        <f>IF(controle!$J560="","",IF(controle!$J560="Vencido","Vencido",IF(controle!$J560="Válido","Válido","Próximo ao vencimento")))</f>
        <v/>
      </c>
      <c r="R560" s="81" t="str">
        <f>IF(controle!$I560="","",controle!$I560+editar!$C$9)</f>
        <v/>
      </c>
      <c r="S560" s="80" t="str">
        <f>IF(controle!$R560="","",VLOOKUP(MONTH(controle!$R560),editar!$F$2:$G$13,2,0))</f>
        <v/>
      </c>
      <c r="T560" s="80" t="str">
        <f>IF(controle!$R560="","",YEAR(controle!$R560))</f>
        <v/>
      </c>
      <c r="U560" s="80" t="str">
        <f>IF(controle!$M560="","",IF(controle!$M560="Vencido","Vencido",IF(controle!$M560="Válido","Válido","Próximo ao vencimento")))</f>
        <v/>
      </c>
      <c r="V560" s="80" t="str">
        <f>IF(controle!$N560="","",VLOOKUP(MONTH(controle!$N560),editar!$F$2:$G$13,2,0))</f>
        <v/>
      </c>
      <c r="W560" s="80" t="str">
        <f>IF(controle!$N560="","",YEAR(controle!$N560))</f>
        <v/>
      </c>
      <c r="X560" s="80" t="str">
        <f>IF(controle!$I560="","",VLOOKUP(MONTH(controle!$I560),editar!$F$2:$G$13,2,0))</f>
        <v/>
      </c>
      <c r="Y560" s="80" t="str">
        <f>IF(controle!$I560="","",YEAR(controle!$I560))</f>
        <v/>
      </c>
      <c r="Z560" s="80" t="str">
        <f>IF(controle!$L560="","",VLOOKUP(MONTH(controle!$L560),editar!$F$2:$G$13,2,0))</f>
        <v/>
      </c>
      <c r="AA560" s="80" t="str">
        <f>IF(controle!$L560="","",YEAR(controle!$L560))</f>
        <v/>
      </c>
      <c r="AB560" s="61"/>
      <c r="AC560" s="62">
        <f>IFERROR(K560-editar!$C$1,"")</f>
        <v>-44648</v>
      </c>
      <c r="AD560" s="62">
        <f t="shared" si="1"/>
        <v>9999955352</v>
      </c>
      <c r="AE560" s="63"/>
      <c r="AF560" s="63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ht="19.5" customHeight="1">
      <c r="A561" s="82" t="str">
        <f>IF(controle!$D561="","",controle!$P561)</f>
        <v/>
      </c>
      <c r="B561" s="83"/>
      <c r="C561" s="83"/>
      <c r="D561" s="83"/>
      <c r="E561" s="83"/>
      <c r="F561" s="91"/>
      <c r="G561" s="99"/>
      <c r="H561" s="91"/>
      <c r="I561" s="100"/>
      <c r="J561" s="92" t="str">
        <f>IFERROR(IF((controle!$I561&gt;0),IF((DAYS360(TODAY(),(controle!$I561+editar!$C$9))&lt;1),"Vencido",IF((DAYS360(TODAY(),(controle!$I561+editar!$C$9))&lt;31),(DAYS360(TODAY(),(controle!$I561+editar!$C$9))&amp;" Dias para vencer"),"Válido")),""),"Inválido")</f>
        <v/>
      </c>
      <c r="K561" s="93" t="str">
        <f>controle!$R561</f>
        <v/>
      </c>
      <c r="L561" s="94"/>
      <c r="M561" s="95" t="str">
        <f>IFERROR(IF((controle!$L561&gt;0),IF((DAYS360(TODAY(),(controle!$L561+editar!$C$15))&lt;1),"Vencido",IF((DAYS360(TODAY(),(controle!$L561+editar!$C$15))&lt;31),(DAYS360(TODAY(),(controle!$L561+editar!$C$15))&amp;" Dias para vencer"),"Válido")),""),"Inválido")</f>
        <v/>
      </c>
      <c r="N561" s="94" t="str">
        <f>IF(controle!$L561="","",controle!$L561+editar!$C$15)</f>
        <v/>
      </c>
      <c r="O561" s="97"/>
      <c r="P561" s="80">
        <v>554.0</v>
      </c>
      <c r="Q561" s="80" t="str">
        <f>IF(controle!$J561="","",IF(controle!$J561="Vencido","Vencido",IF(controle!$J561="Válido","Válido","Próximo ao vencimento")))</f>
        <v/>
      </c>
      <c r="R561" s="81" t="str">
        <f>IF(controle!$I561="","",controle!$I561+editar!$C$9)</f>
        <v/>
      </c>
      <c r="S561" s="80" t="str">
        <f>IF(controle!$R561="","",VLOOKUP(MONTH(controle!$R561),editar!$F$2:$G$13,2,0))</f>
        <v/>
      </c>
      <c r="T561" s="80" t="str">
        <f>IF(controle!$R561="","",YEAR(controle!$R561))</f>
        <v/>
      </c>
      <c r="U561" s="80" t="str">
        <f>IF(controle!$M561="","",IF(controle!$M561="Vencido","Vencido",IF(controle!$M561="Válido","Válido","Próximo ao vencimento")))</f>
        <v/>
      </c>
      <c r="V561" s="80" t="str">
        <f>IF(controle!$N561="","",VLOOKUP(MONTH(controle!$N561),editar!$F$2:$G$13,2,0))</f>
        <v/>
      </c>
      <c r="W561" s="80" t="str">
        <f>IF(controle!$N561="","",YEAR(controle!$N561))</f>
        <v/>
      </c>
      <c r="X561" s="80" t="str">
        <f>IF(controle!$I561="","",VLOOKUP(MONTH(controle!$I561),editar!$F$2:$G$13,2,0))</f>
        <v/>
      </c>
      <c r="Y561" s="80" t="str">
        <f>IF(controle!$I561="","",YEAR(controle!$I561))</f>
        <v/>
      </c>
      <c r="Z561" s="80" t="str">
        <f>IF(controle!$L561="","",VLOOKUP(MONTH(controle!$L561),editar!$F$2:$G$13,2,0))</f>
        <v/>
      </c>
      <c r="AA561" s="80" t="str">
        <f>IF(controle!$L561="","",YEAR(controle!$L561))</f>
        <v/>
      </c>
      <c r="AB561" s="61"/>
      <c r="AC561" s="62">
        <f>IFERROR(K561-editar!$C$1,"")</f>
        <v>-44648</v>
      </c>
      <c r="AD561" s="62">
        <f t="shared" si="1"/>
        <v>9999955352</v>
      </c>
      <c r="AE561" s="63"/>
      <c r="AF561" s="63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ht="19.5" customHeight="1">
      <c r="A562" s="82" t="str">
        <f>IF(controle!$D562="","",controle!$P562)</f>
        <v/>
      </c>
      <c r="B562" s="83"/>
      <c r="C562" s="83"/>
      <c r="D562" s="83"/>
      <c r="E562" s="83"/>
      <c r="F562" s="91"/>
      <c r="G562" s="99"/>
      <c r="H562" s="91"/>
      <c r="I562" s="100"/>
      <c r="J562" s="92" t="str">
        <f>IFERROR(IF((controle!$I562&gt;0),IF((DAYS360(TODAY(),(controle!$I562+editar!$C$9))&lt;1),"Vencido",IF((DAYS360(TODAY(),(controle!$I562+editar!$C$9))&lt;31),(DAYS360(TODAY(),(controle!$I562+editar!$C$9))&amp;" Dias para vencer"),"Válido")),""),"Inválido")</f>
        <v/>
      </c>
      <c r="K562" s="93" t="str">
        <f>controle!$R562</f>
        <v/>
      </c>
      <c r="L562" s="94"/>
      <c r="M562" s="95" t="str">
        <f>IFERROR(IF((controle!$L562&gt;0),IF((DAYS360(TODAY(),(controle!$L562+editar!$C$15))&lt;1),"Vencido",IF((DAYS360(TODAY(),(controle!$L562+editar!$C$15))&lt;31),(DAYS360(TODAY(),(controle!$L562+editar!$C$15))&amp;" Dias para vencer"),"Válido")),""),"Inválido")</f>
        <v/>
      </c>
      <c r="N562" s="94" t="str">
        <f>IF(controle!$L562="","",controle!$L562+editar!$C$15)</f>
        <v/>
      </c>
      <c r="O562" s="97"/>
      <c r="P562" s="80">
        <v>555.0</v>
      </c>
      <c r="Q562" s="80" t="str">
        <f>IF(controle!$J562="","",IF(controle!$J562="Vencido","Vencido",IF(controle!$J562="Válido","Válido","Próximo ao vencimento")))</f>
        <v/>
      </c>
      <c r="R562" s="81" t="str">
        <f>IF(controle!$I562="","",controle!$I562+editar!$C$9)</f>
        <v/>
      </c>
      <c r="S562" s="80" t="str">
        <f>IF(controle!$R562="","",VLOOKUP(MONTH(controle!$R562),editar!$F$2:$G$13,2,0))</f>
        <v/>
      </c>
      <c r="T562" s="80" t="str">
        <f>IF(controle!$R562="","",YEAR(controle!$R562))</f>
        <v/>
      </c>
      <c r="U562" s="80" t="str">
        <f>IF(controle!$M562="","",IF(controle!$M562="Vencido","Vencido",IF(controle!$M562="Válido","Válido","Próximo ao vencimento")))</f>
        <v/>
      </c>
      <c r="V562" s="80" t="str">
        <f>IF(controle!$N562="","",VLOOKUP(MONTH(controle!$N562),editar!$F$2:$G$13,2,0))</f>
        <v/>
      </c>
      <c r="W562" s="80" t="str">
        <f>IF(controle!$N562="","",YEAR(controle!$N562))</f>
        <v/>
      </c>
      <c r="X562" s="80" t="str">
        <f>IF(controle!$I562="","",VLOOKUP(MONTH(controle!$I562),editar!$F$2:$G$13,2,0))</f>
        <v/>
      </c>
      <c r="Y562" s="80" t="str">
        <f>IF(controle!$I562="","",YEAR(controle!$I562))</f>
        <v/>
      </c>
      <c r="Z562" s="80" t="str">
        <f>IF(controle!$L562="","",VLOOKUP(MONTH(controle!$L562),editar!$F$2:$G$13,2,0))</f>
        <v/>
      </c>
      <c r="AA562" s="80" t="str">
        <f>IF(controle!$L562="","",YEAR(controle!$L562))</f>
        <v/>
      </c>
      <c r="AB562" s="61"/>
      <c r="AC562" s="62">
        <f>IFERROR(K562-editar!$C$1,"")</f>
        <v>-44648</v>
      </c>
      <c r="AD562" s="62">
        <f t="shared" si="1"/>
        <v>9999955352</v>
      </c>
      <c r="AE562" s="63"/>
      <c r="AF562" s="63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ht="19.5" customHeight="1">
      <c r="A563" s="82" t="str">
        <f>IF(controle!$D563="","",controle!$P563)</f>
        <v/>
      </c>
      <c r="B563" s="83"/>
      <c r="C563" s="83"/>
      <c r="D563" s="83"/>
      <c r="E563" s="83"/>
      <c r="F563" s="91"/>
      <c r="G563" s="99"/>
      <c r="H563" s="91"/>
      <c r="I563" s="100"/>
      <c r="J563" s="92" t="str">
        <f>IFERROR(IF((controle!$I563&gt;0),IF((DAYS360(TODAY(),(controle!$I563+editar!$C$9))&lt;1),"Vencido",IF((DAYS360(TODAY(),(controle!$I563+editar!$C$9))&lt;31),(DAYS360(TODAY(),(controle!$I563+editar!$C$9))&amp;" Dias para vencer"),"Válido")),""),"Inválido")</f>
        <v/>
      </c>
      <c r="K563" s="93" t="str">
        <f>controle!$R563</f>
        <v/>
      </c>
      <c r="L563" s="94"/>
      <c r="M563" s="95" t="str">
        <f>IFERROR(IF((controle!$L563&gt;0),IF((DAYS360(TODAY(),(controle!$L563+editar!$C$15))&lt;1),"Vencido",IF((DAYS360(TODAY(),(controle!$L563+editar!$C$15))&lt;31),(DAYS360(TODAY(),(controle!$L563+editar!$C$15))&amp;" Dias para vencer"),"Válido")),""),"Inválido")</f>
        <v/>
      </c>
      <c r="N563" s="94" t="str">
        <f>IF(controle!$L563="","",controle!$L563+editar!$C$15)</f>
        <v/>
      </c>
      <c r="O563" s="97"/>
      <c r="P563" s="80">
        <v>556.0</v>
      </c>
      <c r="Q563" s="80" t="str">
        <f>IF(controle!$J563="","",IF(controle!$J563="Vencido","Vencido",IF(controle!$J563="Válido","Válido","Próximo ao vencimento")))</f>
        <v/>
      </c>
      <c r="R563" s="81" t="str">
        <f>IF(controle!$I563="","",controle!$I563+editar!$C$9)</f>
        <v/>
      </c>
      <c r="S563" s="80" t="str">
        <f>IF(controle!$R563="","",VLOOKUP(MONTH(controle!$R563),editar!$F$2:$G$13,2,0))</f>
        <v/>
      </c>
      <c r="T563" s="80" t="str">
        <f>IF(controle!$R563="","",YEAR(controle!$R563))</f>
        <v/>
      </c>
      <c r="U563" s="80" t="str">
        <f>IF(controle!$M563="","",IF(controle!$M563="Vencido","Vencido",IF(controle!$M563="Válido","Válido","Próximo ao vencimento")))</f>
        <v/>
      </c>
      <c r="V563" s="80" t="str">
        <f>IF(controle!$N563="","",VLOOKUP(MONTH(controle!$N563),editar!$F$2:$G$13,2,0))</f>
        <v/>
      </c>
      <c r="W563" s="80" t="str">
        <f>IF(controle!$N563="","",YEAR(controle!$N563))</f>
        <v/>
      </c>
      <c r="X563" s="80" t="str">
        <f>IF(controle!$I563="","",VLOOKUP(MONTH(controle!$I563),editar!$F$2:$G$13,2,0))</f>
        <v/>
      </c>
      <c r="Y563" s="80" t="str">
        <f>IF(controle!$I563="","",YEAR(controle!$I563))</f>
        <v/>
      </c>
      <c r="Z563" s="80" t="str">
        <f>IF(controle!$L563="","",VLOOKUP(MONTH(controle!$L563),editar!$F$2:$G$13,2,0))</f>
        <v/>
      </c>
      <c r="AA563" s="80" t="str">
        <f>IF(controle!$L563="","",YEAR(controle!$L563))</f>
        <v/>
      </c>
      <c r="AB563" s="61"/>
      <c r="AC563" s="62">
        <f>IFERROR(K563-editar!$C$1,"")</f>
        <v>-44648</v>
      </c>
      <c r="AD563" s="62">
        <f t="shared" si="1"/>
        <v>9999955352</v>
      </c>
      <c r="AE563" s="63"/>
      <c r="AF563" s="63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ht="19.5" customHeight="1">
      <c r="A564" s="82" t="str">
        <f>IF(controle!$D564="","",controle!$P564)</f>
        <v/>
      </c>
      <c r="B564" s="83"/>
      <c r="C564" s="83"/>
      <c r="D564" s="83"/>
      <c r="E564" s="83"/>
      <c r="F564" s="91"/>
      <c r="G564" s="99"/>
      <c r="H564" s="91"/>
      <c r="I564" s="100"/>
      <c r="J564" s="92" t="str">
        <f>IFERROR(IF((controle!$I564&gt;0),IF((DAYS360(TODAY(),(controle!$I564+editar!$C$9))&lt;1),"Vencido",IF((DAYS360(TODAY(),(controle!$I564+editar!$C$9))&lt;31),(DAYS360(TODAY(),(controle!$I564+editar!$C$9))&amp;" Dias para vencer"),"Válido")),""),"Inválido")</f>
        <v/>
      </c>
      <c r="K564" s="93" t="str">
        <f>controle!$R564</f>
        <v/>
      </c>
      <c r="L564" s="94"/>
      <c r="M564" s="95" t="str">
        <f>IFERROR(IF((controle!$L564&gt;0),IF((DAYS360(TODAY(),(controle!$L564+editar!$C$15))&lt;1),"Vencido",IF((DAYS360(TODAY(),(controle!$L564+editar!$C$15))&lt;31),(DAYS360(TODAY(),(controle!$L564+editar!$C$15))&amp;" Dias para vencer"),"Válido")),""),"Inválido")</f>
        <v/>
      </c>
      <c r="N564" s="94" t="str">
        <f>IF(controle!$L564="","",controle!$L564+editar!$C$15)</f>
        <v/>
      </c>
      <c r="O564" s="97"/>
      <c r="P564" s="80">
        <v>557.0</v>
      </c>
      <c r="Q564" s="80" t="str">
        <f>IF(controle!$J564="","",IF(controle!$J564="Vencido","Vencido",IF(controle!$J564="Válido","Válido","Próximo ao vencimento")))</f>
        <v/>
      </c>
      <c r="R564" s="81" t="str">
        <f>IF(controle!$I564="","",controle!$I564+editar!$C$9)</f>
        <v/>
      </c>
      <c r="S564" s="80" t="str">
        <f>IF(controle!$R564="","",VLOOKUP(MONTH(controle!$R564),editar!$F$2:$G$13,2,0))</f>
        <v/>
      </c>
      <c r="T564" s="80" t="str">
        <f>IF(controle!$R564="","",YEAR(controle!$R564))</f>
        <v/>
      </c>
      <c r="U564" s="80" t="str">
        <f>IF(controle!$M564="","",IF(controle!$M564="Vencido","Vencido",IF(controle!$M564="Válido","Válido","Próximo ao vencimento")))</f>
        <v/>
      </c>
      <c r="V564" s="80" t="str">
        <f>IF(controle!$N564="","",VLOOKUP(MONTH(controle!$N564),editar!$F$2:$G$13,2,0))</f>
        <v/>
      </c>
      <c r="W564" s="80" t="str">
        <f>IF(controle!$N564="","",YEAR(controle!$N564))</f>
        <v/>
      </c>
      <c r="X564" s="80" t="str">
        <f>IF(controle!$I564="","",VLOOKUP(MONTH(controle!$I564),editar!$F$2:$G$13,2,0))</f>
        <v/>
      </c>
      <c r="Y564" s="80" t="str">
        <f>IF(controle!$I564="","",YEAR(controle!$I564))</f>
        <v/>
      </c>
      <c r="Z564" s="80" t="str">
        <f>IF(controle!$L564="","",VLOOKUP(MONTH(controle!$L564),editar!$F$2:$G$13,2,0))</f>
        <v/>
      </c>
      <c r="AA564" s="80" t="str">
        <f>IF(controle!$L564="","",YEAR(controle!$L564))</f>
        <v/>
      </c>
      <c r="AB564" s="61"/>
      <c r="AC564" s="62">
        <f>IFERROR(K564-editar!$C$1,"")</f>
        <v>-44648</v>
      </c>
      <c r="AD564" s="62">
        <f t="shared" si="1"/>
        <v>9999955352</v>
      </c>
      <c r="AE564" s="63"/>
      <c r="AF564" s="63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ht="19.5" customHeight="1">
      <c r="A565" s="82" t="str">
        <f>IF(controle!$D565="","",controle!$P565)</f>
        <v/>
      </c>
      <c r="B565" s="83"/>
      <c r="C565" s="83"/>
      <c r="D565" s="83"/>
      <c r="E565" s="83"/>
      <c r="F565" s="91"/>
      <c r="G565" s="99"/>
      <c r="H565" s="91"/>
      <c r="I565" s="100"/>
      <c r="J565" s="92" t="str">
        <f>IFERROR(IF((controle!$I565&gt;0),IF((DAYS360(TODAY(),(controle!$I565+editar!$C$9))&lt;1),"Vencido",IF((DAYS360(TODAY(),(controle!$I565+editar!$C$9))&lt;31),(DAYS360(TODAY(),(controle!$I565+editar!$C$9))&amp;" Dias para vencer"),"Válido")),""),"Inválido")</f>
        <v/>
      </c>
      <c r="K565" s="93" t="str">
        <f>controle!$R565</f>
        <v/>
      </c>
      <c r="L565" s="94"/>
      <c r="M565" s="95" t="str">
        <f>IFERROR(IF((controle!$L565&gt;0),IF((DAYS360(TODAY(),(controle!$L565+editar!$C$15))&lt;1),"Vencido",IF((DAYS360(TODAY(),(controle!$L565+editar!$C$15))&lt;31),(DAYS360(TODAY(),(controle!$L565+editar!$C$15))&amp;" Dias para vencer"),"Válido")),""),"Inválido")</f>
        <v/>
      </c>
      <c r="N565" s="94" t="str">
        <f>IF(controle!$L565="","",controle!$L565+editar!$C$15)</f>
        <v/>
      </c>
      <c r="O565" s="97"/>
      <c r="P565" s="80">
        <v>558.0</v>
      </c>
      <c r="Q565" s="80" t="str">
        <f>IF(controle!$J565="","",IF(controle!$J565="Vencido","Vencido",IF(controle!$J565="Válido","Válido","Próximo ao vencimento")))</f>
        <v/>
      </c>
      <c r="R565" s="81" t="str">
        <f>IF(controle!$I565="","",controle!$I565+editar!$C$9)</f>
        <v/>
      </c>
      <c r="S565" s="80" t="str">
        <f>IF(controle!$R565="","",VLOOKUP(MONTH(controle!$R565),editar!$F$2:$G$13,2,0))</f>
        <v/>
      </c>
      <c r="T565" s="80" t="str">
        <f>IF(controle!$R565="","",YEAR(controle!$R565))</f>
        <v/>
      </c>
      <c r="U565" s="80" t="str">
        <f>IF(controle!$M565="","",IF(controle!$M565="Vencido","Vencido",IF(controle!$M565="Válido","Válido","Próximo ao vencimento")))</f>
        <v/>
      </c>
      <c r="V565" s="80" t="str">
        <f>IF(controle!$N565="","",VLOOKUP(MONTH(controle!$N565),editar!$F$2:$G$13,2,0))</f>
        <v/>
      </c>
      <c r="W565" s="80" t="str">
        <f>IF(controle!$N565="","",YEAR(controle!$N565))</f>
        <v/>
      </c>
      <c r="X565" s="80" t="str">
        <f>IF(controle!$I565="","",VLOOKUP(MONTH(controle!$I565),editar!$F$2:$G$13,2,0))</f>
        <v/>
      </c>
      <c r="Y565" s="80" t="str">
        <f>IF(controle!$I565="","",YEAR(controle!$I565))</f>
        <v/>
      </c>
      <c r="Z565" s="80" t="str">
        <f>IF(controle!$L565="","",VLOOKUP(MONTH(controle!$L565),editar!$F$2:$G$13,2,0))</f>
        <v/>
      </c>
      <c r="AA565" s="80" t="str">
        <f>IF(controle!$L565="","",YEAR(controle!$L565))</f>
        <v/>
      </c>
      <c r="AB565" s="61"/>
      <c r="AC565" s="62">
        <f>IFERROR(K565-editar!$C$1,"")</f>
        <v>-44648</v>
      </c>
      <c r="AD565" s="62">
        <f t="shared" si="1"/>
        <v>9999955352</v>
      </c>
      <c r="AE565" s="63"/>
      <c r="AF565" s="63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ht="19.5" customHeight="1">
      <c r="A566" s="82" t="str">
        <f>IF(controle!$D566="","",controle!$P566)</f>
        <v/>
      </c>
      <c r="B566" s="83"/>
      <c r="C566" s="83"/>
      <c r="D566" s="83"/>
      <c r="E566" s="83"/>
      <c r="F566" s="91"/>
      <c r="G566" s="99"/>
      <c r="H566" s="91"/>
      <c r="I566" s="100"/>
      <c r="J566" s="92" t="str">
        <f>IFERROR(IF((controle!$I566&gt;0),IF((DAYS360(TODAY(),(controle!$I566+editar!$C$9))&lt;1),"Vencido",IF((DAYS360(TODAY(),(controle!$I566+editar!$C$9))&lt;31),(DAYS360(TODAY(),(controle!$I566+editar!$C$9))&amp;" Dias para vencer"),"Válido")),""),"Inválido")</f>
        <v/>
      </c>
      <c r="K566" s="93" t="str">
        <f>controle!$R566</f>
        <v/>
      </c>
      <c r="L566" s="94"/>
      <c r="M566" s="95" t="str">
        <f>IFERROR(IF((controle!$L566&gt;0),IF((DAYS360(TODAY(),(controle!$L566+editar!$C$15))&lt;1),"Vencido",IF((DAYS360(TODAY(),(controle!$L566+editar!$C$15))&lt;31),(DAYS360(TODAY(),(controle!$L566+editar!$C$15))&amp;" Dias para vencer"),"Válido")),""),"Inválido")</f>
        <v/>
      </c>
      <c r="N566" s="94" t="str">
        <f>IF(controle!$L566="","",controle!$L566+editar!$C$15)</f>
        <v/>
      </c>
      <c r="O566" s="97"/>
      <c r="P566" s="80">
        <v>559.0</v>
      </c>
      <c r="Q566" s="80" t="str">
        <f>IF(controle!$J566="","",IF(controle!$J566="Vencido","Vencido",IF(controle!$J566="Válido","Válido","Próximo ao vencimento")))</f>
        <v/>
      </c>
      <c r="R566" s="81" t="str">
        <f>IF(controle!$I566="","",controle!$I566+editar!$C$9)</f>
        <v/>
      </c>
      <c r="S566" s="80" t="str">
        <f>IF(controle!$R566="","",VLOOKUP(MONTH(controle!$R566),editar!$F$2:$G$13,2,0))</f>
        <v/>
      </c>
      <c r="T566" s="80" t="str">
        <f>IF(controle!$R566="","",YEAR(controle!$R566))</f>
        <v/>
      </c>
      <c r="U566" s="80" t="str">
        <f>IF(controle!$M566="","",IF(controle!$M566="Vencido","Vencido",IF(controle!$M566="Válido","Válido","Próximo ao vencimento")))</f>
        <v/>
      </c>
      <c r="V566" s="80" t="str">
        <f>IF(controle!$N566="","",VLOOKUP(MONTH(controle!$N566),editar!$F$2:$G$13,2,0))</f>
        <v/>
      </c>
      <c r="W566" s="80" t="str">
        <f>IF(controle!$N566="","",YEAR(controle!$N566))</f>
        <v/>
      </c>
      <c r="X566" s="80" t="str">
        <f>IF(controle!$I566="","",VLOOKUP(MONTH(controle!$I566),editar!$F$2:$G$13,2,0))</f>
        <v/>
      </c>
      <c r="Y566" s="80" t="str">
        <f>IF(controle!$I566="","",YEAR(controle!$I566))</f>
        <v/>
      </c>
      <c r="Z566" s="80" t="str">
        <f>IF(controle!$L566="","",VLOOKUP(MONTH(controle!$L566),editar!$F$2:$G$13,2,0))</f>
        <v/>
      </c>
      <c r="AA566" s="80" t="str">
        <f>IF(controle!$L566="","",YEAR(controle!$L566))</f>
        <v/>
      </c>
      <c r="AB566" s="61"/>
      <c r="AC566" s="62">
        <f>IFERROR(K566-editar!$C$1,"")</f>
        <v>-44648</v>
      </c>
      <c r="AD566" s="62">
        <f t="shared" si="1"/>
        <v>9999955352</v>
      </c>
      <c r="AE566" s="63"/>
      <c r="AF566" s="63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ht="19.5" customHeight="1">
      <c r="A567" s="82" t="str">
        <f>IF(controle!$D567="","",controle!$P567)</f>
        <v/>
      </c>
      <c r="B567" s="83"/>
      <c r="C567" s="83"/>
      <c r="D567" s="83"/>
      <c r="E567" s="83"/>
      <c r="F567" s="91"/>
      <c r="G567" s="99"/>
      <c r="H567" s="91"/>
      <c r="I567" s="100"/>
      <c r="J567" s="92" t="str">
        <f>IFERROR(IF((controle!$I567&gt;0),IF((DAYS360(TODAY(),(controle!$I567+editar!$C$9))&lt;1),"Vencido",IF((DAYS360(TODAY(),(controle!$I567+editar!$C$9))&lt;31),(DAYS360(TODAY(),(controle!$I567+editar!$C$9))&amp;" Dias para vencer"),"Válido")),""),"Inválido")</f>
        <v/>
      </c>
      <c r="K567" s="93" t="str">
        <f>controle!$R567</f>
        <v/>
      </c>
      <c r="L567" s="94"/>
      <c r="M567" s="95" t="str">
        <f>IFERROR(IF((controle!$L567&gt;0),IF((DAYS360(TODAY(),(controle!$L567+editar!$C$15))&lt;1),"Vencido",IF((DAYS360(TODAY(),(controle!$L567+editar!$C$15))&lt;31),(DAYS360(TODAY(),(controle!$L567+editar!$C$15))&amp;" Dias para vencer"),"Válido")),""),"Inválido")</f>
        <v/>
      </c>
      <c r="N567" s="94" t="str">
        <f>IF(controle!$L567="","",controle!$L567+editar!$C$15)</f>
        <v/>
      </c>
      <c r="O567" s="97"/>
      <c r="P567" s="80">
        <v>560.0</v>
      </c>
      <c r="Q567" s="80" t="str">
        <f>IF(controle!$J567="","",IF(controle!$J567="Vencido","Vencido",IF(controle!$J567="Válido","Válido","Próximo ao vencimento")))</f>
        <v/>
      </c>
      <c r="R567" s="81" t="str">
        <f>IF(controle!$I567="","",controle!$I567+editar!$C$9)</f>
        <v/>
      </c>
      <c r="S567" s="80" t="str">
        <f>IF(controle!$R567="","",VLOOKUP(MONTH(controle!$R567),editar!$F$2:$G$13,2,0))</f>
        <v/>
      </c>
      <c r="T567" s="80" t="str">
        <f>IF(controle!$R567="","",YEAR(controle!$R567))</f>
        <v/>
      </c>
      <c r="U567" s="80" t="str">
        <f>IF(controle!$M567="","",IF(controle!$M567="Vencido","Vencido",IF(controle!$M567="Válido","Válido","Próximo ao vencimento")))</f>
        <v/>
      </c>
      <c r="V567" s="80" t="str">
        <f>IF(controle!$N567="","",VLOOKUP(MONTH(controle!$N567),editar!$F$2:$G$13,2,0))</f>
        <v/>
      </c>
      <c r="W567" s="80" t="str">
        <f>IF(controle!$N567="","",YEAR(controle!$N567))</f>
        <v/>
      </c>
      <c r="X567" s="80" t="str">
        <f>IF(controle!$I567="","",VLOOKUP(MONTH(controle!$I567),editar!$F$2:$G$13,2,0))</f>
        <v/>
      </c>
      <c r="Y567" s="80" t="str">
        <f>IF(controle!$I567="","",YEAR(controle!$I567))</f>
        <v/>
      </c>
      <c r="Z567" s="80" t="str">
        <f>IF(controle!$L567="","",VLOOKUP(MONTH(controle!$L567),editar!$F$2:$G$13,2,0))</f>
        <v/>
      </c>
      <c r="AA567" s="80" t="str">
        <f>IF(controle!$L567="","",YEAR(controle!$L567))</f>
        <v/>
      </c>
      <c r="AB567" s="61"/>
      <c r="AC567" s="62">
        <f>IFERROR(K567-editar!$C$1,"")</f>
        <v>-44648</v>
      </c>
      <c r="AD567" s="62">
        <f t="shared" si="1"/>
        <v>9999955352</v>
      </c>
      <c r="AE567" s="63"/>
      <c r="AF567" s="63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ht="19.5" customHeight="1">
      <c r="A568" s="82" t="str">
        <f>IF(controle!$D568="","",controle!$P568)</f>
        <v/>
      </c>
      <c r="B568" s="83"/>
      <c r="C568" s="83"/>
      <c r="D568" s="83"/>
      <c r="E568" s="83"/>
      <c r="F568" s="91"/>
      <c r="G568" s="99"/>
      <c r="H568" s="91"/>
      <c r="I568" s="100"/>
      <c r="J568" s="92" t="str">
        <f>IFERROR(IF((controle!$I568&gt;0),IF((DAYS360(TODAY(),(controle!$I568+editar!$C$9))&lt;1),"Vencido",IF((DAYS360(TODAY(),(controle!$I568+editar!$C$9))&lt;31),(DAYS360(TODAY(),(controle!$I568+editar!$C$9))&amp;" Dias para vencer"),"Válido")),""),"Inválido")</f>
        <v/>
      </c>
      <c r="K568" s="93" t="str">
        <f>controle!$R568</f>
        <v/>
      </c>
      <c r="L568" s="94"/>
      <c r="M568" s="95" t="str">
        <f>IFERROR(IF((controle!$L568&gt;0),IF((DAYS360(TODAY(),(controle!$L568+editar!$C$15))&lt;1),"Vencido",IF((DAYS360(TODAY(),(controle!$L568+editar!$C$15))&lt;31),(DAYS360(TODAY(),(controle!$L568+editar!$C$15))&amp;" Dias para vencer"),"Válido")),""),"Inválido")</f>
        <v/>
      </c>
      <c r="N568" s="94" t="str">
        <f>IF(controle!$L568="","",controle!$L568+editar!$C$15)</f>
        <v/>
      </c>
      <c r="O568" s="97"/>
      <c r="P568" s="80">
        <v>561.0</v>
      </c>
      <c r="Q568" s="80" t="str">
        <f>IF(controle!$J568="","",IF(controle!$J568="Vencido","Vencido",IF(controle!$J568="Válido","Válido","Próximo ao vencimento")))</f>
        <v/>
      </c>
      <c r="R568" s="81" t="str">
        <f>IF(controle!$I568="","",controle!$I568+editar!$C$9)</f>
        <v/>
      </c>
      <c r="S568" s="80" t="str">
        <f>IF(controle!$R568="","",VLOOKUP(MONTH(controle!$R568),editar!$F$2:$G$13,2,0))</f>
        <v/>
      </c>
      <c r="T568" s="80" t="str">
        <f>IF(controle!$R568="","",YEAR(controle!$R568))</f>
        <v/>
      </c>
      <c r="U568" s="80" t="str">
        <f>IF(controle!$M568="","",IF(controle!$M568="Vencido","Vencido",IF(controle!$M568="Válido","Válido","Próximo ao vencimento")))</f>
        <v/>
      </c>
      <c r="V568" s="80" t="str">
        <f>IF(controle!$N568="","",VLOOKUP(MONTH(controle!$N568),editar!$F$2:$G$13,2,0))</f>
        <v/>
      </c>
      <c r="W568" s="80" t="str">
        <f>IF(controle!$N568="","",YEAR(controle!$N568))</f>
        <v/>
      </c>
      <c r="X568" s="80" t="str">
        <f>IF(controle!$I568="","",VLOOKUP(MONTH(controle!$I568),editar!$F$2:$G$13,2,0))</f>
        <v/>
      </c>
      <c r="Y568" s="80" t="str">
        <f>IF(controle!$I568="","",YEAR(controle!$I568))</f>
        <v/>
      </c>
      <c r="Z568" s="80" t="str">
        <f>IF(controle!$L568="","",VLOOKUP(MONTH(controle!$L568),editar!$F$2:$G$13,2,0))</f>
        <v/>
      </c>
      <c r="AA568" s="80" t="str">
        <f>IF(controle!$L568="","",YEAR(controle!$L568))</f>
        <v/>
      </c>
      <c r="AB568" s="61"/>
      <c r="AC568" s="62">
        <f>IFERROR(K568-editar!$C$1,"")</f>
        <v>-44648</v>
      </c>
      <c r="AD568" s="62">
        <f t="shared" si="1"/>
        <v>9999955352</v>
      </c>
      <c r="AE568" s="63"/>
      <c r="AF568" s="63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ht="19.5" customHeight="1">
      <c r="A569" s="82" t="str">
        <f>IF(controle!$D569="","",controle!$P569)</f>
        <v/>
      </c>
      <c r="B569" s="83"/>
      <c r="C569" s="83"/>
      <c r="D569" s="83"/>
      <c r="E569" s="83"/>
      <c r="F569" s="91"/>
      <c r="G569" s="99"/>
      <c r="H569" s="91"/>
      <c r="I569" s="100"/>
      <c r="J569" s="92" t="str">
        <f>IFERROR(IF((controle!$I569&gt;0),IF((DAYS360(TODAY(),(controle!$I569+editar!$C$9))&lt;1),"Vencido",IF((DAYS360(TODAY(),(controle!$I569+editar!$C$9))&lt;31),(DAYS360(TODAY(),(controle!$I569+editar!$C$9))&amp;" Dias para vencer"),"Válido")),""),"Inválido")</f>
        <v/>
      </c>
      <c r="K569" s="93" t="str">
        <f>controle!$R569</f>
        <v/>
      </c>
      <c r="L569" s="94"/>
      <c r="M569" s="95" t="str">
        <f>IFERROR(IF((controle!$L569&gt;0),IF((DAYS360(TODAY(),(controle!$L569+editar!$C$15))&lt;1),"Vencido",IF((DAYS360(TODAY(),(controle!$L569+editar!$C$15))&lt;31),(DAYS360(TODAY(),(controle!$L569+editar!$C$15))&amp;" Dias para vencer"),"Válido")),""),"Inválido")</f>
        <v/>
      </c>
      <c r="N569" s="94" t="str">
        <f>IF(controle!$L569="","",controle!$L569+editar!$C$15)</f>
        <v/>
      </c>
      <c r="O569" s="97"/>
      <c r="P569" s="80">
        <v>562.0</v>
      </c>
      <c r="Q569" s="80" t="str">
        <f>IF(controle!$J569="","",IF(controle!$J569="Vencido","Vencido",IF(controle!$J569="Válido","Válido","Próximo ao vencimento")))</f>
        <v/>
      </c>
      <c r="R569" s="81" t="str">
        <f>IF(controle!$I569="","",controle!$I569+editar!$C$9)</f>
        <v/>
      </c>
      <c r="S569" s="80" t="str">
        <f>IF(controle!$R569="","",VLOOKUP(MONTH(controle!$R569),editar!$F$2:$G$13,2,0))</f>
        <v/>
      </c>
      <c r="T569" s="80" t="str">
        <f>IF(controle!$R569="","",YEAR(controle!$R569))</f>
        <v/>
      </c>
      <c r="U569" s="80" t="str">
        <f>IF(controle!$M569="","",IF(controle!$M569="Vencido","Vencido",IF(controle!$M569="Válido","Válido","Próximo ao vencimento")))</f>
        <v/>
      </c>
      <c r="V569" s="80" t="str">
        <f>IF(controle!$N569="","",VLOOKUP(MONTH(controle!$N569),editar!$F$2:$G$13,2,0))</f>
        <v/>
      </c>
      <c r="W569" s="80" t="str">
        <f>IF(controle!$N569="","",YEAR(controle!$N569))</f>
        <v/>
      </c>
      <c r="X569" s="80" t="str">
        <f>IF(controle!$I569="","",VLOOKUP(MONTH(controle!$I569),editar!$F$2:$G$13,2,0))</f>
        <v/>
      </c>
      <c r="Y569" s="80" t="str">
        <f>IF(controle!$I569="","",YEAR(controle!$I569))</f>
        <v/>
      </c>
      <c r="Z569" s="80" t="str">
        <f>IF(controle!$L569="","",VLOOKUP(MONTH(controle!$L569),editar!$F$2:$G$13,2,0))</f>
        <v/>
      </c>
      <c r="AA569" s="80" t="str">
        <f>IF(controle!$L569="","",YEAR(controle!$L569))</f>
        <v/>
      </c>
      <c r="AB569" s="61"/>
      <c r="AC569" s="62">
        <f>IFERROR(K569-editar!$C$1,"")</f>
        <v>-44648</v>
      </c>
      <c r="AD569" s="62">
        <f t="shared" si="1"/>
        <v>9999955352</v>
      </c>
      <c r="AE569" s="63"/>
      <c r="AF569" s="63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ht="19.5" customHeight="1">
      <c r="A570" s="82" t="str">
        <f>IF(controle!$D570="","",controle!$P570)</f>
        <v/>
      </c>
      <c r="B570" s="83"/>
      <c r="C570" s="83"/>
      <c r="D570" s="83"/>
      <c r="E570" s="83"/>
      <c r="F570" s="91"/>
      <c r="G570" s="99"/>
      <c r="H570" s="91"/>
      <c r="I570" s="100"/>
      <c r="J570" s="92" t="str">
        <f>IFERROR(IF((controle!$I570&gt;0),IF((DAYS360(TODAY(),(controle!$I570+editar!$C$9))&lt;1),"Vencido",IF((DAYS360(TODAY(),(controle!$I570+editar!$C$9))&lt;31),(DAYS360(TODAY(),(controle!$I570+editar!$C$9))&amp;" Dias para vencer"),"Válido")),""),"Inválido")</f>
        <v/>
      </c>
      <c r="K570" s="93" t="str">
        <f>controle!$R570</f>
        <v/>
      </c>
      <c r="L570" s="94"/>
      <c r="M570" s="95" t="str">
        <f>IFERROR(IF((controle!$L570&gt;0),IF((DAYS360(TODAY(),(controle!$L570+editar!$C$15))&lt;1),"Vencido",IF((DAYS360(TODAY(),(controle!$L570+editar!$C$15))&lt;31),(DAYS360(TODAY(),(controle!$L570+editar!$C$15))&amp;" Dias para vencer"),"Válido")),""),"Inválido")</f>
        <v/>
      </c>
      <c r="N570" s="94" t="str">
        <f>IF(controle!$L570="","",controle!$L570+editar!$C$15)</f>
        <v/>
      </c>
      <c r="O570" s="97"/>
      <c r="P570" s="80">
        <v>563.0</v>
      </c>
      <c r="Q570" s="80" t="str">
        <f>IF(controle!$J570="","",IF(controle!$J570="Vencido","Vencido",IF(controle!$J570="Válido","Válido","Próximo ao vencimento")))</f>
        <v/>
      </c>
      <c r="R570" s="81" t="str">
        <f>IF(controle!$I570="","",controle!$I570+editar!$C$9)</f>
        <v/>
      </c>
      <c r="S570" s="80" t="str">
        <f>IF(controle!$R570="","",VLOOKUP(MONTH(controle!$R570),editar!$F$2:$G$13,2,0))</f>
        <v/>
      </c>
      <c r="T570" s="80" t="str">
        <f>IF(controle!$R570="","",YEAR(controle!$R570))</f>
        <v/>
      </c>
      <c r="U570" s="80" t="str">
        <f>IF(controle!$M570="","",IF(controle!$M570="Vencido","Vencido",IF(controle!$M570="Válido","Válido","Próximo ao vencimento")))</f>
        <v/>
      </c>
      <c r="V570" s="80" t="str">
        <f>IF(controle!$N570="","",VLOOKUP(MONTH(controle!$N570),editar!$F$2:$G$13,2,0))</f>
        <v/>
      </c>
      <c r="W570" s="80" t="str">
        <f>IF(controle!$N570="","",YEAR(controle!$N570))</f>
        <v/>
      </c>
      <c r="X570" s="80" t="str">
        <f>IF(controle!$I570="","",VLOOKUP(MONTH(controle!$I570),editar!$F$2:$G$13,2,0))</f>
        <v/>
      </c>
      <c r="Y570" s="80" t="str">
        <f>IF(controle!$I570="","",YEAR(controle!$I570))</f>
        <v/>
      </c>
      <c r="Z570" s="80" t="str">
        <f>IF(controle!$L570="","",VLOOKUP(MONTH(controle!$L570),editar!$F$2:$G$13,2,0))</f>
        <v/>
      </c>
      <c r="AA570" s="80" t="str">
        <f>IF(controle!$L570="","",YEAR(controle!$L570))</f>
        <v/>
      </c>
      <c r="AB570" s="61"/>
      <c r="AC570" s="62">
        <f>IFERROR(K570-editar!$C$1,"")</f>
        <v>-44648</v>
      </c>
      <c r="AD570" s="62">
        <f t="shared" si="1"/>
        <v>9999955352</v>
      </c>
      <c r="AE570" s="63"/>
      <c r="AF570" s="63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ht="19.5" customHeight="1">
      <c r="A571" s="82" t="str">
        <f>IF(controle!$D571="","",controle!$P571)</f>
        <v/>
      </c>
      <c r="B571" s="83"/>
      <c r="C571" s="83"/>
      <c r="D571" s="83"/>
      <c r="E571" s="83"/>
      <c r="F571" s="91"/>
      <c r="G571" s="99"/>
      <c r="H571" s="91"/>
      <c r="I571" s="100"/>
      <c r="J571" s="92" t="str">
        <f>IFERROR(IF((controle!$I571&gt;0),IF((DAYS360(TODAY(),(controle!$I571+editar!$C$9))&lt;1),"Vencido",IF((DAYS360(TODAY(),(controle!$I571+editar!$C$9))&lt;31),(DAYS360(TODAY(),(controle!$I571+editar!$C$9))&amp;" Dias para vencer"),"Válido")),""),"Inválido")</f>
        <v/>
      </c>
      <c r="K571" s="93" t="str">
        <f>controle!$R571</f>
        <v/>
      </c>
      <c r="L571" s="94"/>
      <c r="M571" s="95" t="str">
        <f>IFERROR(IF((controle!$L571&gt;0),IF((DAYS360(TODAY(),(controle!$L571+editar!$C$15))&lt;1),"Vencido",IF((DAYS360(TODAY(),(controle!$L571+editar!$C$15))&lt;31),(DAYS360(TODAY(),(controle!$L571+editar!$C$15))&amp;" Dias para vencer"),"Válido")),""),"Inválido")</f>
        <v/>
      </c>
      <c r="N571" s="94" t="str">
        <f>IF(controle!$L571="","",controle!$L571+editar!$C$15)</f>
        <v/>
      </c>
      <c r="O571" s="97"/>
      <c r="P571" s="80">
        <v>564.0</v>
      </c>
      <c r="Q571" s="80" t="str">
        <f>IF(controle!$J571="","",IF(controle!$J571="Vencido","Vencido",IF(controle!$J571="Válido","Válido","Próximo ao vencimento")))</f>
        <v/>
      </c>
      <c r="R571" s="81" t="str">
        <f>IF(controle!$I571="","",controle!$I571+editar!$C$9)</f>
        <v/>
      </c>
      <c r="S571" s="80" t="str">
        <f>IF(controle!$R571="","",VLOOKUP(MONTH(controle!$R571),editar!$F$2:$G$13,2,0))</f>
        <v/>
      </c>
      <c r="T571" s="80" t="str">
        <f>IF(controle!$R571="","",YEAR(controle!$R571))</f>
        <v/>
      </c>
      <c r="U571" s="80" t="str">
        <f>IF(controle!$M571="","",IF(controle!$M571="Vencido","Vencido",IF(controle!$M571="Válido","Válido","Próximo ao vencimento")))</f>
        <v/>
      </c>
      <c r="V571" s="80" t="str">
        <f>IF(controle!$N571="","",VLOOKUP(MONTH(controle!$N571),editar!$F$2:$G$13,2,0))</f>
        <v/>
      </c>
      <c r="W571" s="80" t="str">
        <f>IF(controle!$N571="","",YEAR(controle!$N571))</f>
        <v/>
      </c>
      <c r="X571" s="80" t="str">
        <f>IF(controle!$I571="","",VLOOKUP(MONTH(controle!$I571),editar!$F$2:$G$13,2,0))</f>
        <v/>
      </c>
      <c r="Y571" s="80" t="str">
        <f>IF(controle!$I571="","",YEAR(controle!$I571))</f>
        <v/>
      </c>
      <c r="Z571" s="80" t="str">
        <f>IF(controle!$L571="","",VLOOKUP(MONTH(controle!$L571),editar!$F$2:$G$13,2,0))</f>
        <v/>
      </c>
      <c r="AA571" s="80" t="str">
        <f>IF(controle!$L571="","",YEAR(controle!$L571))</f>
        <v/>
      </c>
      <c r="AB571" s="61"/>
      <c r="AC571" s="62">
        <f>IFERROR(K571-editar!$C$1,"")</f>
        <v>-44648</v>
      </c>
      <c r="AD571" s="62">
        <f t="shared" si="1"/>
        <v>9999955352</v>
      </c>
      <c r="AE571" s="63"/>
      <c r="AF571" s="63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ht="19.5" customHeight="1">
      <c r="A572" s="82" t="str">
        <f>IF(controle!$D572="","",controle!$P572)</f>
        <v/>
      </c>
      <c r="B572" s="83"/>
      <c r="C572" s="83"/>
      <c r="D572" s="83"/>
      <c r="E572" s="83"/>
      <c r="F572" s="91"/>
      <c r="G572" s="99"/>
      <c r="H572" s="91"/>
      <c r="I572" s="100"/>
      <c r="J572" s="92" t="str">
        <f>IFERROR(IF((controle!$I572&gt;0),IF((DAYS360(TODAY(),(controle!$I572+editar!$C$9))&lt;1),"Vencido",IF((DAYS360(TODAY(),(controle!$I572+editar!$C$9))&lt;31),(DAYS360(TODAY(),(controle!$I572+editar!$C$9))&amp;" Dias para vencer"),"Válido")),""),"Inválido")</f>
        <v/>
      </c>
      <c r="K572" s="93" t="str">
        <f>controle!$R572</f>
        <v/>
      </c>
      <c r="L572" s="94"/>
      <c r="M572" s="95" t="str">
        <f>IFERROR(IF((controle!$L572&gt;0),IF((DAYS360(TODAY(),(controle!$L572+editar!$C$15))&lt;1),"Vencido",IF((DAYS360(TODAY(),(controle!$L572+editar!$C$15))&lt;31),(DAYS360(TODAY(),(controle!$L572+editar!$C$15))&amp;" Dias para vencer"),"Válido")),""),"Inválido")</f>
        <v/>
      </c>
      <c r="N572" s="94" t="str">
        <f>IF(controle!$L572="","",controle!$L572+editar!$C$15)</f>
        <v/>
      </c>
      <c r="O572" s="97"/>
      <c r="P572" s="80">
        <v>565.0</v>
      </c>
      <c r="Q572" s="80" t="str">
        <f>IF(controle!$J572="","",IF(controle!$J572="Vencido","Vencido",IF(controle!$J572="Válido","Válido","Próximo ao vencimento")))</f>
        <v/>
      </c>
      <c r="R572" s="81" t="str">
        <f>IF(controle!$I572="","",controle!$I572+editar!$C$9)</f>
        <v/>
      </c>
      <c r="S572" s="80" t="str">
        <f>IF(controle!$R572="","",VLOOKUP(MONTH(controle!$R572),editar!$F$2:$G$13,2,0))</f>
        <v/>
      </c>
      <c r="T572" s="80" t="str">
        <f>IF(controle!$R572="","",YEAR(controle!$R572))</f>
        <v/>
      </c>
      <c r="U572" s="80" t="str">
        <f>IF(controle!$M572="","",IF(controle!$M572="Vencido","Vencido",IF(controle!$M572="Válido","Válido","Próximo ao vencimento")))</f>
        <v/>
      </c>
      <c r="V572" s="80" t="str">
        <f>IF(controle!$N572="","",VLOOKUP(MONTH(controle!$N572),editar!$F$2:$G$13,2,0))</f>
        <v/>
      </c>
      <c r="W572" s="80" t="str">
        <f>IF(controle!$N572="","",YEAR(controle!$N572))</f>
        <v/>
      </c>
      <c r="X572" s="80" t="str">
        <f>IF(controle!$I572="","",VLOOKUP(MONTH(controle!$I572),editar!$F$2:$G$13,2,0))</f>
        <v/>
      </c>
      <c r="Y572" s="80" t="str">
        <f>IF(controle!$I572="","",YEAR(controle!$I572))</f>
        <v/>
      </c>
      <c r="Z572" s="80" t="str">
        <f>IF(controle!$L572="","",VLOOKUP(MONTH(controle!$L572),editar!$F$2:$G$13,2,0))</f>
        <v/>
      </c>
      <c r="AA572" s="80" t="str">
        <f>IF(controle!$L572="","",YEAR(controle!$L572))</f>
        <v/>
      </c>
      <c r="AB572" s="61"/>
      <c r="AC572" s="62">
        <f>IFERROR(K572-editar!$C$1,"")</f>
        <v>-44648</v>
      </c>
      <c r="AD572" s="62">
        <f t="shared" si="1"/>
        <v>9999955352</v>
      </c>
      <c r="AE572" s="63"/>
      <c r="AF572" s="63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ht="19.5" customHeight="1">
      <c r="A573" s="82" t="str">
        <f>IF(controle!$D573="","",controle!$P573)</f>
        <v/>
      </c>
      <c r="B573" s="83"/>
      <c r="C573" s="83"/>
      <c r="D573" s="83"/>
      <c r="E573" s="83"/>
      <c r="F573" s="91"/>
      <c r="G573" s="99"/>
      <c r="H573" s="91"/>
      <c r="I573" s="100"/>
      <c r="J573" s="92" t="str">
        <f>IFERROR(IF((controle!$I573&gt;0),IF((DAYS360(TODAY(),(controle!$I573+editar!$C$9))&lt;1),"Vencido",IF((DAYS360(TODAY(),(controle!$I573+editar!$C$9))&lt;31),(DAYS360(TODAY(),(controle!$I573+editar!$C$9))&amp;" Dias para vencer"),"Válido")),""),"Inválido")</f>
        <v/>
      </c>
      <c r="K573" s="93" t="str">
        <f>controle!$R573</f>
        <v/>
      </c>
      <c r="L573" s="94"/>
      <c r="M573" s="95" t="str">
        <f>IFERROR(IF((controle!$L573&gt;0),IF((DAYS360(TODAY(),(controle!$L573+editar!$C$15))&lt;1),"Vencido",IF((DAYS360(TODAY(),(controle!$L573+editar!$C$15))&lt;31),(DAYS360(TODAY(),(controle!$L573+editar!$C$15))&amp;" Dias para vencer"),"Válido")),""),"Inválido")</f>
        <v/>
      </c>
      <c r="N573" s="94" t="str">
        <f>IF(controle!$L573="","",controle!$L573+editar!$C$15)</f>
        <v/>
      </c>
      <c r="O573" s="97"/>
      <c r="P573" s="80">
        <v>566.0</v>
      </c>
      <c r="Q573" s="80" t="str">
        <f>IF(controle!$J573="","",IF(controle!$J573="Vencido","Vencido",IF(controle!$J573="Válido","Válido","Próximo ao vencimento")))</f>
        <v/>
      </c>
      <c r="R573" s="81" t="str">
        <f>IF(controle!$I573="","",controle!$I573+editar!$C$9)</f>
        <v/>
      </c>
      <c r="S573" s="80" t="str">
        <f>IF(controle!$R573="","",VLOOKUP(MONTH(controle!$R573),editar!$F$2:$G$13,2,0))</f>
        <v/>
      </c>
      <c r="T573" s="80" t="str">
        <f>IF(controle!$R573="","",YEAR(controle!$R573))</f>
        <v/>
      </c>
      <c r="U573" s="80" t="str">
        <f>IF(controle!$M573="","",IF(controle!$M573="Vencido","Vencido",IF(controle!$M573="Válido","Válido","Próximo ao vencimento")))</f>
        <v/>
      </c>
      <c r="V573" s="80" t="str">
        <f>IF(controle!$N573="","",VLOOKUP(MONTH(controle!$N573),editar!$F$2:$G$13,2,0))</f>
        <v/>
      </c>
      <c r="W573" s="80" t="str">
        <f>IF(controle!$N573="","",YEAR(controle!$N573))</f>
        <v/>
      </c>
      <c r="X573" s="80" t="str">
        <f>IF(controle!$I573="","",VLOOKUP(MONTH(controle!$I573),editar!$F$2:$G$13,2,0))</f>
        <v/>
      </c>
      <c r="Y573" s="80" t="str">
        <f>IF(controle!$I573="","",YEAR(controle!$I573))</f>
        <v/>
      </c>
      <c r="Z573" s="80" t="str">
        <f>IF(controle!$L573="","",VLOOKUP(MONTH(controle!$L573),editar!$F$2:$G$13,2,0))</f>
        <v/>
      </c>
      <c r="AA573" s="80" t="str">
        <f>IF(controle!$L573="","",YEAR(controle!$L573))</f>
        <v/>
      </c>
      <c r="AB573" s="61"/>
      <c r="AC573" s="62">
        <f>IFERROR(K573-editar!$C$1,"")</f>
        <v>-44648</v>
      </c>
      <c r="AD573" s="62">
        <f t="shared" si="1"/>
        <v>9999955352</v>
      </c>
      <c r="AE573" s="63"/>
      <c r="AF573" s="63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ht="19.5" customHeight="1">
      <c r="A574" s="82" t="str">
        <f>IF(controle!$D574="","",controle!$P574)</f>
        <v/>
      </c>
      <c r="B574" s="83"/>
      <c r="C574" s="83"/>
      <c r="D574" s="83"/>
      <c r="E574" s="83"/>
      <c r="F574" s="91"/>
      <c r="G574" s="99"/>
      <c r="H574" s="91"/>
      <c r="I574" s="100"/>
      <c r="J574" s="92" t="str">
        <f>IFERROR(IF((controle!$I574&gt;0),IF((DAYS360(TODAY(),(controle!$I574+editar!$C$9))&lt;1),"Vencido",IF((DAYS360(TODAY(),(controle!$I574+editar!$C$9))&lt;31),(DAYS360(TODAY(),(controle!$I574+editar!$C$9))&amp;" Dias para vencer"),"Válido")),""),"Inválido")</f>
        <v/>
      </c>
      <c r="K574" s="93" t="str">
        <f>controle!$R574</f>
        <v/>
      </c>
      <c r="L574" s="94"/>
      <c r="M574" s="95" t="str">
        <f>IFERROR(IF((controle!$L574&gt;0),IF((DAYS360(TODAY(),(controle!$L574+editar!$C$15))&lt;1),"Vencido",IF((DAYS360(TODAY(),(controle!$L574+editar!$C$15))&lt;31),(DAYS360(TODAY(),(controle!$L574+editar!$C$15))&amp;" Dias para vencer"),"Válido")),""),"Inválido")</f>
        <v/>
      </c>
      <c r="N574" s="94" t="str">
        <f>IF(controle!$L574="","",controle!$L574+editar!$C$15)</f>
        <v/>
      </c>
      <c r="O574" s="97"/>
      <c r="P574" s="80">
        <v>567.0</v>
      </c>
      <c r="Q574" s="80" t="str">
        <f>IF(controle!$J574="","",IF(controle!$J574="Vencido","Vencido",IF(controle!$J574="Válido","Válido","Próximo ao vencimento")))</f>
        <v/>
      </c>
      <c r="R574" s="81" t="str">
        <f>IF(controle!$I574="","",controle!$I574+editar!$C$9)</f>
        <v/>
      </c>
      <c r="S574" s="80" t="str">
        <f>IF(controle!$R574="","",VLOOKUP(MONTH(controle!$R574),editar!$F$2:$G$13,2,0))</f>
        <v/>
      </c>
      <c r="T574" s="80" t="str">
        <f>IF(controle!$R574="","",YEAR(controle!$R574))</f>
        <v/>
      </c>
      <c r="U574" s="80" t="str">
        <f>IF(controle!$M574="","",IF(controle!$M574="Vencido","Vencido",IF(controle!$M574="Válido","Válido","Próximo ao vencimento")))</f>
        <v/>
      </c>
      <c r="V574" s="80" t="str">
        <f>IF(controle!$N574="","",VLOOKUP(MONTH(controle!$N574),editar!$F$2:$G$13,2,0))</f>
        <v/>
      </c>
      <c r="W574" s="80" t="str">
        <f>IF(controle!$N574="","",YEAR(controle!$N574))</f>
        <v/>
      </c>
      <c r="X574" s="80" t="str">
        <f>IF(controle!$I574="","",VLOOKUP(MONTH(controle!$I574),editar!$F$2:$G$13,2,0))</f>
        <v/>
      </c>
      <c r="Y574" s="80" t="str">
        <f>IF(controle!$I574="","",YEAR(controle!$I574))</f>
        <v/>
      </c>
      <c r="Z574" s="80" t="str">
        <f>IF(controle!$L574="","",VLOOKUP(MONTH(controle!$L574),editar!$F$2:$G$13,2,0))</f>
        <v/>
      </c>
      <c r="AA574" s="80" t="str">
        <f>IF(controle!$L574="","",YEAR(controle!$L574))</f>
        <v/>
      </c>
      <c r="AB574" s="61"/>
      <c r="AC574" s="62">
        <f>IFERROR(K574-editar!$C$1,"")</f>
        <v>-44648</v>
      </c>
      <c r="AD574" s="62">
        <f t="shared" si="1"/>
        <v>9999955352</v>
      </c>
      <c r="AE574" s="63"/>
      <c r="AF574" s="63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ht="19.5" customHeight="1">
      <c r="A575" s="82" t="str">
        <f>IF(controle!$D575="","",controle!$P575)</f>
        <v/>
      </c>
      <c r="B575" s="83"/>
      <c r="C575" s="83"/>
      <c r="D575" s="83"/>
      <c r="E575" s="83"/>
      <c r="F575" s="91"/>
      <c r="G575" s="99"/>
      <c r="H575" s="91"/>
      <c r="I575" s="100"/>
      <c r="J575" s="92" t="str">
        <f>IFERROR(IF((controle!$I575&gt;0),IF((DAYS360(TODAY(),(controle!$I575+editar!$C$9))&lt;1),"Vencido",IF((DAYS360(TODAY(),(controle!$I575+editar!$C$9))&lt;31),(DAYS360(TODAY(),(controle!$I575+editar!$C$9))&amp;" Dias para vencer"),"Válido")),""),"Inválido")</f>
        <v/>
      </c>
      <c r="K575" s="93" t="str">
        <f>controle!$R575</f>
        <v/>
      </c>
      <c r="L575" s="94"/>
      <c r="M575" s="95" t="str">
        <f>IFERROR(IF((controle!$L575&gt;0),IF((DAYS360(TODAY(),(controle!$L575+editar!$C$15))&lt;1),"Vencido",IF((DAYS360(TODAY(),(controle!$L575+editar!$C$15))&lt;31),(DAYS360(TODAY(),(controle!$L575+editar!$C$15))&amp;" Dias para vencer"),"Válido")),""),"Inválido")</f>
        <v/>
      </c>
      <c r="N575" s="94" t="str">
        <f>IF(controle!$L575="","",controle!$L575+editar!$C$15)</f>
        <v/>
      </c>
      <c r="O575" s="97"/>
      <c r="P575" s="80">
        <v>568.0</v>
      </c>
      <c r="Q575" s="80" t="str">
        <f>IF(controle!$J575="","",IF(controle!$J575="Vencido","Vencido",IF(controle!$J575="Válido","Válido","Próximo ao vencimento")))</f>
        <v/>
      </c>
      <c r="R575" s="81" t="str">
        <f>IF(controle!$I575="","",controle!$I575+editar!$C$9)</f>
        <v/>
      </c>
      <c r="S575" s="80" t="str">
        <f>IF(controle!$R575="","",VLOOKUP(MONTH(controle!$R575),editar!$F$2:$G$13,2,0))</f>
        <v/>
      </c>
      <c r="T575" s="80" t="str">
        <f>IF(controle!$R575="","",YEAR(controle!$R575))</f>
        <v/>
      </c>
      <c r="U575" s="80" t="str">
        <f>IF(controle!$M575="","",IF(controle!$M575="Vencido","Vencido",IF(controle!$M575="Válido","Válido","Próximo ao vencimento")))</f>
        <v/>
      </c>
      <c r="V575" s="80" t="str">
        <f>IF(controle!$N575="","",VLOOKUP(MONTH(controle!$N575),editar!$F$2:$G$13,2,0))</f>
        <v/>
      </c>
      <c r="W575" s="80" t="str">
        <f>IF(controle!$N575="","",YEAR(controle!$N575))</f>
        <v/>
      </c>
      <c r="X575" s="80" t="str">
        <f>IF(controle!$I575="","",VLOOKUP(MONTH(controle!$I575),editar!$F$2:$G$13,2,0))</f>
        <v/>
      </c>
      <c r="Y575" s="80" t="str">
        <f>IF(controle!$I575="","",YEAR(controle!$I575))</f>
        <v/>
      </c>
      <c r="Z575" s="80" t="str">
        <f>IF(controle!$L575="","",VLOOKUP(MONTH(controle!$L575),editar!$F$2:$G$13,2,0))</f>
        <v/>
      </c>
      <c r="AA575" s="80" t="str">
        <f>IF(controle!$L575="","",YEAR(controle!$L575))</f>
        <v/>
      </c>
      <c r="AB575" s="61"/>
      <c r="AC575" s="62">
        <f>IFERROR(K575-editar!$C$1,"")</f>
        <v>-44648</v>
      </c>
      <c r="AD575" s="62">
        <f t="shared" si="1"/>
        <v>9999955352</v>
      </c>
      <c r="AE575" s="63"/>
      <c r="AF575" s="63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ht="19.5" customHeight="1">
      <c r="A576" s="82" t="str">
        <f>IF(controle!$D576="","",controle!$P576)</f>
        <v/>
      </c>
      <c r="B576" s="83"/>
      <c r="C576" s="83"/>
      <c r="D576" s="83"/>
      <c r="E576" s="83"/>
      <c r="F576" s="91"/>
      <c r="G576" s="99"/>
      <c r="H576" s="91"/>
      <c r="I576" s="100"/>
      <c r="J576" s="92" t="str">
        <f>IFERROR(IF((controle!$I576&gt;0),IF((DAYS360(TODAY(),(controle!$I576+editar!$C$9))&lt;1),"Vencido",IF((DAYS360(TODAY(),(controle!$I576+editar!$C$9))&lt;31),(DAYS360(TODAY(),(controle!$I576+editar!$C$9))&amp;" Dias para vencer"),"Válido")),""),"Inválido")</f>
        <v/>
      </c>
      <c r="K576" s="93" t="str">
        <f>controle!$R576</f>
        <v/>
      </c>
      <c r="L576" s="94"/>
      <c r="M576" s="95" t="str">
        <f>IFERROR(IF((controle!$L576&gt;0),IF((DAYS360(TODAY(),(controle!$L576+editar!$C$15))&lt;1),"Vencido",IF((DAYS360(TODAY(),(controle!$L576+editar!$C$15))&lt;31),(DAYS360(TODAY(),(controle!$L576+editar!$C$15))&amp;" Dias para vencer"),"Válido")),""),"Inválido")</f>
        <v/>
      </c>
      <c r="N576" s="94" t="str">
        <f>IF(controle!$L576="","",controle!$L576+editar!$C$15)</f>
        <v/>
      </c>
      <c r="O576" s="97"/>
      <c r="P576" s="80">
        <v>569.0</v>
      </c>
      <c r="Q576" s="80" t="str">
        <f>IF(controle!$J576="","",IF(controle!$J576="Vencido","Vencido",IF(controle!$J576="Válido","Válido","Próximo ao vencimento")))</f>
        <v/>
      </c>
      <c r="R576" s="81" t="str">
        <f>IF(controle!$I576="","",controle!$I576+editar!$C$9)</f>
        <v/>
      </c>
      <c r="S576" s="80" t="str">
        <f>IF(controle!$R576="","",VLOOKUP(MONTH(controle!$R576),editar!$F$2:$G$13,2,0))</f>
        <v/>
      </c>
      <c r="T576" s="80" t="str">
        <f>IF(controle!$R576="","",YEAR(controle!$R576))</f>
        <v/>
      </c>
      <c r="U576" s="80" t="str">
        <f>IF(controle!$M576="","",IF(controle!$M576="Vencido","Vencido",IF(controle!$M576="Válido","Válido","Próximo ao vencimento")))</f>
        <v/>
      </c>
      <c r="V576" s="80" t="str">
        <f>IF(controle!$N576="","",VLOOKUP(MONTH(controle!$N576),editar!$F$2:$G$13,2,0))</f>
        <v/>
      </c>
      <c r="W576" s="80" t="str">
        <f>IF(controle!$N576="","",YEAR(controle!$N576))</f>
        <v/>
      </c>
      <c r="X576" s="80" t="str">
        <f>IF(controle!$I576="","",VLOOKUP(MONTH(controle!$I576),editar!$F$2:$G$13,2,0))</f>
        <v/>
      </c>
      <c r="Y576" s="80" t="str">
        <f>IF(controle!$I576="","",YEAR(controle!$I576))</f>
        <v/>
      </c>
      <c r="Z576" s="80" t="str">
        <f>IF(controle!$L576="","",VLOOKUP(MONTH(controle!$L576),editar!$F$2:$G$13,2,0))</f>
        <v/>
      </c>
      <c r="AA576" s="80" t="str">
        <f>IF(controle!$L576="","",YEAR(controle!$L576))</f>
        <v/>
      </c>
      <c r="AB576" s="61"/>
      <c r="AC576" s="62">
        <f>IFERROR(K576-editar!$C$1,"")</f>
        <v>-44648</v>
      </c>
      <c r="AD576" s="62">
        <f t="shared" si="1"/>
        <v>9999955352</v>
      </c>
      <c r="AE576" s="63"/>
      <c r="AF576" s="63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ht="19.5" customHeight="1">
      <c r="A577" s="82" t="str">
        <f>IF(controle!$D577="","",controle!$P577)</f>
        <v/>
      </c>
      <c r="B577" s="83"/>
      <c r="C577" s="83"/>
      <c r="D577" s="83"/>
      <c r="E577" s="83"/>
      <c r="F577" s="91"/>
      <c r="G577" s="99"/>
      <c r="H577" s="91"/>
      <c r="I577" s="100"/>
      <c r="J577" s="92" t="str">
        <f>IFERROR(IF((controle!$I577&gt;0),IF((DAYS360(TODAY(),(controle!$I577+editar!$C$9))&lt;1),"Vencido",IF((DAYS360(TODAY(),(controle!$I577+editar!$C$9))&lt;31),(DAYS360(TODAY(),(controle!$I577+editar!$C$9))&amp;" Dias para vencer"),"Válido")),""),"Inválido")</f>
        <v/>
      </c>
      <c r="K577" s="93" t="str">
        <f>controle!$R577</f>
        <v/>
      </c>
      <c r="L577" s="94"/>
      <c r="M577" s="95" t="str">
        <f>IFERROR(IF((controle!$L577&gt;0),IF((DAYS360(TODAY(),(controle!$L577+editar!$C$15))&lt;1),"Vencido",IF((DAYS360(TODAY(),(controle!$L577+editar!$C$15))&lt;31),(DAYS360(TODAY(),(controle!$L577+editar!$C$15))&amp;" Dias para vencer"),"Válido")),""),"Inválido")</f>
        <v/>
      </c>
      <c r="N577" s="94" t="str">
        <f>IF(controle!$L577="","",controle!$L577+editar!$C$15)</f>
        <v/>
      </c>
      <c r="O577" s="97"/>
      <c r="P577" s="80">
        <v>570.0</v>
      </c>
      <c r="Q577" s="80" t="str">
        <f>IF(controle!$J577="","",IF(controle!$J577="Vencido","Vencido",IF(controle!$J577="Válido","Válido","Próximo ao vencimento")))</f>
        <v/>
      </c>
      <c r="R577" s="81" t="str">
        <f>IF(controle!$I577="","",controle!$I577+editar!$C$9)</f>
        <v/>
      </c>
      <c r="S577" s="80" t="str">
        <f>IF(controle!$R577="","",VLOOKUP(MONTH(controle!$R577),editar!$F$2:$G$13,2,0))</f>
        <v/>
      </c>
      <c r="T577" s="80" t="str">
        <f>IF(controle!$R577="","",YEAR(controle!$R577))</f>
        <v/>
      </c>
      <c r="U577" s="80" t="str">
        <f>IF(controle!$M577="","",IF(controle!$M577="Vencido","Vencido",IF(controle!$M577="Válido","Válido","Próximo ao vencimento")))</f>
        <v/>
      </c>
      <c r="V577" s="80" t="str">
        <f>IF(controle!$N577="","",VLOOKUP(MONTH(controle!$N577),editar!$F$2:$G$13,2,0))</f>
        <v/>
      </c>
      <c r="W577" s="80" t="str">
        <f>IF(controle!$N577="","",YEAR(controle!$N577))</f>
        <v/>
      </c>
      <c r="X577" s="80" t="str">
        <f>IF(controle!$I577="","",VLOOKUP(MONTH(controle!$I577),editar!$F$2:$G$13,2,0))</f>
        <v/>
      </c>
      <c r="Y577" s="80" t="str">
        <f>IF(controle!$I577="","",YEAR(controle!$I577))</f>
        <v/>
      </c>
      <c r="Z577" s="80" t="str">
        <f>IF(controle!$L577="","",VLOOKUP(MONTH(controle!$L577),editar!$F$2:$G$13,2,0))</f>
        <v/>
      </c>
      <c r="AA577" s="80" t="str">
        <f>IF(controle!$L577="","",YEAR(controle!$L577))</f>
        <v/>
      </c>
      <c r="AB577" s="61"/>
      <c r="AC577" s="62">
        <f>IFERROR(K577-editar!$C$1,"")</f>
        <v>-44648</v>
      </c>
      <c r="AD577" s="62">
        <f t="shared" si="1"/>
        <v>9999955352</v>
      </c>
      <c r="AE577" s="63"/>
      <c r="AF577" s="63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ht="19.5" customHeight="1">
      <c r="A578" s="82" t="str">
        <f>IF(controle!$D578="","",controle!$P578)</f>
        <v/>
      </c>
      <c r="B578" s="83"/>
      <c r="C578" s="83"/>
      <c r="D578" s="83"/>
      <c r="E578" s="83"/>
      <c r="F578" s="91"/>
      <c r="G578" s="99"/>
      <c r="H578" s="91"/>
      <c r="I578" s="100"/>
      <c r="J578" s="92" t="str">
        <f>IFERROR(IF((controle!$I578&gt;0),IF((DAYS360(TODAY(),(controle!$I578+editar!$C$9))&lt;1),"Vencido",IF((DAYS360(TODAY(),(controle!$I578+editar!$C$9))&lt;31),(DAYS360(TODAY(),(controle!$I578+editar!$C$9))&amp;" Dias para vencer"),"Válido")),""),"Inválido")</f>
        <v/>
      </c>
      <c r="K578" s="93" t="str">
        <f>controle!$R578</f>
        <v/>
      </c>
      <c r="L578" s="94"/>
      <c r="M578" s="95" t="str">
        <f>IFERROR(IF((controle!$L578&gt;0),IF((DAYS360(TODAY(),(controle!$L578+editar!$C$15))&lt;1),"Vencido",IF((DAYS360(TODAY(),(controle!$L578+editar!$C$15))&lt;31),(DAYS360(TODAY(),(controle!$L578+editar!$C$15))&amp;" Dias para vencer"),"Válido")),""),"Inválido")</f>
        <v/>
      </c>
      <c r="N578" s="94" t="str">
        <f>IF(controle!$L578="","",controle!$L578+editar!$C$15)</f>
        <v/>
      </c>
      <c r="O578" s="97"/>
      <c r="P578" s="80">
        <v>571.0</v>
      </c>
      <c r="Q578" s="80" t="str">
        <f>IF(controle!$J578="","",IF(controle!$J578="Vencido","Vencido",IF(controle!$J578="Válido","Válido","Próximo ao vencimento")))</f>
        <v/>
      </c>
      <c r="R578" s="81" t="str">
        <f>IF(controle!$I578="","",controle!$I578+editar!$C$9)</f>
        <v/>
      </c>
      <c r="S578" s="80" t="str">
        <f>IF(controle!$R578="","",VLOOKUP(MONTH(controle!$R578),editar!$F$2:$G$13,2,0))</f>
        <v/>
      </c>
      <c r="T578" s="80" t="str">
        <f>IF(controle!$R578="","",YEAR(controle!$R578))</f>
        <v/>
      </c>
      <c r="U578" s="80" t="str">
        <f>IF(controle!$M578="","",IF(controle!$M578="Vencido","Vencido",IF(controle!$M578="Válido","Válido","Próximo ao vencimento")))</f>
        <v/>
      </c>
      <c r="V578" s="80" t="str">
        <f>IF(controle!$N578="","",VLOOKUP(MONTH(controle!$N578),editar!$F$2:$G$13,2,0))</f>
        <v/>
      </c>
      <c r="W578" s="80" t="str">
        <f>IF(controle!$N578="","",YEAR(controle!$N578))</f>
        <v/>
      </c>
      <c r="X578" s="80" t="str">
        <f>IF(controle!$I578="","",VLOOKUP(MONTH(controle!$I578),editar!$F$2:$G$13,2,0))</f>
        <v/>
      </c>
      <c r="Y578" s="80" t="str">
        <f>IF(controle!$I578="","",YEAR(controle!$I578))</f>
        <v/>
      </c>
      <c r="Z578" s="80" t="str">
        <f>IF(controle!$L578="","",VLOOKUP(MONTH(controle!$L578),editar!$F$2:$G$13,2,0))</f>
        <v/>
      </c>
      <c r="AA578" s="80" t="str">
        <f>IF(controle!$L578="","",YEAR(controle!$L578))</f>
        <v/>
      </c>
      <c r="AB578" s="61"/>
      <c r="AC578" s="62">
        <f>IFERROR(K578-editar!$C$1,"")</f>
        <v>-44648</v>
      </c>
      <c r="AD578" s="62">
        <f t="shared" si="1"/>
        <v>9999955352</v>
      </c>
      <c r="AE578" s="63"/>
      <c r="AF578" s="63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ht="19.5" customHeight="1">
      <c r="A579" s="82" t="str">
        <f>IF(controle!$D579="","",controle!$P579)</f>
        <v/>
      </c>
      <c r="B579" s="83"/>
      <c r="C579" s="83"/>
      <c r="D579" s="83"/>
      <c r="E579" s="83"/>
      <c r="F579" s="91"/>
      <c r="G579" s="99"/>
      <c r="H579" s="91"/>
      <c r="I579" s="100"/>
      <c r="J579" s="92" t="str">
        <f>IFERROR(IF((controle!$I579&gt;0),IF((DAYS360(TODAY(),(controle!$I579+editar!$C$9))&lt;1),"Vencido",IF((DAYS360(TODAY(),(controle!$I579+editar!$C$9))&lt;31),(DAYS360(TODAY(),(controle!$I579+editar!$C$9))&amp;" Dias para vencer"),"Válido")),""),"Inválido")</f>
        <v/>
      </c>
      <c r="K579" s="93" t="str">
        <f>controle!$R579</f>
        <v/>
      </c>
      <c r="L579" s="94"/>
      <c r="M579" s="95" t="str">
        <f>IFERROR(IF((controle!$L579&gt;0),IF((DAYS360(TODAY(),(controle!$L579+editar!$C$15))&lt;1),"Vencido",IF((DAYS360(TODAY(),(controle!$L579+editar!$C$15))&lt;31),(DAYS360(TODAY(),(controle!$L579+editar!$C$15))&amp;" Dias para vencer"),"Válido")),""),"Inválido")</f>
        <v/>
      </c>
      <c r="N579" s="94" t="str">
        <f>IF(controle!$L579="","",controle!$L579+editar!$C$15)</f>
        <v/>
      </c>
      <c r="O579" s="97"/>
      <c r="P579" s="80">
        <v>572.0</v>
      </c>
      <c r="Q579" s="80" t="str">
        <f>IF(controle!$J579="","",IF(controle!$J579="Vencido","Vencido",IF(controle!$J579="Válido","Válido","Próximo ao vencimento")))</f>
        <v/>
      </c>
      <c r="R579" s="81" t="str">
        <f>IF(controle!$I579="","",controle!$I579+editar!$C$9)</f>
        <v/>
      </c>
      <c r="S579" s="80" t="str">
        <f>IF(controle!$R579="","",VLOOKUP(MONTH(controle!$R579),editar!$F$2:$G$13,2,0))</f>
        <v/>
      </c>
      <c r="T579" s="80" t="str">
        <f>IF(controle!$R579="","",YEAR(controle!$R579))</f>
        <v/>
      </c>
      <c r="U579" s="80" t="str">
        <f>IF(controle!$M579="","",IF(controle!$M579="Vencido","Vencido",IF(controle!$M579="Válido","Válido","Próximo ao vencimento")))</f>
        <v/>
      </c>
      <c r="V579" s="80" t="str">
        <f>IF(controle!$N579="","",VLOOKUP(MONTH(controle!$N579),editar!$F$2:$G$13,2,0))</f>
        <v/>
      </c>
      <c r="W579" s="80" t="str">
        <f>IF(controle!$N579="","",YEAR(controle!$N579))</f>
        <v/>
      </c>
      <c r="X579" s="80" t="str">
        <f>IF(controle!$I579="","",VLOOKUP(MONTH(controle!$I579),editar!$F$2:$G$13,2,0))</f>
        <v/>
      </c>
      <c r="Y579" s="80" t="str">
        <f>IF(controle!$I579="","",YEAR(controle!$I579))</f>
        <v/>
      </c>
      <c r="Z579" s="80" t="str">
        <f>IF(controle!$L579="","",VLOOKUP(MONTH(controle!$L579),editar!$F$2:$G$13,2,0))</f>
        <v/>
      </c>
      <c r="AA579" s="80" t="str">
        <f>IF(controle!$L579="","",YEAR(controle!$L579))</f>
        <v/>
      </c>
      <c r="AB579" s="61"/>
      <c r="AC579" s="62">
        <f>IFERROR(K579-editar!$C$1,"")</f>
        <v>-44648</v>
      </c>
      <c r="AD579" s="62">
        <f t="shared" si="1"/>
        <v>9999955352</v>
      </c>
      <c r="AE579" s="63"/>
      <c r="AF579" s="63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ht="19.5" customHeight="1">
      <c r="A580" s="82" t="str">
        <f>IF(controle!$D580="","",controle!$P580)</f>
        <v/>
      </c>
      <c r="B580" s="83"/>
      <c r="C580" s="83"/>
      <c r="D580" s="83"/>
      <c r="E580" s="83"/>
      <c r="F580" s="91"/>
      <c r="G580" s="99"/>
      <c r="H580" s="91"/>
      <c r="I580" s="100"/>
      <c r="J580" s="92" t="str">
        <f>IFERROR(IF((controle!$I580&gt;0),IF((DAYS360(TODAY(),(controle!$I580+editar!$C$9))&lt;1),"Vencido",IF((DAYS360(TODAY(),(controle!$I580+editar!$C$9))&lt;31),(DAYS360(TODAY(),(controle!$I580+editar!$C$9))&amp;" Dias para vencer"),"Válido")),""),"Inválido")</f>
        <v/>
      </c>
      <c r="K580" s="93" t="str">
        <f>controle!$R580</f>
        <v/>
      </c>
      <c r="L580" s="94"/>
      <c r="M580" s="95" t="str">
        <f>IFERROR(IF((controle!$L580&gt;0),IF((DAYS360(TODAY(),(controle!$L580+editar!$C$15))&lt;1),"Vencido",IF((DAYS360(TODAY(),(controle!$L580+editar!$C$15))&lt;31),(DAYS360(TODAY(),(controle!$L580+editar!$C$15))&amp;" Dias para vencer"),"Válido")),""),"Inválido")</f>
        <v/>
      </c>
      <c r="N580" s="94" t="str">
        <f>IF(controle!$L580="","",controle!$L580+editar!$C$15)</f>
        <v/>
      </c>
      <c r="O580" s="97"/>
      <c r="P580" s="80">
        <v>573.0</v>
      </c>
      <c r="Q580" s="80" t="str">
        <f>IF(controle!$J580="","",IF(controle!$J580="Vencido","Vencido",IF(controle!$J580="Válido","Válido","Próximo ao vencimento")))</f>
        <v/>
      </c>
      <c r="R580" s="81" t="str">
        <f>IF(controle!$I580="","",controle!$I580+editar!$C$9)</f>
        <v/>
      </c>
      <c r="S580" s="80" t="str">
        <f>IF(controle!$R580="","",VLOOKUP(MONTH(controle!$R580),editar!$F$2:$G$13,2,0))</f>
        <v/>
      </c>
      <c r="T580" s="80" t="str">
        <f>IF(controle!$R580="","",YEAR(controle!$R580))</f>
        <v/>
      </c>
      <c r="U580" s="80" t="str">
        <f>IF(controle!$M580="","",IF(controle!$M580="Vencido","Vencido",IF(controle!$M580="Válido","Válido","Próximo ao vencimento")))</f>
        <v/>
      </c>
      <c r="V580" s="80" t="str">
        <f>IF(controle!$N580="","",VLOOKUP(MONTH(controle!$N580),editar!$F$2:$G$13,2,0))</f>
        <v/>
      </c>
      <c r="W580" s="80" t="str">
        <f>IF(controle!$N580="","",YEAR(controle!$N580))</f>
        <v/>
      </c>
      <c r="X580" s="80" t="str">
        <f>IF(controle!$I580="","",VLOOKUP(MONTH(controle!$I580),editar!$F$2:$G$13,2,0))</f>
        <v/>
      </c>
      <c r="Y580" s="80" t="str">
        <f>IF(controle!$I580="","",YEAR(controle!$I580))</f>
        <v/>
      </c>
      <c r="Z580" s="80" t="str">
        <f>IF(controle!$L580="","",VLOOKUP(MONTH(controle!$L580),editar!$F$2:$G$13,2,0))</f>
        <v/>
      </c>
      <c r="AA580" s="80" t="str">
        <f>IF(controle!$L580="","",YEAR(controle!$L580))</f>
        <v/>
      </c>
      <c r="AB580" s="61"/>
      <c r="AC580" s="62">
        <f>IFERROR(K580-editar!$C$1,"")</f>
        <v>-44648</v>
      </c>
      <c r="AD580" s="62">
        <f t="shared" si="1"/>
        <v>9999955352</v>
      </c>
      <c r="AE580" s="63"/>
      <c r="AF580" s="63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ht="19.5" customHeight="1">
      <c r="A581" s="82" t="str">
        <f>IF(controle!$D581="","",controle!$P581)</f>
        <v/>
      </c>
      <c r="B581" s="83"/>
      <c r="C581" s="83"/>
      <c r="D581" s="83"/>
      <c r="E581" s="83"/>
      <c r="F581" s="91"/>
      <c r="G581" s="99"/>
      <c r="H581" s="91"/>
      <c r="I581" s="100"/>
      <c r="J581" s="92" t="str">
        <f>IFERROR(IF((controle!$I581&gt;0),IF((DAYS360(TODAY(),(controle!$I581+editar!$C$9))&lt;1),"Vencido",IF((DAYS360(TODAY(),(controle!$I581+editar!$C$9))&lt;31),(DAYS360(TODAY(),(controle!$I581+editar!$C$9))&amp;" Dias para vencer"),"Válido")),""),"Inválido")</f>
        <v/>
      </c>
      <c r="K581" s="93" t="str">
        <f>controle!$R581</f>
        <v/>
      </c>
      <c r="L581" s="94"/>
      <c r="M581" s="95" t="str">
        <f>IFERROR(IF((controle!$L581&gt;0),IF((DAYS360(TODAY(),(controle!$L581+editar!$C$15))&lt;1),"Vencido",IF((DAYS360(TODAY(),(controle!$L581+editar!$C$15))&lt;31),(DAYS360(TODAY(),(controle!$L581+editar!$C$15))&amp;" Dias para vencer"),"Válido")),""),"Inválido")</f>
        <v/>
      </c>
      <c r="N581" s="94" t="str">
        <f>IF(controle!$L581="","",controle!$L581+editar!$C$15)</f>
        <v/>
      </c>
      <c r="O581" s="97"/>
      <c r="P581" s="80">
        <v>574.0</v>
      </c>
      <c r="Q581" s="80" t="str">
        <f>IF(controle!$J581="","",IF(controle!$J581="Vencido","Vencido",IF(controle!$J581="Válido","Válido","Próximo ao vencimento")))</f>
        <v/>
      </c>
      <c r="R581" s="81" t="str">
        <f>IF(controle!$I581="","",controle!$I581+editar!$C$9)</f>
        <v/>
      </c>
      <c r="S581" s="80" t="str">
        <f>IF(controle!$R581="","",VLOOKUP(MONTH(controle!$R581),editar!$F$2:$G$13,2,0))</f>
        <v/>
      </c>
      <c r="T581" s="80" t="str">
        <f>IF(controle!$R581="","",YEAR(controle!$R581))</f>
        <v/>
      </c>
      <c r="U581" s="80" t="str">
        <f>IF(controle!$M581="","",IF(controle!$M581="Vencido","Vencido",IF(controle!$M581="Válido","Válido","Próximo ao vencimento")))</f>
        <v/>
      </c>
      <c r="V581" s="80" t="str">
        <f>IF(controle!$N581="","",VLOOKUP(MONTH(controle!$N581),editar!$F$2:$G$13,2,0))</f>
        <v/>
      </c>
      <c r="W581" s="80" t="str">
        <f>IF(controle!$N581="","",YEAR(controle!$N581))</f>
        <v/>
      </c>
      <c r="X581" s="80" t="str">
        <f>IF(controle!$I581="","",VLOOKUP(MONTH(controle!$I581),editar!$F$2:$G$13,2,0))</f>
        <v/>
      </c>
      <c r="Y581" s="80" t="str">
        <f>IF(controle!$I581="","",YEAR(controle!$I581))</f>
        <v/>
      </c>
      <c r="Z581" s="80" t="str">
        <f>IF(controle!$L581="","",VLOOKUP(MONTH(controle!$L581),editar!$F$2:$G$13,2,0))</f>
        <v/>
      </c>
      <c r="AA581" s="80" t="str">
        <f>IF(controle!$L581="","",YEAR(controle!$L581))</f>
        <v/>
      </c>
      <c r="AB581" s="61"/>
      <c r="AC581" s="62">
        <f>IFERROR(K581-editar!$C$1,"")</f>
        <v>-44648</v>
      </c>
      <c r="AD581" s="62">
        <f t="shared" si="1"/>
        <v>9999955352</v>
      </c>
      <c r="AE581" s="63"/>
      <c r="AF581" s="63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ht="19.5" customHeight="1">
      <c r="A582" s="82" t="str">
        <f>IF(controle!$D582="","",controle!$P582)</f>
        <v/>
      </c>
      <c r="B582" s="83"/>
      <c r="C582" s="83"/>
      <c r="D582" s="83"/>
      <c r="E582" s="83"/>
      <c r="F582" s="91"/>
      <c r="G582" s="99"/>
      <c r="H582" s="91"/>
      <c r="I582" s="100"/>
      <c r="J582" s="92" t="str">
        <f>IFERROR(IF((controle!$I582&gt;0),IF((DAYS360(TODAY(),(controle!$I582+editar!$C$9))&lt;1),"Vencido",IF((DAYS360(TODAY(),(controle!$I582+editar!$C$9))&lt;31),(DAYS360(TODAY(),(controle!$I582+editar!$C$9))&amp;" Dias para vencer"),"Válido")),""),"Inválido")</f>
        <v/>
      </c>
      <c r="K582" s="93" t="str">
        <f>controle!$R582</f>
        <v/>
      </c>
      <c r="L582" s="94"/>
      <c r="M582" s="95" t="str">
        <f>IFERROR(IF((controle!$L582&gt;0),IF((DAYS360(TODAY(),(controle!$L582+editar!$C$15))&lt;1),"Vencido",IF((DAYS360(TODAY(),(controle!$L582+editar!$C$15))&lt;31),(DAYS360(TODAY(),(controle!$L582+editar!$C$15))&amp;" Dias para vencer"),"Válido")),""),"Inválido")</f>
        <v/>
      </c>
      <c r="N582" s="94" t="str">
        <f>IF(controle!$L582="","",controle!$L582+editar!$C$15)</f>
        <v/>
      </c>
      <c r="O582" s="97"/>
      <c r="P582" s="80">
        <v>575.0</v>
      </c>
      <c r="Q582" s="80" t="str">
        <f>IF(controle!$J582="","",IF(controle!$J582="Vencido","Vencido",IF(controle!$J582="Válido","Válido","Próximo ao vencimento")))</f>
        <v/>
      </c>
      <c r="R582" s="81" t="str">
        <f>IF(controle!$I582="","",controle!$I582+editar!$C$9)</f>
        <v/>
      </c>
      <c r="S582" s="80" t="str">
        <f>IF(controle!$R582="","",VLOOKUP(MONTH(controle!$R582),editar!$F$2:$G$13,2,0))</f>
        <v/>
      </c>
      <c r="T582" s="80" t="str">
        <f>IF(controle!$R582="","",YEAR(controle!$R582))</f>
        <v/>
      </c>
      <c r="U582" s="80" t="str">
        <f>IF(controle!$M582="","",IF(controle!$M582="Vencido","Vencido",IF(controle!$M582="Válido","Válido","Próximo ao vencimento")))</f>
        <v/>
      </c>
      <c r="V582" s="80" t="str">
        <f>IF(controle!$N582="","",VLOOKUP(MONTH(controle!$N582),editar!$F$2:$G$13,2,0))</f>
        <v/>
      </c>
      <c r="W582" s="80" t="str">
        <f>IF(controle!$N582="","",YEAR(controle!$N582))</f>
        <v/>
      </c>
      <c r="X582" s="80" t="str">
        <f>IF(controle!$I582="","",VLOOKUP(MONTH(controle!$I582),editar!$F$2:$G$13,2,0))</f>
        <v/>
      </c>
      <c r="Y582" s="80" t="str">
        <f>IF(controle!$I582="","",YEAR(controle!$I582))</f>
        <v/>
      </c>
      <c r="Z582" s="80" t="str">
        <f>IF(controle!$L582="","",VLOOKUP(MONTH(controle!$L582),editar!$F$2:$G$13,2,0))</f>
        <v/>
      </c>
      <c r="AA582" s="80" t="str">
        <f>IF(controle!$L582="","",YEAR(controle!$L582))</f>
        <v/>
      </c>
      <c r="AB582" s="61"/>
      <c r="AC582" s="62">
        <f>IFERROR(K582-editar!$C$1,"")</f>
        <v>-44648</v>
      </c>
      <c r="AD582" s="62">
        <f t="shared" si="1"/>
        <v>9999955352</v>
      </c>
      <c r="AE582" s="63"/>
      <c r="AF582" s="63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ht="19.5" customHeight="1">
      <c r="A583" s="82" t="str">
        <f>IF(controle!$D583="","",controle!$P583)</f>
        <v/>
      </c>
      <c r="B583" s="83"/>
      <c r="C583" s="83"/>
      <c r="D583" s="83"/>
      <c r="E583" s="83"/>
      <c r="F583" s="91"/>
      <c r="G583" s="99"/>
      <c r="H583" s="91"/>
      <c r="I583" s="100"/>
      <c r="J583" s="92" t="str">
        <f>IFERROR(IF((controle!$I583&gt;0),IF((DAYS360(TODAY(),(controle!$I583+editar!$C$9))&lt;1),"Vencido",IF((DAYS360(TODAY(),(controle!$I583+editar!$C$9))&lt;31),(DAYS360(TODAY(),(controle!$I583+editar!$C$9))&amp;" Dias para vencer"),"Válido")),""),"Inválido")</f>
        <v/>
      </c>
      <c r="K583" s="93" t="str">
        <f>controle!$R583</f>
        <v/>
      </c>
      <c r="L583" s="94"/>
      <c r="M583" s="95" t="str">
        <f>IFERROR(IF((controle!$L583&gt;0),IF((DAYS360(TODAY(),(controle!$L583+editar!$C$15))&lt;1),"Vencido",IF((DAYS360(TODAY(),(controle!$L583+editar!$C$15))&lt;31),(DAYS360(TODAY(),(controle!$L583+editar!$C$15))&amp;" Dias para vencer"),"Válido")),""),"Inválido")</f>
        <v/>
      </c>
      <c r="N583" s="94" t="str">
        <f>IF(controle!$L583="","",controle!$L583+editar!$C$15)</f>
        <v/>
      </c>
      <c r="O583" s="97"/>
      <c r="P583" s="80">
        <v>576.0</v>
      </c>
      <c r="Q583" s="80" t="str">
        <f>IF(controle!$J583="","",IF(controle!$J583="Vencido","Vencido",IF(controle!$J583="Válido","Válido","Próximo ao vencimento")))</f>
        <v/>
      </c>
      <c r="R583" s="81" t="str">
        <f>IF(controle!$I583="","",controle!$I583+editar!$C$9)</f>
        <v/>
      </c>
      <c r="S583" s="80" t="str">
        <f>IF(controle!$R583="","",VLOOKUP(MONTH(controle!$R583),editar!$F$2:$G$13,2,0))</f>
        <v/>
      </c>
      <c r="T583" s="80" t="str">
        <f>IF(controle!$R583="","",YEAR(controle!$R583))</f>
        <v/>
      </c>
      <c r="U583" s="80" t="str">
        <f>IF(controle!$M583="","",IF(controle!$M583="Vencido","Vencido",IF(controle!$M583="Válido","Válido","Próximo ao vencimento")))</f>
        <v/>
      </c>
      <c r="V583" s="80" t="str">
        <f>IF(controle!$N583="","",VLOOKUP(MONTH(controle!$N583),editar!$F$2:$G$13,2,0))</f>
        <v/>
      </c>
      <c r="W583" s="80" t="str">
        <f>IF(controle!$N583="","",YEAR(controle!$N583))</f>
        <v/>
      </c>
      <c r="X583" s="80" t="str">
        <f>IF(controle!$I583="","",VLOOKUP(MONTH(controle!$I583),editar!$F$2:$G$13,2,0))</f>
        <v/>
      </c>
      <c r="Y583" s="80" t="str">
        <f>IF(controle!$I583="","",YEAR(controle!$I583))</f>
        <v/>
      </c>
      <c r="Z583" s="80" t="str">
        <f>IF(controle!$L583="","",VLOOKUP(MONTH(controle!$L583),editar!$F$2:$G$13,2,0))</f>
        <v/>
      </c>
      <c r="AA583" s="80" t="str">
        <f>IF(controle!$L583="","",YEAR(controle!$L583))</f>
        <v/>
      </c>
      <c r="AB583" s="61"/>
      <c r="AC583" s="62">
        <f>IFERROR(K583-editar!$C$1,"")</f>
        <v>-44648</v>
      </c>
      <c r="AD583" s="62">
        <f t="shared" si="1"/>
        <v>9999955352</v>
      </c>
      <c r="AE583" s="63"/>
      <c r="AF583" s="63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ht="19.5" customHeight="1">
      <c r="A584" s="82" t="str">
        <f>IF(controle!$D584="","",controle!$P584)</f>
        <v/>
      </c>
      <c r="B584" s="83"/>
      <c r="C584" s="83"/>
      <c r="D584" s="83"/>
      <c r="E584" s="83"/>
      <c r="F584" s="91"/>
      <c r="G584" s="99"/>
      <c r="H584" s="91"/>
      <c r="I584" s="100"/>
      <c r="J584" s="92" t="str">
        <f>IFERROR(IF((controle!$I584&gt;0),IF((DAYS360(TODAY(),(controle!$I584+editar!$C$9))&lt;1),"Vencido",IF((DAYS360(TODAY(),(controle!$I584+editar!$C$9))&lt;31),(DAYS360(TODAY(),(controle!$I584+editar!$C$9))&amp;" Dias para vencer"),"Válido")),""),"Inválido")</f>
        <v/>
      </c>
      <c r="K584" s="93" t="str">
        <f>controle!$R584</f>
        <v/>
      </c>
      <c r="L584" s="94"/>
      <c r="M584" s="95" t="str">
        <f>IFERROR(IF((controle!$L584&gt;0),IF((DAYS360(TODAY(),(controle!$L584+editar!$C$15))&lt;1),"Vencido",IF((DAYS360(TODAY(),(controle!$L584+editar!$C$15))&lt;31),(DAYS360(TODAY(),(controle!$L584+editar!$C$15))&amp;" Dias para vencer"),"Válido")),""),"Inválido")</f>
        <v/>
      </c>
      <c r="N584" s="94" t="str">
        <f>IF(controle!$L584="","",controle!$L584+editar!$C$15)</f>
        <v/>
      </c>
      <c r="O584" s="97"/>
      <c r="P584" s="80">
        <v>577.0</v>
      </c>
      <c r="Q584" s="80" t="str">
        <f>IF(controle!$J584="","",IF(controle!$J584="Vencido","Vencido",IF(controle!$J584="Válido","Válido","Próximo ao vencimento")))</f>
        <v/>
      </c>
      <c r="R584" s="81" t="str">
        <f>IF(controle!$I584="","",controle!$I584+editar!$C$9)</f>
        <v/>
      </c>
      <c r="S584" s="80" t="str">
        <f>IF(controle!$R584="","",VLOOKUP(MONTH(controle!$R584),editar!$F$2:$G$13,2,0))</f>
        <v/>
      </c>
      <c r="T584" s="80" t="str">
        <f>IF(controle!$R584="","",YEAR(controle!$R584))</f>
        <v/>
      </c>
      <c r="U584" s="80" t="str">
        <f>IF(controle!$M584="","",IF(controle!$M584="Vencido","Vencido",IF(controle!$M584="Válido","Válido","Próximo ao vencimento")))</f>
        <v/>
      </c>
      <c r="V584" s="80" t="str">
        <f>IF(controle!$N584="","",VLOOKUP(MONTH(controle!$N584),editar!$F$2:$G$13,2,0))</f>
        <v/>
      </c>
      <c r="W584" s="80" t="str">
        <f>IF(controle!$N584="","",YEAR(controle!$N584))</f>
        <v/>
      </c>
      <c r="X584" s="80" t="str">
        <f>IF(controle!$I584="","",VLOOKUP(MONTH(controle!$I584),editar!$F$2:$G$13,2,0))</f>
        <v/>
      </c>
      <c r="Y584" s="80" t="str">
        <f>IF(controle!$I584="","",YEAR(controle!$I584))</f>
        <v/>
      </c>
      <c r="Z584" s="80" t="str">
        <f>IF(controle!$L584="","",VLOOKUP(MONTH(controle!$L584),editar!$F$2:$G$13,2,0))</f>
        <v/>
      </c>
      <c r="AA584" s="80" t="str">
        <f>IF(controle!$L584="","",YEAR(controle!$L584))</f>
        <v/>
      </c>
      <c r="AB584" s="61"/>
      <c r="AC584" s="62">
        <f>IFERROR(K584-editar!$C$1,"")</f>
        <v>-44648</v>
      </c>
      <c r="AD584" s="62">
        <f t="shared" si="1"/>
        <v>9999955352</v>
      </c>
      <c r="AE584" s="63"/>
      <c r="AF584" s="63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ht="19.5" customHeight="1">
      <c r="A585" s="82" t="str">
        <f>IF(controle!$D585="","",controle!$P585)</f>
        <v/>
      </c>
      <c r="B585" s="83"/>
      <c r="C585" s="83"/>
      <c r="D585" s="83"/>
      <c r="E585" s="83"/>
      <c r="F585" s="91"/>
      <c r="G585" s="99"/>
      <c r="H585" s="91"/>
      <c r="I585" s="100"/>
      <c r="J585" s="92" t="str">
        <f>IFERROR(IF((controle!$I585&gt;0),IF((DAYS360(TODAY(),(controle!$I585+editar!$C$9))&lt;1),"Vencido",IF((DAYS360(TODAY(),(controle!$I585+editar!$C$9))&lt;31),(DAYS360(TODAY(),(controle!$I585+editar!$C$9))&amp;" Dias para vencer"),"Válido")),""),"Inválido")</f>
        <v/>
      </c>
      <c r="K585" s="93" t="str">
        <f>controle!$R585</f>
        <v/>
      </c>
      <c r="L585" s="94"/>
      <c r="M585" s="95" t="str">
        <f>IFERROR(IF((controle!$L585&gt;0),IF((DAYS360(TODAY(),(controle!$L585+editar!$C$15))&lt;1),"Vencido",IF((DAYS360(TODAY(),(controle!$L585+editar!$C$15))&lt;31),(DAYS360(TODAY(),(controle!$L585+editar!$C$15))&amp;" Dias para vencer"),"Válido")),""),"Inválido")</f>
        <v/>
      </c>
      <c r="N585" s="94" t="str">
        <f>IF(controle!$L585="","",controle!$L585+editar!$C$15)</f>
        <v/>
      </c>
      <c r="O585" s="97"/>
      <c r="P585" s="80">
        <v>578.0</v>
      </c>
      <c r="Q585" s="80" t="str">
        <f>IF(controle!$J585="","",IF(controle!$J585="Vencido","Vencido",IF(controle!$J585="Válido","Válido","Próximo ao vencimento")))</f>
        <v/>
      </c>
      <c r="R585" s="81" t="str">
        <f>IF(controle!$I585="","",controle!$I585+editar!$C$9)</f>
        <v/>
      </c>
      <c r="S585" s="80" t="str">
        <f>IF(controle!$R585="","",VLOOKUP(MONTH(controle!$R585),editar!$F$2:$G$13,2,0))</f>
        <v/>
      </c>
      <c r="T585" s="80" t="str">
        <f>IF(controle!$R585="","",YEAR(controle!$R585))</f>
        <v/>
      </c>
      <c r="U585" s="80" t="str">
        <f>IF(controle!$M585="","",IF(controle!$M585="Vencido","Vencido",IF(controle!$M585="Válido","Válido","Próximo ao vencimento")))</f>
        <v/>
      </c>
      <c r="V585" s="80" t="str">
        <f>IF(controle!$N585="","",VLOOKUP(MONTH(controle!$N585),editar!$F$2:$G$13,2,0))</f>
        <v/>
      </c>
      <c r="W585" s="80" t="str">
        <f>IF(controle!$N585="","",YEAR(controle!$N585))</f>
        <v/>
      </c>
      <c r="X585" s="80" t="str">
        <f>IF(controle!$I585="","",VLOOKUP(MONTH(controle!$I585),editar!$F$2:$G$13,2,0))</f>
        <v/>
      </c>
      <c r="Y585" s="80" t="str">
        <f>IF(controle!$I585="","",YEAR(controle!$I585))</f>
        <v/>
      </c>
      <c r="Z585" s="80" t="str">
        <f>IF(controle!$L585="","",VLOOKUP(MONTH(controle!$L585),editar!$F$2:$G$13,2,0))</f>
        <v/>
      </c>
      <c r="AA585" s="80" t="str">
        <f>IF(controle!$L585="","",YEAR(controle!$L585))</f>
        <v/>
      </c>
      <c r="AB585" s="61"/>
      <c r="AC585" s="62">
        <f>IFERROR(K585-editar!$C$1,"")</f>
        <v>-44648</v>
      </c>
      <c r="AD585" s="62">
        <f t="shared" si="1"/>
        <v>9999955352</v>
      </c>
      <c r="AE585" s="63"/>
      <c r="AF585" s="63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ht="19.5" customHeight="1">
      <c r="A586" s="82" t="str">
        <f>IF(controle!$D586="","",controle!$P586)</f>
        <v/>
      </c>
      <c r="B586" s="83"/>
      <c r="C586" s="83"/>
      <c r="D586" s="83"/>
      <c r="E586" s="83"/>
      <c r="F586" s="91"/>
      <c r="G586" s="99"/>
      <c r="H586" s="91"/>
      <c r="I586" s="100"/>
      <c r="J586" s="92" t="str">
        <f>IFERROR(IF((controle!$I586&gt;0),IF((DAYS360(TODAY(),(controle!$I586+editar!$C$9))&lt;1),"Vencido",IF((DAYS360(TODAY(),(controle!$I586+editar!$C$9))&lt;31),(DAYS360(TODAY(),(controle!$I586+editar!$C$9))&amp;" Dias para vencer"),"Válido")),""),"Inválido")</f>
        <v/>
      </c>
      <c r="K586" s="93" t="str">
        <f>controle!$R586</f>
        <v/>
      </c>
      <c r="L586" s="94"/>
      <c r="M586" s="95" t="str">
        <f>IFERROR(IF((controle!$L586&gt;0),IF((DAYS360(TODAY(),(controle!$L586+editar!$C$15))&lt;1),"Vencido",IF((DAYS360(TODAY(),(controle!$L586+editar!$C$15))&lt;31),(DAYS360(TODAY(),(controle!$L586+editar!$C$15))&amp;" Dias para vencer"),"Válido")),""),"Inválido")</f>
        <v/>
      </c>
      <c r="N586" s="94" t="str">
        <f>IF(controle!$L586="","",controle!$L586+editar!$C$15)</f>
        <v/>
      </c>
      <c r="O586" s="97"/>
      <c r="P586" s="80">
        <v>579.0</v>
      </c>
      <c r="Q586" s="80" t="str">
        <f>IF(controle!$J586="","",IF(controle!$J586="Vencido","Vencido",IF(controle!$J586="Válido","Válido","Próximo ao vencimento")))</f>
        <v/>
      </c>
      <c r="R586" s="81" t="str">
        <f>IF(controle!$I586="","",controle!$I586+editar!$C$9)</f>
        <v/>
      </c>
      <c r="S586" s="80" t="str">
        <f>IF(controle!$R586="","",VLOOKUP(MONTH(controle!$R586),editar!$F$2:$G$13,2,0))</f>
        <v/>
      </c>
      <c r="T586" s="80" t="str">
        <f>IF(controle!$R586="","",YEAR(controle!$R586))</f>
        <v/>
      </c>
      <c r="U586" s="80" t="str">
        <f>IF(controle!$M586="","",IF(controle!$M586="Vencido","Vencido",IF(controle!$M586="Válido","Válido","Próximo ao vencimento")))</f>
        <v/>
      </c>
      <c r="V586" s="80" t="str">
        <f>IF(controle!$N586="","",VLOOKUP(MONTH(controle!$N586),editar!$F$2:$G$13,2,0))</f>
        <v/>
      </c>
      <c r="W586" s="80" t="str">
        <f>IF(controle!$N586="","",YEAR(controle!$N586))</f>
        <v/>
      </c>
      <c r="X586" s="80" t="str">
        <f>IF(controle!$I586="","",VLOOKUP(MONTH(controle!$I586),editar!$F$2:$G$13,2,0))</f>
        <v/>
      </c>
      <c r="Y586" s="80" t="str">
        <f>IF(controle!$I586="","",YEAR(controle!$I586))</f>
        <v/>
      </c>
      <c r="Z586" s="80" t="str">
        <f>IF(controle!$L586="","",VLOOKUP(MONTH(controle!$L586),editar!$F$2:$G$13,2,0))</f>
        <v/>
      </c>
      <c r="AA586" s="80" t="str">
        <f>IF(controle!$L586="","",YEAR(controle!$L586))</f>
        <v/>
      </c>
      <c r="AB586" s="61"/>
      <c r="AC586" s="62">
        <f>IFERROR(K586-editar!$C$1,"")</f>
        <v>-44648</v>
      </c>
      <c r="AD586" s="62">
        <f t="shared" si="1"/>
        <v>9999955352</v>
      </c>
      <c r="AE586" s="63"/>
      <c r="AF586" s="63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ht="19.5" customHeight="1">
      <c r="A587" s="82" t="str">
        <f>IF(controle!$D587="","",controle!$P587)</f>
        <v/>
      </c>
      <c r="B587" s="83"/>
      <c r="C587" s="83"/>
      <c r="D587" s="83"/>
      <c r="E587" s="83"/>
      <c r="F587" s="91"/>
      <c r="G587" s="99"/>
      <c r="H587" s="91"/>
      <c r="I587" s="100"/>
      <c r="J587" s="92" t="str">
        <f>IFERROR(IF((controle!$I587&gt;0),IF((DAYS360(TODAY(),(controle!$I587+editar!$C$9))&lt;1),"Vencido",IF((DAYS360(TODAY(),(controle!$I587+editar!$C$9))&lt;31),(DAYS360(TODAY(),(controle!$I587+editar!$C$9))&amp;" Dias para vencer"),"Válido")),""),"Inválido")</f>
        <v/>
      </c>
      <c r="K587" s="93" t="str">
        <f>controle!$R587</f>
        <v/>
      </c>
      <c r="L587" s="94"/>
      <c r="M587" s="95" t="str">
        <f>IFERROR(IF((controle!$L587&gt;0),IF((DAYS360(TODAY(),(controle!$L587+editar!$C$15))&lt;1),"Vencido",IF((DAYS360(TODAY(),(controle!$L587+editar!$C$15))&lt;31),(DAYS360(TODAY(),(controle!$L587+editar!$C$15))&amp;" Dias para vencer"),"Válido")),""),"Inválido")</f>
        <v/>
      </c>
      <c r="N587" s="94" t="str">
        <f>IF(controle!$L587="","",controle!$L587+editar!$C$15)</f>
        <v/>
      </c>
      <c r="O587" s="97"/>
      <c r="P587" s="80">
        <v>580.0</v>
      </c>
      <c r="Q587" s="80" t="str">
        <f>IF(controle!$J587="","",IF(controle!$J587="Vencido","Vencido",IF(controle!$J587="Válido","Válido","Próximo ao vencimento")))</f>
        <v/>
      </c>
      <c r="R587" s="81" t="str">
        <f>IF(controle!$I587="","",controle!$I587+editar!$C$9)</f>
        <v/>
      </c>
      <c r="S587" s="80" t="str">
        <f>IF(controle!$R587="","",VLOOKUP(MONTH(controle!$R587),editar!$F$2:$G$13,2,0))</f>
        <v/>
      </c>
      <c r="T587" s="80" t="str">
        <f>IF(controle!$R587="","",YEAR(controle!$R587))</f>
        <v/>
      </c>
      <c r="U587" s="80" t="str">
        <f>IF(controle!$M587="","",IF(controle!$M587="Vencido","Vencido",IF(controle!$M587="Válido","Válido","Próximo ao vencimento")))</f>
        <v/>
      </c>
      <c r="V587" s="80" t="str">
        <f>IF(controle!$N587="","",VLOOKUP(MONTH(controle!$N587),editar!$F$2:$G$13,2,0))</f>
        <v/>
      </c>
      <c r="W587" s="80" t="str">
        <f>IF(controle!$N587="","",YEAR(controle!$N587))</f>
        <v/>
      </c>
      <c r="X587" s="80" t="str">
        <f>IF(controle!$I587="","",VLOOKUP(MONTH(controle!$I587),editar!$F$2:$G$13,2,0))</f>
        <v/>
      </c>
      <c r="Y587" s="80" t="str">
        <f>IF(controle!$I587="","",YEAR(controle!$I587))</f>
        <v/>
      </c>
      <c r="Z587" s="80" t="str">
        <f>IF(controle!$L587="","",VLOOKUP(MONTH(controle!$L587),editar!$F$2:$G$13,2,0))</f>
        <v/>
      </c>
      <c r="AA587" s="80" t="str">
        <f>IF(controle!$L587="","",YEAR(controle!$L587))</f>
        <v/>
      </c>
      <c r="AB587" s="61"/>
      <c r="AC587" s="62">
        <f>IFERROR(K587-editar!$C$1,"")</f>
        <v>-44648</v>
      </c>
      <c r="AD587" s="62">
        <f t="shared" si="1"/>
        <v>9999955352</v>
      </c>
      <c r="AE587" s="63"/>
      <c r="AF587" s="63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ht="19.5" customHeight="1">
      <c r="A588" s="82" t="str">
        <f>IF(controle!$D588="","",controle!$P588)</f>
        <v/>
      </c>
      <c r="B588" s="83"/>
      <c r="C588" s="83"/>
      <c r="D588" s="83"/>
      <c r="E588" s="83"/>
      <c r="F588" s="91"/>
      <c r="G588" s="99"/>
      <c r="H588" s="91"/>
      <c r="I588" s="100"/>
      <c r="J588" s="92" t="str">
        <f>IFERROR(IF((controle!$I588&gt;0),IF((DAYS360(TODAY(),(controle!$I588+editar!$C$9))&lt;1),"Vencido",IF((DAYS360(TODAY(),(controle!$I588+editar!$C$9))&lt;31),(DAYS360(TODAY(),(controle!$I588+editar!$C$9))&amp;" Dias para vencer"),"Válido")),""),"Inválido")</f>
        <v/>
      </c>
      <c r="K588" s="93" t="str">
        <f>controle!$R588</f>
        <v/>
      </c>
      <c r="L588" s="94"/>
      <c r="M588" s="95" t="str">
        <f>IFERROR(IF((controle!$L588&gt;0),IF((DAYS360(TODAY(),(controle!$L588+editar!$C$15))&lt;1),"Vencido",IF((DAYS360(TODAY(),(controle!$L588+editar!$C$15))&lt;31),(DAYS360(TODAY(),(controle!$L588+editar!$C$15))&amp;" Dias para vencer"),"Válido")),""),"Inválido")</f>
        <v/>
      </c>
      <c r="N588" s="94" t="str">
        <f>IF(controle!$L588="","",controle!$L588+editar!$C$15)</f>
        <v/>
      </c>
      <c r="O588" s="97"/>
      <c r="P588" s="80">
        <v>581.0</v>
      </c>
      <c r="Q588" s="80" t="str">
        <f>IF(controle!$J588="","",IF(controle!$J588="Vencido","Vencido",IF(controle!$J588="Válido","Válido","Próximo ao vencimento")))</f>
        <v/>
      </c>
      <c r="R588" s="81" t="str">
        <f>IF(controle!$I588="","",controle!$I588+editar!$C$9)</f>
        <v/>
      </c>
      <c r="S588" s="80" t="str">
        <f>IF(controle!$R588="","",VLOOKUP(MONTH(controle!$R588),editar!$F$2:$G$13,2,0))</f>
        <v/>
      </c>
      <c r="T588" s="80" t="str">
        <f>IF(controle!$R588="","",YEAR(controle!$R588))</f>
        <v/>
      </c>
      <c r="U588" s="80" t="str">
        <f>IF(controle!$M588="","",IF(controle!$M588="Vencido","Vencido",IF(controle!$M588="Válido","Válido","Próximo ao vencimento")))</f>
        <v/>
      </c>
      <c r="V588" s="80" t="str">
        <f>IF(controle!$N588="","",VLOOKUP(MONTH(controle!$N588),editar!$F$2:$G$13,2,0))</f>
        <v/>
      </c>
      <c r="W588" s="80" t="str">
        <f>IF(controle!$N588="","",YEAR(controle!$N588))</f>
        <v/>
      </c>
      <c r="X588" s="80" t="str">
        <f>IF(controle!$I588="","",VLOOKUP(MONTH(controle!$I588),editar!$F$2:$G$13,2,0))</f>
        <v/>
      </c>
      <c r="Y588" s="80" t="str">
        <f>IF(controle!$I588="","",YEAR(controle!$I588))</f>
        <v/>
      </c>
      <c r="Z588" s="80" t="str">
        <f>IF(controle!$L588="","",VLOOKUP(MONTH(controle!$L588),editar!$F$2:$G$13,2,0))</f>
        <v/>
      </c>
      <c r="AA588" s="80" t="str">
        <f>IF(controle!$L588="","",YEAR(controle!$L588))</f>
        <v/>
      </c>
      <c r="AB588" s="61"/>
      <c r="AC588" s="62">
        <f>IFERROR(K588-editar!$C$1,"")</f>
        <v>-44648</v>
      </c>
      <c r="AD588" s="62">
        <f t="shared" si="1"/>
        <v>9999955352</v>
      </c>
      <c r="AE588" s="63"/>
      <c r="AF588" s="63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ht="19.5" customHeight="1">
      <c r="A589" s="82" t="str">
        <f>IF(controle!$D589="","",controle!$P589)</f>
        <v/>
      </c>
      <c r="B589" s="83"/>
      <c r="C589" s="83"/>
      <c r="D589" s="83"/>
      <c r="E589" s="83"/>
      <c r="F589" s="91"/>
      <c r="G589" s="99"/>
      <c r="H589" s="91"/>
      <c r="I589" s="100"/>
      <c r="J589" s="92" t="str">
        <f>IFERROR(IF((controle!$I589&gt;0),IF((DAYS360(TODAY(),(controle!$I589+editar!$C$9))&lt;1),"Vencido",IF((DAYS360(TODAY(),(controle!$I589+editar!$C$9))&lt;31),(DAYS360(TODAY(),(controle!$I589+editar!$C$9))&amp;" Dias para vencer"),"Válido")),""),"Inválido")</f>
        <v/>
      </c>
      <c r="K589" s="93" t="str">
        <f>controle!$R589</f>
        <v/>
      </c>
      <c r="L589" s="94"/>
      <c r="M589" s="95" t="str">
        <f>IFERROR(IF((controle!$L589&gt;0),IF((DAYS360(TODAY(),(controle!$L589+editar!$C$15))&lt;1),"Vencido",IF((DAYS360(TODAY(),(controle!$L589+editar!$C$15))&lt;31),(DAYS360(TODAY(),(controle!$L589+editar!$C$15))&amp;" Dias para vencer"),"Válido")),""),"Inválido")</f>
        <v/>
      </c>
      <c r="N589" s="94" t="str">
        <f>IF(controle!$L589="","",controle!$L589+editar!$C$15)</f>
        <v/>
      </c>
      <c r="O589" s="97"/>
      <c r="P589" s="80">
        <v>582.0</v>
      </c>
      <c r="Q589" s="80" t="str">
        <f>IF(controle!$J589="","",IF(controle!$J589="Vencido","Vencido",IF(controle!$J589="Válido","Válido","Próximo ao vencimento")))</f>
        <v/>
      </c>
      <c r="R589" s="81" t="str">
        <f>IF(controle!$I589="","",controle!$I589+editar!$C$9)</f>
        <v/>
      </c>
      <c r="S589" s="80" t="str">
        <f>IF(controle!$R589="","",VLOOKUP(MONTH(controle!$R589),editar!$F$2:$G$13,2,0))</f>
        <v/>
      </c>
      <c r="T589" s="80" t="str">
        <f>IF(controle!$R589="","",YEAR(controle!$R589))</f>
        <v/>
      </c>
      <c r="U589" s="80" t="str">
        <f>IF(controle!$M589="","",IF(controle!$M589="Vencido","Vencido",IF(controle!$M589="Válido","Válido","Próximo ao vencimento")))</f>
        <v/>
      </c>
      <c r="V589" s="80" t="str">
        <f>IF(controle!$N589="","",VLOOKUP(MONTH(controle!$N589),editar!$F$2:$G$13,2,0))</f>
        <v/>
      </c>
      <c r="W589" s="80" t="str">
        <f>IF(controle!$N589="","",YEAR(controle!$N589))</f>
        <v/>
      </c>
      <c r="X589" s="80" t="str">
        <f>IF(controle!$I589="","",VLOOKUP(MONTH(controle!$I589),editar!$F$2:$G$13,2,0))</f>
        <v/>
      </c>
      <c r="Y589" s="80" t="str">
        <f>IF(controle!$I589="","",YEAR(controle!$I589))</f>
        <v/>
      </c>
      <c r="Z589" s="80" t="str">
        <f>IF(controle!$L589="","",VLOOKUP(MONTH(controle!$L589),editar!$F$2:$G$13,2,0))</f>
        <v/>
      </c>
      <c r="AA589" s="80" t="str">
        <f>IF(controle!$L589="","",YEAR(controle!$L589))</f>
        <v/>
      </c>
      <c r="AB589" s="61"/>
      <c r="AC589" s="62">
        <f>IFERROR(K589-editar!$C$1,"")</f>
        <v>-44648</v>
      </c>
      <c r="AD589" s="62">
        <f t="shared" si="1"/>
        <v>9999955352</v>
      </c>
      <c r="AE589" s="63"/>
      <c r="AF589" s="63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ht="19.5" customHeight="1">
      <c r="A590" s="82" t="str">
        <f>IF(controle!$D590="","",controle!$P590)</f>
        <v/>
      </c>
      <c r="B590" s="83"/>
      <c r="C590" s="83"/>
      <c r="D590" s="83"/>
      <c r="E590" s="83"/>
      <c r="F590" s="91"/>
      <c r="G590" s="99"/>
      <c r="H590" s="91"/>
      <c r="I590" s="100"/>
      <c r="J590" s="92" t="str">
        <f>IFERROR(IF((controle!$I590&gt;0),IF((DAYS360(TODAY(),(controle!$I590+editar!$C$9))&lt;1),"Vencido",IF((DAYS360(TODAY(),(controle!$I590+editar!$C$9))&lt;31),(DAYS360(TODAY(),(controle!$I590+editar!$C$9))&amp;" Dias para vencer"),"Válido")),""),"Inválido")</f>
        <v/>
      </c>
      <c r="K590" s="93" t="str">
        <f>controle!$R590</f>
        <v/>
      </c>
      <c r="L590" s="94"/>
      <c r="M590" s="95" t="str">
        <f>IFERROR(IF((controle!$L590&gt;0),IF((DAYS360(TODAY(),(controle!$L590+editar!$C$15))&lt;1),"Vencido",IF((DAYS360(TODAY(),(controle!$L590+editar!$C$15))&lt;31),(DAYS360(TODAY(),(controle!$L590+editar!$C$15))&amp;" Dias para vencer"),"Válido")),""),"Inválido")</f>
        <v/>
      </c>
      <c r="N590" s="94" t="str">
        <f>IF(controle!$L590="","",controle!$L590+editar!$C$15)</f>
        <v/>
      </c>
      <c r="O590" s="97"/>
      <c r="P590" s="80">
        <v>583.0</v>
      </c>
      <c r="Q590" s="80" t="str">
        <f>IF(controle!$J590="","",IF(controle!$J590="Vencido","Vencido",IF(controle!$J590="Válido","Válido","Próximo ao vencimento")))</f>
        <v/>
      </c>
      <c r="R590" s="81" t="str">
        <f>IF(controle!$I590="","",controle!$I590+editar!$C$9)</f>
        <v/>
      </c>
      <c r="S590" s="80" t="str">
        <f>IF(controle!$R590="","",VLOOKUP(MONTH(controle!$R590),editar!$F$2:$G$13,2,0))</f>
        <v/>
      </c>
      <c r="T590" s="80" t="str">
        <f>IF(controle!$R590="","",YEAR(controle!$R590))</f>
        <v/>
      </c>
      <c r="U590" s="80" t="str">
        <f>IF(controle!$M590="","",IF(controle!$M590="Vencido","Vencido",IF(controle!$M590="Válido","Válido","Próximo ao vencimento")))</f>
        <v/>
      </c>
      <c r="V590" s="80" t="str">
        <f>IF(controle!$N590="","",VLOOKUP(MONTH(controle!$N590),editar!$F$2:$G$13,2,0))</f>
        <v/>
      </c>
      <c r="W590" s="80" t="str">
        <f>IF(controle!$N590="","",YEAR(controle!$N590))</f>
        <v/>
      </c>
      <c r="X590" s="80" t="str">
        <f>IF(controle!$I590="","",VLOOKUP(MONTH(controle!$I590),editar!$F$2:$G$13,2,0))</f>
        <v/>
      </c>
      <c r="Y590" s="80" t="str">
        <f>IF(controle!$I590="","",YEAR(controle!$I590))</f>
        <v/>
      </c>
      <c r="Z590" s="80" t="str">
        <f>IF(controle!$L590="","",VLOOKUP(MONTH(controle!$L590),editar!$F$2:$G$13,2,0))</f>
        <v/>
      </c>
      <c r="AA590" s="80" t="str">
        <f>IF(controle!$L590="","",YEAR(controle!$L590))</f>
        <v/>
      </c>
      <c r="AB590" s="61"/>
      <c r="AC590" s="62">
        <f>IFERROR(K590-editar!$C$1,"")</f>
        <v>-44648</v>
      </c>
      <c r="AD590" s="62">
        <f t="shared" si="1"/>
        <v>9999955352</v>
      </c>
      <c r="AE590" s="63"/>
      <c r="AF590" s="63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ht="19.5" customHeight="1">
      <c r="A591" s="82" t="str">
        <f>IF(controle!$D591="","",controle!$P591)</f>
        <v/>
      </c>
      <c r="B591" s="83"/>
      <c r="C591" s="83"/>
      <c r="D591" s="83"/>
      <c r="E591" s="83"/>
      <c r="F591" s="91"/>
      <c r="G591" s="99"/>
      <c r="H591" s="91"/>
      <c r="I591" s="100"/>
      <c r="J591" s="92" t="str">
        <f>IFERROR(IF((controle!$I591&gt;0),IF((DAYS360(TODAY(),(controle!$I591+editar!$C$9))&lt;1),"Vencido",IF((DAYS360(TODAY(),(controle!$I591+editar!$C$9))&lt;31),(DAYS360(TODAY(),(controle!$I591+editar!$C$9))&amp;" Dias para vencer"),"Válido")),""),"Inválido")</f>
        <v/>
      </c>
      <c r="K591" s="93" t="str">
        <f>controle!$R591</f>
        <v/>
      </c>
      <c r="L591" s="94"/>
      <c r="M591" s="95" t="str">
        <f>IFERROR(IF((controle!$L591&gt;0),IF((DAYS360(TODAY(),(controle!$L591+editar!$C$15))&lt;1),"Vencido",IF((DAYS360(TODAY(),(controle!$L591+editar!$C$15))&lt;31),(DAYS360(TODAY(),(controle!$L591+editar!$C$15))&amp;" Dias para vencer"),"Válido")),""),"Inválido")</f>
        <v/>
      </c>
      <c r="N591" s="94" t="str">
        <f>IF(controle!$L591="","",controle!$L591+editar!$C$15)</f>
        <v/>
      </c>
      <c r="O591" s="97"/>
      <c r="P591" s="80">
        <v>584.0</v>
      </c>
      <c r="Q591" s="80" t="str">
        <f>IF(controle!$J591="","",IF(controle!$J591="Vencido","Vencido",IF(controle!$J591="Válido","Válido","Próximo ao vencimento")))</f>
        <v/>
      </c>
      <c r="R591" s="81" t="str">
        <f>IF(controle!$I591="","",controle!$I591+editar!$C$9)</f>
        <v/>
      </c>
      <c r="S591" s="80" t="str">
        <f>IF(controle!$R591="","",VLOOKUP(MONTH(controle!$R591),editar!$F$2:$G$13,2,0))</f>
        <v/>
      </c>
      <c r="T591" s="80" t="str">
        <f>IF(controle!$R591="","",YEAR(controle!$R591))</f>
        <v/>
      </c>
      <c r="U591" s="80" t="str">
        <f>IF(controle!$M591="","",IF(controle!$M591="Vencido","Vencido",IF(controle!$M591="Válido","Válido","Próximo ao vencimento")))</f>
        <v/>
      </c>
      <c r="V591" s="80" t="str">
        <f>IF(controle!$N591="","",VLOOKUP(MONTH(controle!$N591),editar!$F$2:$G$13,2,0))</f>
        <v/>
      </c>
      <c r="W591" s="80" t="str">
        <f>IF(controle!$N591="","",YEAR(controle!$N591))</f>
        <v/>
      </c>
      <c r="X591" s="80" t="str">
        <f>IF(controle!$I591="","",VLOOKUP(MONTH(controle!$I591),editar!$F$2:$G$13,2,0))</f>
        <v/>
      </c>
      <c r="Y591" s="80" t="str">
        <f>IF(controle!$I591="","",YEAR(controle!$I591))</f>
        <v/>
      </c>
      <c r="Z591" s="80" t="str">
        <f>IF(controle!$L591="","",VLOOKUP(MONTH(controle!$L591),editar!$F$2:$G$13,2,0))</f>
        <v/>
      </c>
      <c r="AA591" s="80" t="str">
        <f>IF(controle!$L591="","",YEAR(controle!$L591))</f>
        <v/>
      </c>
      <c r="AB591" s="61"/>
      <c r="AC591" s="62">
        <f>IFERROR(K591-editar!$C$1,"")</f>
        <v>-44648</v>
      </c>
      <c r="AD591" s="62">
        <f t="shared" si="1"/>
        <v>9999955352</v>
      </c>
      <c r="AE591" s="63"/>
      <c r="AF591" s="63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ht="19.5" customHeight="1">
      <c r="A592" s="82" t="str">
        <f>IF(controle!$D592="","",controle!$P592)</f>
        <v/>
      </c>
      <c r="B592" s="83"/>
      <c r="C592" s="83"/>
      <c r="D592" s="83"/>
      <c r="E592" s="83"/>
      <c r="F592" s="91"/>
      <c r="G592" s="99"/>
      <c r="H592" s="91"/>
      <c r="I592" s="100"/>
      <c r="J592" s="92" t="str">
        <f>IFERROR(IF((controle!$I592&gt;0),IF((DAYS360(TODAY(),(controle!$I592+editar!$C$9))&lt;1),"Vencido",IF((DAYS360(TODAY(),(controle!$I592+editar!$C$9))&lt;31),(DAYS360(TODAY(),(controle!$I592+editar!$C$9))&amp;" Dias para vencer"),"Válido")),""),"Inválido")</f>
        <v/>
      </c>
      <c r="K592" s="93" t="str">
        <f>controle!$R592</f>
        <v/>
      </c>
      <c r="L592" s="94"/>
      <c r="M592" s="95" t="str">
        <f>IFERROR(IF((controle!$L592&gt;0),IF((DAYS360(TODAY(),(controle!$L592+editar!$C$15))&lt;1),"Vencido",IF((DAYS360(TODAY(),(controle!$L592+editar!$C$15))&lt;31),(DAYS360(TODAY(),(controle!$L592+editar!$C$15))&amp;" Dias para vencer"),"Válido")),""),"Inválido")</f>
        <v/>
      </c>
      <c r="N592" s="94" t="str">
        <f>IF(controle!$L592="","",controle!$L592+editar!$C$15)</f>
        <v/>
      </c>
      <c r="O592" s="97"/>
      <c r="P592" s="80">
        <v>585.0</v>
      </c>
      <c r="Q592" s="80" t="str">
        <f>IF(controle!$J592="","",IF(controle!$J592="Vencido","Vencido",IF(controle!$J592="Válido","Válido","Próximo ao vencimento")))</f>
        <v/>
      </c>
      <c r="R592" s="81" t="str">
        <f>IF(controle!$I592="","",controle!$I592+editar!$C$9)</f>
        <v/>
      </c>
      <c r="S592" s="80" t="str">
        <f>IF(controle!$R592="","",VLOOKUP(MONTH(controle!$R592),editar!$F$2:$G$13,2,0))</f>
        <v/>
      </c>
      <c r="T592" s="80" t="str">
        <f>IF(controle!$R592="","",YEAR(controle!$R592))</f>
        <v/>
      </c>
      <c r="U592" s="80" t="str">
        <f>IF(controle!$M592="","",IF(controle!$M592="Vencido","Vencido",IF(controle!$M592="Válido","Válido","Próximo ao vencimento")))</f>
        <v/>
      </c>
      <c r="V592" s="80" t="str">
        <f>IF(controle!$N592="","",VLOOKUP(MONTH(controle!$N592),editar!$F$2:$G$13,2,0))</f>
        <v/>
      </c>
      <c r="W592" s="80" t="str">
        <f>IF(controle!$N592="","",YEAR(controle!$N592))</f>
        <v/>
      </c>
      <c r="X592" s="80" t="str">
        <f>IF(controle!$I592="","",VLOOKUP(MONTH(controle!$I592),editar!$F$2:$G$13,2,0))</f>
        <v/>
      </c>
      <c r="Y592" s="80" t="str">
        <f>IF(controle!$I592="","",YEAR(controle!$I592))</f>
        <v/>
      </c>
      <c r="Z592" s="80" t="str">
        <f>IF(controle!$L592="","",VLOOKUP(MONTH(controle!$L592),editar!$F$2:$G$13,2,0))</f>
        <v/>
      </c>
      <c r="AA592" s="80" t="str">
        <f>IF(controle!$L592="","",YEAR(controle!$L592))</f>
        <v/>
      </c>
      <c r="AB592" s="61"/>
      <c r="AC592" s="62">
        <f>IFERROR(K592-editar!$C$1,"")</f>
        <v>-44648</v>
      </c>
      <c r="AD592" s="62">
        <f t="shared" si="1"/>
        <v>9999955352</v>
      </c>
      <c r="AE592" s="63"/>
      <c r="AF592" s="63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ht="19.5" customHeight="1">
      <c r="A593" s="82" t="str">
        <f>IF(controle!$D593="","",controle!$P593)</f>
        <v/>
      </c>
      <c r="B593" s="83"/>
      <c r="C593" s="83"/>
      <c r="D593" s="83"/>
      <c r="E593" s="83"/>
      <c r="F593" s="91"/>
      <c r="G593" s="99"/>
      <c r="H593" s="91"/>
      <c r="I593" s="100"/>
      <c r="J593" s="92" t="str">
        <f>IFERROR(IF((controle!$I593&gt;0),IF((DAYS360(TODAY(),(controle!$I593+editar!$C$9))&lt;1),"Vencido",IF((DAYS360(TODAY(),(controle!$I593+editar!$C$9))&lt;31),(DAYS360(TODAY(),(controle!$I593+editar!$C$9))&amp;" Dias para vencer"),"Válido")),""),"Inválido")</f>
        <v/>
      </c>
      <c r="K593" s="93" t="str">
        <f>controle!$R593</f>
        <v/>
      </c>
      <c r="L593" s="94"/>
      <c r="M593" s="95" t="str">
        <f>IFERROR(IF((controle!$L593&gt;0),IF((DAYS360(TODAY(),(controle!$L593+editar!$C$15))&lt;1),"Vencido",IF((DAYS360(TODAY(),(controle!$L593+editar!$C$15))&lt;31),(DAYS360(TODAY(),(controle!$L593+editar!$C$15))&amp;" Dias para vencer"),"Válido")),""),"Inválido")</f>
        <v/>
      </c>
      <c r="N593" s="94" t="str">
        <f>IF(controle!$L593="","",controle!$L593+editar!$C$15)</f>
        <v/>
      </c>
      <c r="O593" s="97"/>
      <c r="P593" s="80">
        <v>586.0</v>
      </c>
      <c r="Q593" s="80" t="str">
        <f>IF(controle!$J593="","",IF(controle!$J593="Vencido","Vencido",IF(controle!$J593="Válido","Válido","Próximo ao vencimento")))</f>
        <v/>
      </c>
      <c r="R593" s="81" t="str">
        <f>IF(controle!$I593="","",controle!$I593+editar!$C$9)</f>
        <v/>
      </c>
      <c r="S593" s="80" t="str">
        <f>IF(controle!$R593="","",VLOOKUP(MONTH(controle!$R593),editar!$F$2:$G$13,2,0))</f>
        <v/>
      </c>
      <c r="T593" s="80" t="str">
        <f>IF(controle!$R593="","",YEAR(controle!$R593))</f>
        <v/>
      </c>
      <c r="U593" s="80" t="str">
        <f>IF(controle!$M593="","",IF(controle!$M593="Vencido","Vencido",IF(controle!$M593="Válido","Válido","Próximo ao vencimento")))</f>
        <v/>
      </c>
      <c r="V593" s="80" t="str">
        <f>IF(controle!$N593="","",VLOOKUP(MONTH(controle!$N593),editar!$F$2:$G$13,2,0))</f>
        <v/>
      </c>
      <c r="W593" s="80" t="str">
        <f>IF(controle!$N593="","",YEAR(controle!$N593))</f>
        <v/>
      </c>
      <c r="X593" s="80" t="str">
        <f>IF(controle!$I593="","",VLOOKUP(MONTH(controle!$I593),editar!$F$2:$G$13,2,0))</f>
        <v/>
      </c>
      <c r="Y593" s="80" t="str">
        <f>IF(controle!$I593="","",YEAR(controle!$I593))</f>
        <v/>
      </c>
      <c r="Z593" s="80" t="str">
        <f>IF(controle!$L593="","",VLOOKUP(MONTH(controle!$L593),editar!$F$2:$G$13,2,0))</f>
        <v/>
      </c>
      <c r="AA593" s="80" t="str">
        <f>IF(controle!$L593="","",YEAR(controle!$L593))</f>
        <v/>
      </c>
      <c r="AB593" s="61"/>
      <c r="AC593" s="62">
        <f>IFERROR(K593-editar!$C$1,"")</f>
        <v>-44648</v>
      </c>
      <c r="AD593" s="62">
        <f t="shared" si="1"/>
        <v>9999955352</v>
      </c>
      <c r="AE593" s="63"/>
      <c r="AF593" s="63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ht="19.5" customHeight="1">
      <c r="A594" s="82" t="str">
        <f>IF(controle!$D594="","",controle!$P594)</f>
        <v/>
      </c>
      <c r="B594" s="83"/>
      <c r="C594" s="83"/>
      <c r="D594" s="83"/>
      <c r="E594" s="83"/>
      <c r="F594" s="91"/>
      <c r="G594" s="99"/>
      <c r="H594" s="91"/>
      <c r="I594" s="100"/>
      <c r="J594" s="92" t="str">
        <f>IFERROR(IF((controle!$I594&gt;0),IF((DAYS360(TODAY(),(controle!$I594+editar!$C$9))&lt;1),"Vencido",IF((DAYS360(TODAY(),(controle!$I594+editar!$C$9))&lt;31),(DAYS360(TODAY(),(controle!$I594+editar!$C$9))&amp;" Dias para vencer"),"Válido")),""),"Inválido")</f>
        <v/>
      </c>
      <c r="K594" s="93" t="str">
        <f>controle!$R594</f>
        <v/>
      </c>
      <c r="L594" s="94"/>
      <c r="M594" s="95" t="str">
        <f>IFERROR(IF((controle!$L594&gt;0),IF((DAYS360(TODAY(),(controle!$L594+editar!$C$15))&lt;1),"Vencido",IF((DAYS360(TODAY(),(controle!$L594+editar!$C$15))&lt;31),(DAYS360(TODAY(),(controle!$L594+editar!$C$15))&amp;" Dias para vencer"),"Válido")),""),"Inválido")</f>
        <v/>
      </c>
      <c r="N594" s="94" t="str">
        <f>IF(controle!$L594="","",controle!$L594+editar!$C$15)</f>
        <v/>
      </c>
      <c r="O594" s="97"/>
      <c r="P594" s="80">
        <v>587.0</v>
      </c>
      <c r="Q594" s="80" t="str">
        <f>IF(controle!$J594="","",IF(controle!$J594="Vencido","Vencido",IF(controle!$J594="Válido","Válido","Próximo ao vencimento")))</f>
        <v/>
      </c>
      <c r="R594" s="81" t="str">
        <f>IF(controle!$I594="","",controle!$I594+editar!$C$9)</f>
        <v/>
      </c>
      <c r="S594" s="80" t="str">
        <f>IF(controle!$R594="","",VLOOKUP(MONTH(controle!$R594),editar!$F$2:$G$13,2,0))</f>
        <v/>
      </c>
      <c r="T594" s="80" t="str">
        <f>IF(controle!$R594="","",YEAR(controle!$R594))</f>
        <v/>
      </c>
      <c r="U594" s="80" t="str">
        <f>IF(controle!$M594="","",IF(controle!$M594="Vencido","Vencido",IF(controle!$M594="Válido","Válido","Próximo ao vencimento")))</f>
        <v/>
      </c>
      <c r="V594" s="80" t="str">
        <f>IF(controle!$N594="","",VLOOKUP(MONTH(controle!$N594),editar!$F$2:$G$13,2,0))</f>
        <v/>
      </c>
      <c r="W594" s="80" t="str">
        <f>IF(controle!$N594="","",YEAR(controle!$N594))</f>
        <v/>
      </c>
      <c r="X594" s="80" t="str">
        <f>IF(controle!$I594="","",VLOOKUP(MONTH(controle!$I594),editar!$F$2:$G$13,2,0))</f>
        <v/>
      </c>
      <c r="Y594" s="80" t="str">
        <f>IF(controle!$I594="","",YEAR(controle!$I594))</f>
        <v/>
      </c>
      <c r="Z594" s="80" t="str">
        <f>IF(controle!$L594="","",VLOOKUP(MONTH(controle!$L594),editar!$F$2:$G$13,2,0))</f>
        <v/>
      </c>
      <c r="AA594" s="80" t="str">
        <f>IF(controle!$L594="","",YEAR(controle!$L594))</f>
        <v/>
      </c>
      <c r="AB594" s="61"/>
      <c r="AC594" s="62">
        <f>IFERROR(K594-editar!$C$1,"")</f>
        <v>-44648</v>
      </c>
      <c r="AD594" s="62">
        <f t="shared" si="1"/>
        <v>9999955352</v>
      </c>
      <c r="AE594" s="63"/>
      <c r="AF594" s="63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ht="19.5" customHeight="1">
      <c r="A595" s="82" t="str">
        <f>IF(controle!$D595="","",controle!$P595)</f>
        <v/>
      </c>
      <c r="B595" s="83"/>
      <c r="C595" s="83"/>
      <c r="D595" s="83"/>
      <c r="E595" s="83"/>
      <c r="F595" s="91"/>
      <c r="G595" s="99"/>
      <c r="H595" s="91"/>
      <c r="I595" s="100"/>
      <c r="J595" s="92" t="str">
        <f>IFERROR(IF((controle!$I595&gt;0),IF((DAYS360(TODAY(),(controle!$I595+editar!$C$9))&lt;1),"Vencido",IF((DAYS360(TODAY(),(controle!$I595+editar!$C$9))&lt;31),(DAYS360(TODAY(),(controle!$I595+editar!$C$9))&amp;" Dias para vencer"),"Válido")),""),"Inválido")</f>
        <v/>
      </c>
      <c r="K595" s="93" t="str">
        <f>controle!$R595</f>
        <v/>
      </c>
      <c r="L595" s="94"/>
      <c r="M595" s="95" t="str">
        <f>IFERROR(IF((controle!$L595&gt;0),IF((DAYS360(TODAY(),(controle!$L595+editar!$C$15))&lt;1),"Vencido",IF((DAYS360(TODAY(),(controle!$L595+editar!$C$15))&lt;31),(DAYS360(TODAY(),(controle!$L595+editar!$C$15))&amp;" Dias para vencer"),"Válido")),""),"Inválido")</f>
        <v/>
      </c>
      <c r="N595" s="94" t="str">
        <f>IF(controle!$L595="","",controle!$L595+editar!$C$15)</f>
        <v/>
      </c>
      <c r="O595" s="97"/>
      <c r="P595" s="80">
        <v>588.0</v>
      </c>
      <c r="Q595" s="80" t="str">
        <f>IF(controle!$J595="","",IF(controle!$J595="Vencido","Vencido",IF(controle!$J595="Válido","Válido","Próximo ao vencimento")))</f>
        <v/>
      </c>
      <c r="R595" s="81" t="str">
        <f>IF(controle!$I595="","",controle!$I595+editar!$C$9)</f>
        <v/>
      </c>
      <c r="S595" s="80" t="str">
        <f>IF(controle!$R595="","",VLOOKUP(MONTH(controle!$R595),editar!$F$2:$G$13,2,0))</f>
        <v/>
      </c>
      <c r="T595" s="80" t="str">
        <f>IF(controle!$R595="","",YEAR(controle!$R595))</f>
        <v/>
      </c>
      <c r="U595" s="80" t="str">
        <f>IF(controle!$M595="","",IF(controle!$M595="Vencido","Vencido",IF(controle!$M595="Válido","Válido","Próximo ao vencimento")))</f>
        <v/>
      </c>
      <c r="V595" s="80" t="str">
        <f>IF(controle!$N595="","",VLOOKUP(MONTH(controle!$N595),editar!$F$2:$G$13,2,0))</f>
        <v/>
      </c>
      <c r="W595" s="80" t="str">
        <f>IF(controle!$N595="","",YEAR(controle!$N595))</f>
        <v/>
      </c>
      <c r="X595" s="80" t="str">
        <f>IF(controle!$I595="","",VLOOKUP(MONTH(controle!$I595),editar!$F$2:$G$13,2,0))</f>
        <v/>
      </c>
      <c r="Y595" s="80" t="str">
        <f>IF(controle!$I595="","",YEAR(controle!$I595))</f>
        <v/>
      </c>
      <c r="Z595" s="80" t="str">
        <f>IF(controle!$L595="","",VLOOKUP(MONTH(controle!$L595),editar!$F$2:$G$13,2,0))</f>
        <v/>
      </c>
      <c r="AA595" s="80" t="str">
        <f>IF(controle!$L595="","",YEAR(controle!$L595))</f>
        <v/>
      </c>
      <c r="AB595" s="61"/>
      <c r="AC595" s="62">
        <f>IFERROR(K595-editar!$C$1,"")</f>
        <v>-44648</v>
      </c>
      <c r="AD595" s="62">
        <f t="shared" si="1"/>
        <v>9999955352</v>
      </c>
      <c r="AE595" s="63"/>
      <c r="AF595" s="63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ht="19.5" customHeight="1">
      <c r="A596" s="82" t="str">
        <f>IF(controle!$D596="","",controle!$P596)</f>
        <v/>
      </c>
      <c r="B596" s="83"/>
      <c r="C596" s="83"/>
      <c r="D596" s="83"/>
      <c r="E596" s="83"/>
      <c r="F596" s="91"/>
      <c r="G596" s="99"/>
      <c r="H596" s="91"/>
      <c r="I596" s="100"/>
      <c r="J596" s="92" t="str">
        <f>IFERROR(IF((controle!$I596&gt;0),IF((DAYS360(TODAY(),(controle!$I596+editar!$C$9))&lt;1),"Vencido",IF((DAYS360(TODAY(),(controle!$I596+editar!$C$9))&lt;31),(DAYS360(TODAY(),(controle!$I596+editar!$C$9))&amp;" Dias para vencer"),"Válido")),""),"Inválido")</f>
        <v/>
      </c>
      <c r="K596" s="93" t="str">
        <f>controle!$R596</f>
        <v/>
      </c>
      <c r="L596" s="94"/>
      <c r="M596" s="95" t="str">
        <f>IFERROR(IF((controle!$L596&gt;0),IF((DAYS360(TODAY(),(controle!$L596+editar!$C$15))&lt;1),"Vencido",IF((DAYS360(TODAY(),(controle!$L596+editar!$C$15))&lt;31),(DAYS360(TODAY(),(controle!$L596+editar!$C$15))&amp;" Dias para vencer"),"Válido")),""),"Inválido")</f>
        <v/>
      </c>
      <c r="N596" s="94" t="str">
        <f>IF(controle!$L596="","",controle!$L596+editar!$C$15)</f>
        <v/>
      </c>
      <c r="O596" s="97"/>
      <c r="P596" s="80">
        <v>589.0</v>
      </c>
      <c r="Q596" s="80" t="str">
        <f>IF(controle!$J596="","",IF(controle!$J596="Vencido","Vencido",IF(controle!$J596="Válido","Válido","Próximo ao vencimento")))</f>
        <v/>
      </c>
      <c r="R596" s="81" t="str">
        <f>IF(controle!$I596="","",controle!$I596+editar!$C$9)</f>
        <v/>
      </c>
      <c r="S596" s="80" t="str">
        <f>IF(controle!$R596="","",VLOOKUP(MONTH(controle!$R596),editar!$F$2:$G$13,2,0))</f>
        <v/>
      </c>
      <c r="T596" s="80" t="str">
        <f>IF(controle!$R596="","",YEAR(controle!$R596))</f>
        <v/>
      </c>
      <c r="U596" s="80" t="str">
        <f>IF(controle!$M596="","",IF(controle!$M596="Vencido","Vencido",IF(controle!$M596="Válido","Válido","Próximo ao vencimento")))</f>
        <v/>
      </c>
      <c r="V596" s="80" t="str">
        <f>IF(controle!$N596="","",VLOOKUP(MONTH(controle!$N596),editar!$F$2:$G$13,2,0))</f>
        <v/>
      </c>
      <c r="W596" s="80" t="str">
        <f>IF(controle!$N596="","",YEAR(controle!$N596))</f>
        <v/>
      </c>
      <c r="X596" s="80" t="str">
        <f>IF(controle!$I596="","",VLOOKUP(MONTH(controle!$I596),editar!$F$2:$G$13,2,0))</f>
        <v/>
      </c>
      <c r="Y596" s="80" t="str">
        <f>IF(controle!$I596="","",YEAR(controle!$I596))</f>
        <v/>
      </c>
      <c r="Z596" s="80" t="str">
        <f>IF(controle!$L596="","",VLOOKUP(MONTH(controle!$L596),editar!$F$2:$G$13,2,0))</f>
        <v/>
      </c>
      <c r="AA596" s="80" t="str">
        <f>IF(controle!$L596="","",YEAR(controle!$L596))</f>
        <v/>
      </c>
      <c r="AB596" s="61"/>
      <c r="AC596" s="62">
        <f>IFERROR(K596-editar!$C$1,"")</f>
        <v>-44648</v>
      </c>
      <c r="AD596" s="62">
        <f t="shared" si="1"/>
        <v>9999955352</v>
      </c>
      <c r="AE596" s="63"/>
      <c r="AF596" s="63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ht="19.5" customHeight="1">
      <c r="A597" s="82" t="str">
        <f>IF(controle!$D597="","",controle!$P597)</f>
        <v/>
      </c>
      <c r="B597" s="83"/>
      <c r="C597" s="83"/>
      <c r="D597" s="83"/>
      <c r="E597" s="83"/>
      <c r="F597" s="91"/>
      <c r="G597" s="99"/>
      <c r="H597" s="91"/>
      <c r="I597" s="100"/>
      <c r="J597" s="92" t="str">
        <f>IFERROR(IF((controle!$I597&gt;0),IF((DAYS360(TODAY(),(controle!$I597+editar!$C$9))&lt;1),"Vencido",IF((DAYS360(TODAY(),(controle!$I597+editar!$C$9))&lt;31),(DAYS360(TODAY(),(controle!$I597+editar!$C$9))&amp;" Dias para vencer"),"Válido")),""),"Inválido")</f>
        <v/>
      </c>
      <c r="K597" s="93" t="str">
        <f>controle!$R597</f>
        <v/>
      </c>
      <c r="L597" s="94"/>
      <c r="M597" s="95" t="str">
        <f>IFERROR(IF((controle!$L597&gt;0),IF((DAYS360(TODAY(),(controle!$L597+editar!$C$15))&lt;1),"Vencido",IF((DAYS360(TODAY(),(controle!$L597+editar!$C$15))&lt;31),(DAYS360(TODAY(),(controle!$L597+editar!$C$15))&amp;" Dias para vencer"),"Válido")),""),"Inválido")</f>
        <v/>
      </c>
      <c r="N597" s="94" t="str">
        <f>IF(controle!$L597="","",controle!$L597+editar!$C$15)</f>
        <v/>
      </c>
      <c r="O597" s="97"/>
      <c r="P597" s="80">
        <v>590.0</v>
      </c>
      <c r="Q597" s="80" t="str">
        <f>IF(controle!$J597="","",IF(controle!$J597="Vencido","Vencido",IF(controle!$J597="Válido","Válido","Próximo ao vencimento")))</f>
        <v/>
      </c>
      <c r="R597" s="81" t="str">
        <f>IF(controle!$I597="","",controle!$I597+editar!$C$9)</f>
        <v/>
      </c>
      <c r="S597" s="80" t="str">
        <f>IF(controle!$R597="","",VLOOKUP(MONTH(controle!$R597),editar!$F$2:$G$13,2,0))</f>
        <v/>
      </c>
      <c r="T597" s="80" t="str">
        <f>IF(controle!$R597="","",YEAR(controle!$R597))</f>
        <v/>
      </c>
      <c r="U597" s="80" t="str">
        <f>IF(controle!$M597="","",IF(controle!$M597="Vencido","Vencido",IF(controle!$M597="Válido","Válido","Próximo ao vencimento")))</f>
        <v/>
      </c>
      <c r="V597" s="80" t="str">
        <f>IF(controle!$N597="","",VLOOKUP(MONTH(controle!$N597),editar!$F$2:$G$13,2,0))</f>
        <v/>
      </c>
      <c r="W597" s="80" t="str">
        <f>IF(controle!$N597="","",YEAR(controle!$N597))</f>
        <v/>
      </c>
      <c r="X597" s="80" t="str">
        <f>IF(controle!$I597="","",VLOOKUP(MONTH(controle!$I597),editar!$F$2:$G$13,2,0))</f>
        <v/>
      </c>
      <c r="Y597" s="80" t="str">
        <f>IF(controle!$I597="","",YEAR(controle!$I597))</f>
        <v/>
      </c>
      <c r="Z597" s="80" t="str">
        <f>IF(controle!$L597="","",VLOOKUP(MONTH(controle!$L597),editar!$F$2:$G$13,2,0))</f>
        <v/>
      </c>
      <c r="AA597" s="80" t="str">
        <f>IF(controle!$L597="","",YEAR(controle!$L597))</f>
        <v/>
      </c>
      <c r="AB597" s="61"/>
      <c r="AC597" s="62">
        <f>IFERROR(K597-editar!$C$1,"")</f>
        <v>-44648</v>
      </c>
      <c r="AD597" s="62">
        <f t="shared" si="1"/>
        <v>9999955352</v>
      </c>
      <c r="AE597" s="63"/>
      <c r="AF597" s="63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ht="19.5" customHeight="1">
      <c r="A598" s="82" t="str">
        <f>IF(controle!$D598="","",controle!$P598)</f>
        <v/>
      </c>
      <c r="B598" s="83"/>
      <c r="C598" s="83"/>
      <c r="D598" s="83"/>
      <c r="E598" s="83"/>
      <c r="F598" s="91"/>
      <c r="G598" s="99"/>
      <c r="H598" s="91"/>
      <c r="I598" s="100"/>
      <c r="J598" s="92" t="str">
        <f>IFERROR(IF((controle!$I598&gt;0),IF((DAYS360(TODAY(),(controle!$I598+editar!$C$9))&lt;1),"Vencido",IF((DAYS360(TODAY(),(controle!$I598+editar!$C$9))&lt;31),(DAYS360(TODAY(),(controle!$I598+editar!$C$9))&amp;" Dias para vencer"),"Válido")),""),"Inválido")</f>
        <v/>
      </c>
      <c r="K598" s="93" t="str">
        <f>controle!$R598</f>
        <v/>
      </c>
      <c r="L598" s="94"/>
      <c r="M598" s="95" t="str">
        <f>IFERROR(IF((controle!$L598&gt;0),IF((DAYS360(TODAY(),(controle!$L598+editar!$C$15))&lt;1),"Vencido",IF((DAYS360(TODAY(),(controle!$L598+editar!$C$15))&lt;31),(DAYS360(TODAY(),(controle!$L598+editar!$C$15))&amp;" Dias para vencer"),"Válido")),""),"Inválido")</f>
        <v/>
      </c>
      <c r="N598" s="94" t="str">
        <f>IF(controle!$L598="","",controle!$L598+editar!$C$15)</f>
        <v/>
      </c>
      <c r="O598" s="97"/>
      <c r="P598" s="80">
        <v>591.0</v>
      </c>
      <c r="Q598" s="80" t="str">
        <f>IF(controle!$J598="","",IF(controle!$J598="Vencido","Vencido",IF(controle!$J598="Válido","Válido","Próximo ao vencimento")))</f>
        <v/>
      </c>
      <c r="R598" s="81" t="str">
        <f>IF(controle!$I598="","",controle!$I598+editar!$C$9)</f>
        <v/>
      </c>
      <c r="S598" s="80" t="str">
        <f>IF(controle!$R598="","",VLOOKUP(MONTH(controle!$R598),editar!$F$2:$G$13,2,0))</f>
        <v/>
      </c>
      <c r="T598" s="80" t="str">
        <f>IF(controle!$R598="","",YEAR(controle!$R598))</f>
        <v/>
      </c>
      <c r="U598" s="80" t="str">
        <f>IF(controle!$M598="","",IF(controle!$M598="Vencido","Vencido",IF(controle!$M598="Válido","Válido","Próximo ao vencimento")))</f>
        <v/>
      </c>
      <c r="V598" s="80" t="str">
        <f>IF(controle!$N598="","",VLOOKUP(MONTH(controle!$N598),editar!$F$2:$G$13,2,0))</f>
        <v/>
      </c>
      <c r="W598" s="80" t="str">
        <f>IF(controle!$N598="","",YEAR(controle!$N598))</f>
        <v/>
      </c>
      <c r="X598" s="80" t="str">
        <f>IF(controle!$I598="","",VLOOKUP(MONTH(controle!$I598),editar!$F$2:$G$13,2,0))</f>
        <v/>
      </c>
      <c r="Y598" s="80" t="str">
        <f>IF(controle!$I598="","",YEAR(controle!$I598))</f>
        <v/>
      </c>
      <c r="Z598" s="80" t="str">
        <f>IF(controle!$L598="","",VLOOKUP(MONTH(controle!$L598),editar!$F$2:$G$13,2,0))</f>
        <v/>
      </c>
      <c r="AA598" s="80" t="str">
        <f>IF(controle!$L598="","",YEAR(controle!$L598))</f>
        <v/>
      </c>
      <c r="AB598" s="61"/>
      <c r="AC598" s="62">
        <f>IFERROR(K598-editar!$C$1,"")</f>
        <v>-44648</v>
      </c>
      <c r="AD598" s="62">
        <f t="shared" si="1"/>
        <v>9999955352</v>
      </c>
      <c r="AE598" s="63"/>
      <c r="AF598" s="63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ht="19.5" customHeight="1">
      <c r="A599" s="82" t="str">
        <f>IF(controle!$D599="","",controle!$P599)</f>
        <v/>
      </c>
      <c r="B599" s="83"/>
      <c r="C599" s="83"/>
      <c r="D599" s="83"/>
      <c r="E599" s="83"/>
      <c r="F599" s="91"/>
      <c r="G599" s="99"/>
      <c r="H599" s="91"/>
      <c r="I599" s="100"/>
      <c r="J599" s="92" t="str">
        <f>IFERROR(IF((controle!$I599&gt;0),IF((DAYS360(TODAY(),(controle!$I599+editar!$C$9))&lt;1),"Vencido",IF((DAYS360(TODAY(),(controle!$I599+editar!$C$9))&lt;31),(DAYS360(TODAY(),(controle!$I599+editar!$C$9))&amp;" Dias para vencer"),"Válido")),""),"Inválido")</f>
        <v/>
      </c>
      <c r="K599" s="93" t="str">
        <f>controle!$R599</f>
        <v/>
      </c>
      <c r="L599" s="94"/>
      <c r="M599" s="95" t="str">
        <f>IFERROR(IF((controle!$L599&gt;0),IF((DAYS360(TODAY(),(controle!$L599+editar!$C$15))&lt;1),"Vencido",IF((DAYS360(TODAY(),(controle!$L599+editar!$C$15))&lt;31),(DAYS360(TODAY(),(controle!$L599+editar!$C$15))&amp;" Dias para vencer"),"Válido")),""),"Inválido")</f>
        <v/>
      </c>
      <c r="N599" s="94" t="str">
        <f>IF(controle!$L599="","",controle!$L599+editar!$C$15)</f>
        <v/>
      </c>
      <c r="O599" s="97"/>
      <c r="P599" s="80">
        <v>592.0</v>
      </c>
      <c r="Q599" s="80" t="str">
        <f>IF(controle!$J599="","",IF(controle!$J599="Vencido","Vencido",IF(controle!$J599="Válido","Válido","Próximo ao vencimento")))</f>
        <v/>
      </c>
      <c r="R599" s="81" t="str">
        <f>IF(controle!$I599="","",controle!$I599+editar!$C$9)</f>
        <v/>
      </c>
      <c r="S599" s="80" t="str">
        <f>IF(controle!$R599="","",VLOOKUP(MONTH(controle!$R599),editar!$F$2:$G$13,2,0))</f>
        <v/>
      </c>
      <c r="T599" s="80" t="str">
        <f>IF(controle!$R599="","",YEAR(controle!$R599))</f>
        <v/>
      </c>
      <c r="U599" s="80" t="str">
        <f>IF(controle!$M599="","",IF(controle!$M599="Vencido","Vencido",IF(controle!$M599="Válido","Válido","Próximo ao vencimento")))</f>
        <v/>
      </c>
      <c r="V599" s="80" t="str">
        <f>IF(controle!$N599="","",VLOOKUP(MONTH(controle!$N599),editar!$F$2:$G$13,2,0))</f>
        <v/>
      </c>
      <c r="W599" s="80" t="str">
        <f>IF(controle!$N599="","",YEAR(controle!$N599))</f>
        <v/>
      </c>
      <c r="X599" s="80" t="str">
        <f>IF(controle!$I599="","",VLOOKUP(MONTH(controle!$I599),editar!$F$2:$G$13,2,0))</f>
        <v/>
      </c>
      <c r="Y599" s="80" t="str">
        <f>IF(controle!$I599="","",YEAR(controle!$I599))</f>
        <v/>
      </c>
      <c r="Z599" s="80" t="str">
        <f>IF(controle!$L599="","",VLOOKUP(MONTH(controle!$L599),editar!$F$2:$G$13,2,0))</f>
        <v/>
      </c>
      <c r="AA599" s="80" t="str">
        <f>IF(controle!$L599="","",YEAR(controle!$L599))</f>
        <v/>
      </c>
      <c r="AB599" s="61"/>
      <c r="AC599" s="62">
        <f>IFERROR(K599-editar!$C$1,"")</f>
        <v>-44648</v>
      </c>
      <c r="AD599" s="62">
        <f t="shared" si="1"/>
        <v>9999955352</v>
      </c>
      <c r="AE599" s="63"/>
      <c r="AF599" s="63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ht="19.5" customHeight="1">
      <c r="A600" s="82" t="str">
        <f>IF(controle!$D600="","",controle!$P600)</f>
        <v/>
      </c>
      <c r="B600" s="83"/>
      <c r="C600" s="83"/>
      <c r="D600" s="83"/>
      <c r="E600" s="83"/>
      <c r="F600" s="91"/>
      <c r="G600" s="99"/>
      <c r="H600" s="91"/>
      <c r="I600" s="100"/>
      <c r="J600" s="92" t="str">
        <f>IFERROR(IF((controle!$I600&gt;0),IF((DAYS360(TODAY(),(controle!$I600+editar!$C$9))&lt;1),"Vencido",IF((DAYS360(TODAY(),(controle!$I600+editar!$C$9))&lt;31),(DAYS360(TODAY(),(controle!$I600+editar!$C$9))&amp;" Dias para vencer"),"Válido")),""),"Inválido")</f>
        <v/>
      </c>
      <c r="K600" s="93" t="str">
        <f>controle!$R600</f>
        <v/>
      </c>
      <c r="L600" s="94"/>
      <c r="M600" s="95" t="str">
        <f>IFERROR(IF((controle!$L600&gt;0),IF((DAYS360(TODAY(),(controle!$L600+editar!$C$15))&lt;1),"Vencido",IF((DAYS360(TODAY(),(controle!$L600+editar!$C$15))&lt;31),(DAYS360(TODAY(),(controle!$L600+editar!$C$15))&amp;" Dias para vencer"),"Válido")),""),"Inválido")</f>
        <v/>
      </c>
      <c r="N600" s="94" t="str">
        <f>IF(controle!$L600="","",controle!$L600+editar!$C$15)</f>
        <v/>
      </c>
      <c r="O600" s="97"/>
      <c r="P600" s="80">
        <v>593.0</v>
      </c>
      <c r="Q600" s="80" t="str">
        <f>IF(controle!$J600="","",IF(controle!$J600="Vencido","Vencido",IF(controle!$J600="Válido","Válido","Próximo ao vencimento")))</f>
        <v/>
      </c>
      <c r="R600" s="81" t="str">
        <f>IF(controle!$I600="","",controle!$I600+editar!$C$9)</f>
        <v/>
      </c>
      <c r="S600" s="80" t="str">
        <f>IF(controle!$R600="","",VLOOKUP(MONTH(controle!$R600),editar!$F$2:$G$13,2,0))</f>
        <v/>
      </c>
      <c r="T600" s="80" t="str">
        <f>IF(controle!$R600="","",YEAR(controle!$R600))</f>
        <v/>
      </c>
      <c r="U600" s="80" t="str">
        <f>IF(controle!$M600="","",IF(controle!$M600="Vencido","Vencido",IF(controle!$M600="Válido","Válido","Próximo ao vencimento")))</f>
        <v/>
      </c>
      <c r="V600" s="80" t="str">
        <f>IF(controle!$N600="","",VLOOKUP(MONTH(controle!$N600),editar!$F$2:$G$13,2,0))</f>
        <v/>
      </c>
      <c r="W600" s="80" t="str">
        <f>IF(controle!$N600="","",YEAR(controle!$N600))</f>
        <v/>
      </c>
      <c r="X600" s="80" t="str">
        <f>IF(controle!$I600="","",VLOOKUP(MONTH(controle!$I600),editar!$F$2:$G$13,2,0))</f>
        <v/>
      </c>
      <c r="Y600" s="80" t="str">
        <f>IF(controle!$I600="","",YEAR(controle!$I600))</f>
        <v/>
      </c>
      <c r="Z600" s="80" t="str">
        <f>IF(controle!$L600="","",VLOOKUP(MONTH(controle!$L600),editar!$F$2:$G$13,2,0))</f>
        <v/>
      </c>
      <c r="AA600" s="80" t="str">
        <f>IF(controle!$L600="","",YEAR(controle!$L600))</f>
        <v/>
      </c>
      <c r="AB600" s="61"/>
      <c r="AC600" s="62">
        <f>IFERROR(K600-editar!$C$1,"")</f>
        <v>-44648</v>
      </c>
      <c r="AD600" s="62">
        <f t="shared" si="1"/>
        <v>9999955352</v>
      </c>
      <c r="AE600" s="63"/>
      <c r="AF600" s="63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ht="19.5" customHeight="1">
      <c r="A601" s="82" t="str">
        <f>IF(controle!$D601="","",controle!$P601)</f>
        <v/>
      </c>
      <c r="B601" s="83"/>
      <c r="C601" s="83"/>
      <c r="D601" s="83"/>
      <c r="E601" s="83"/>
      <c r="F601" s="91"/>
      <c r="G601" s="99"/>
      <c r="H601" s="91"/>
      <c r="I601" s="100"/>
      <c r="J601" s="92" t="str">
        <f>IFERROR(IF((controle!$I601&gt;0),IF((DAYS360(TODAY(),(controle!$I601+editar!$C$9))&lt;1),"Vencido",IF((DAYS360(TODAY(),(controle!$I601+editar!$C$9))&lt;31),(DAYS360(TODAY(),(controle!$I601+editar!$C$9))&amp;" Dias para vencer"),"Válido")),""),"Inválido")</f>
        <v/>
      </c>
      <c r="K601" s="93" t="str">
        <f>controle!$R601</f>
        <v/>
      </c>
      <c r="L601" s="94"/>
      <c r="M601" s="95" t="str">
        <f>IFERROR(IF((controle!$L601&gt;0),IF((DAYS360(TODAY(),(controle!$L601+editar!$C$15))&lt;1),"Vencido",IF((DAYS360(TODAY(),(controle!$L601+editar!$C$15))&lt;31),(DAYS360(TODAY(),(controle!$L601+editar!$C$15))&amp;" Dias para vencer"),"Válido")),""),"Inválido")</f>
        <v/>
      </c>
      <c r="N601" s="94" t="str">
        <f>IF(controle!$L601="","",controle!$L601+editar!$C$15)</f>
        <v/>
      </c>
      <c r="O601" s="97"/>
      <c r="P601" s="80">
        <v>594.0</v>
      </c>
      <c r="Q601" s="80" t="str">
        <f>IF(controle!$J601="","",IF(controle!$J601="Vencido","Vencido",IF(controle!$J601="Válido","Válido","Próximo ao vencimento")))</f>
        <v/>
      </c>
      <c r="R601" s="81" t="str">
        <f>IF(controle!$I601="","",controle!$I601+editar!$C$9)</f>
        <v/>
      </c>
      <c r="S601" s="80" t="str">
        <f>IF(controle!$R601="","",VLOOKUP(MONTH(controle!$R601),editar!$F$2:$G$13,2,0))</f>
        <v/>
      </c>
      <c r="T601" s="80" t="str">
        <f>IF(controle!$R601="","",YEAR(controle!$R601))</f>
        <v/>
      </c>
      <c r="U601" s="80" t="str">
        <f>IF(controle!$M601="","",IF(controle!$M601="Vencido","Vencido",IF(controle!$M601="Válido","Válido","Próximo ao vencimento")))</f>
        <v/>
      </c>
      <c r="V601" s="80" t="str">
        <f>IF(controle!$N601="","",VLOOKUP(MONTH(controle!$N601),editar!$F$2:$G$13,2,0))</f>
        <v/>
      </c>
      <c r="W601" s="80" t="str">
        <f>IF(controle!$N601="","",YEAR(controle!$N601))</f>
        <v/>
      </c>
      <c r="X601" s="80" t="str">
        <f>IF(controle!$I601="","",VLOOKUP(MONTH(controle!$I601),editar!$F$2:$G$13,2,0))</f>
        <v/>
      </c>
      <c r="Y601" s="80" t="str">
        <f>IF(controle!$I601="","",YEAR(controle!$I601))</f>
        <v/>
      </c>
      <c r="Z601" s="80" t="str">
        <f>IF(controle!$L601="","",VLOOKUP(MONTH(controle!$L601),editar!$F$2:$G$13,2,0))</f>
        <v/>
      </c>
      <c r="AA601" s="80" t="str">
        <f>IF(controle!$L601="","",YEAR(controle!$L601))</f>
        <v/>
      </c>
      <c r="AB601" s="61"/>
      <c r="AC601" s="62">
        <f>IFERROR(K601-editar!$C$1,"")</f>
        <v>-44648</v>
      </c>
      <c r="AD601" s="62">
        <f t="shared" si="1"/>
        <v>9999955352</v>
      </c>
      <c r="AE601" s="63"/>
      <c r="AF601" s="63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ht="19.5" customHeight="1">
      <c r="A602" s="82" t="str">
        <f>IF(controle!$D602="","",controle!$P602)</f>
        <v/>
      </c>
      <c r="B602" s="83"/>
      <c r="C602" s="83"/>
      <c r="D602" s="83"/>
      <c r="E602" s="83"/>
      <c r="F602" s="91"/>
      <c r="G602" s="99"/>
      <c r="H602" s="91"/>
      <c r="I602" s="100"/>
      <c r="J602" s="92" t="str">
        <f>IFERROR(IF((controle!$I602&gt;0),IF((DAYS360(TODAY(),(controle!$I602+editar!$C$9))&lt;1),"Vencido",IF((DAYS360(TODAY(),(controle!$I602+editar!$C$9))&lt;31),(DAYS360(TODAY(),(controle!$I602+editar!$C$9))&amp;" Dias para vencer"),"Válido")),""),"Inválido")</f>
        <v/>
      </c>
      <c r="K602" s="93" t="str">
        <f>controle!$R602</f>
        <v/>
      </c>
      <c r="L602" s="94"/>
      <c r="M602" s="95" t="str">
        <f>IFERROR(IF((controle!$L602&gt;0),IF((DAYS360(TODAY(),(controle!$L602+editar!$C$15))&lt;1),"Vencido",IF((DAYS360(TODAY(),(controle!$L602+editar!$C$15))&lt;31),(DAYS360(TODAY(),(controle!$L602+editar!$C$15))&amp;" Dias para vencer"),"Válido")),""),"Inválido")</f>
        <v/>
      </c>
      <c r="N602" s="94" t="str">
        <f>IF(controle!$L602="","",controle!$L602+editar!$C$15)</f>
        <v/>
      </c>
      <c r="O602" s="97"/>
      <c r="P602" s="80">
        <v>595.0</v>
      </c>
      <c r="Q602" s="80" t="str">
        <f>IF(controle!$J602="","",IF(controle!$J602="Vencido","Vencido",IF(controle!$J602="Válido","Válido","Próximo ao vencimento")))</f>
        <v/>
      </c>
      <c r="R602" s="81" t="str">
        <f>IF(controle!$I602="","",controle!$I602+editar!$C$9)</f>
        <v/>
      </c>
      <c r="S602" s="80" t="str">
        <f>IF(controle!$R602="","",VLOOKUP(MONTH(controle!$R602),editar!$F$2:$G$13,2,0))</f>
        <v/>
      </c>
      <c r="T602" s="80" t="str">
        <f>IF(controle!$R602="","",YEAR(controle!$R602))</f>
        <v/>
      </c>
      <c r="U602" s="80" t="str">
        <f>IF(controle!$M602="","",IF(controle!$M602="Vencido","Vencido",IF(controle!$M602="Válido","Válido","Próximo ao vencimento")))</f>
        <v/>
      </c>
      <c r="V602" s="80" t="str">
        <f>IF(controle!$N602="","",VLOOKUP(MONTH(controle!$N602),editar!$F$2:$G$13,2,0))</f>
        <v/>
      </c>
      <c r="W602" s="80" t="str">
        <f>IF(controle!$N602="","",YEAR(controle!$N602))</f>
        <v/>
      </c>
      <c r="X602" s="80" t="str">
        <f>IF(controle!$I602="","",VLOOKUP(MONTH(controle!$I602),editar!$F$2:$G$13,2,0))</f>
        <v/>
      </c>
      <c r="Y602" s="80" t="str">
        <f>IF(controle!$I602="","",YEAR(controle!$I602))</f>
        <v/>
      </c>
      <c r="Z602" s="80" t="str">
        <f>IF(controle!$L602="","",VLOOKUP(MONTH(controle!$L602),editar!$F$2:$G$13,2,0))</f>
        <v/>
      </c>
      <c r="AA602" s="80" t="str">
        <f>IF(controle!$L602="","",YEAR(controle!$L602))</f>
        <v/>
      </c>
      <c r="AB602" s="61"/>
      <c r="AC602" s="62">
        <f>IFERROR(K602-editar!$C$1,"")</f>
        <v>-44648</v>
      </c>
      <c r="AD602" s="62">
        <f t="shared" si="1"/>
        <v>9999955352</v>
      </c>
      <c r="AE602" s="63"/>
      <c r="AF602" s="63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ht="19.5" customHeight="1">
      <c r="A603" s="82" t="str">
        <f>IF(controle!$D603="","",controle!$P603)</f>
        <v/>
      </c>
      <c r="B603" s="83"/>
      <c r="C603" s="83"/>
      <c r="D603" s="83"/>
      <c r="E603" s="83"/>
      <c r="F603" s="91"/>
      <c r="G603" s="99"/>
      <c r="H603" s="91"/>
      <c r="I603" s="100"/>
      <c r="J603" s="92" t="str">
        <f>IFERROR(IF((controle!$I603&gt;0),IF((DAYS360(TODAY(),(controle!$I603+editar!$C$9))&lt;1),"Vencido",IF((DAYS360(TODAY(),(controle!$I603+editar!$C$9))&lt;31),(DAYS360(TODAY(),(controle!$I603+editar!$C$9))&amp;" Dias para vencer"),"Válido")),""),"Inválido")</f>
        <v/>
      </c>
      <c r="K603" s="93" t="str">
        <f>controle!$R603</f>
        <v/>
      </c>
      <c r="L603" s="94"/>
      <c r="M603" s="95" t="str">
        <f>IFERROR(IF((controle!$L603&gt;0),IF((DAYS360(TODAY(),(controle!$L603+editar!$C$15))&lt;1),"Vencido",IF((DAYS360(TODAY(),(controle!$L603+editar!$C$15))&lt;31),(DAYS360(TODAY(),(controle!$L603+editar!$C$15))&amp;" Dias para vencer"),"Válido")),""),"Inválido")</f>
        <v/>
      </c>
      <c r="N603" s="94" t="str">
        <f>IF(controle!$L603="","",controle!$L603+editar!$C$15)</f>
        <v/>
      </c>
      <c r="O603" s="97"/>
      <c r="P603" s="80">
        <v>596.0</v>
      </c>
      <c r="Q603" s="80" t="str">
        <f>IF(controle!$J603="","",IF(controle!$J603="Vencido","Vencido",IF(controle!$J603="Válido","Válido","Próximo ao vencimento")))</f>
        <v/>
      </c>
      <c r="R603" s="81" t="str">
        <f>IF(controle!$I603="","",controle!$I603+editar!$C$9)</f>
        <v/>
      </c>
      <c r="S603" s="80" t="str">
        <f>IF(controle!$R603="","",VLOOKUP(MONTH(controle!$R603),editar!$F$2:$G$13,2,0))</f>
        <v/>
      </c>
      <c r="T603" s="80" t="str">
        <f>IF(controle!$R603="","",YEAR(controle!$R603))</f>
        <v/>
      </c>
      <c r="U603" s="80" t="str">
        <f>IF(controle!$M603="","",IF(controle!$M603="Vencido","Vencido",IF(controle!$M603="Válido","Válido","Próximo ao vencimento")))</f>
        <v/>
      </c>
      <c r="V603" s="80" t="str">
        <f>IF(controle!$N603="","",VLOOKUP(MONTH(controle!$N603),editar!$F$2:$G$13,2,0))</f>
        <v/>
      </c>
      <c r="W603" s="80" t="str">
        <f>IF(controle!$N603="","",YEAR(controle!$N603))</f>
        <v/>
      </c>
      <c r="X603" s="80" t="str">
        <f>IF(controle!$I603="","",VLOOKUP(MONTH(controle!$I603),editar!$F$2:$G$13,2,0))</f>
        <v/>
      </c>
      <c r="Y603" s="80" t="str">
        <f>IF(controle!$I603="","",YEAR(controle!$I603))</f>
        <v/>
      </c>
      <c r="Z603" s="80" t="str">
        <f>IF(controle!$L603="","",VLOOKUP(MONTH(controle!$L603),editar!$F$2:$G$13,2,0))</f>
        <v/>
      </c>
      <c r="AA603" s="80" t="str">
        <f>IF(controle!$L603="","",YEAR(controle!$L603))</f>
        <v/>
      </c>
      <c r="AB603" s="61"/>
      <c r="AC603" s="62">
        <f>IFERROR(K603-editar!$C$1,"")</f>
        <v>-44648</v>
      </c>
      <c r="AD603" s="62">
        <f t="shared" si="1"/>
        <v>9999955352</v>
      </c>
      <c r="AE603" s="63"/>
      <c r="AF603" s="63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ht="19.5" customHeight="1">
      <c r="A604" s="82" t="str">
        <f>IF(controle!$D604="","",controle!$P604)</f>
        <v/>
      </c>
      <c r="B604" s="83"/>
      <c r="C604" s="83"/>
      <c r="D604" s="83"/>
      <c r="E604" s="83"/>
      <c r="F604" s="91"/>
      <c r="G604" s="99"/>
      <c r="H604" s="91"/>
      <c r="I604" s="100"/>
      <c r="J604" s="92" t="str">
        <f>IFERROR(IF((controle!$I604&gt;0),IF((DAYS360(TODAY(),(controle!$I604+editar!$C$9))&lt;1),"Vencido",IF((DAYS360(TODAY(),(controle!$I604+editar!$C$9))&lt;31),(DAYS360(TODAY(),(controle!$I604+editar!$C$9))&amp;" Dias para vencer"),"Válido")),""),"Inválido")</f>
        <v/>
      </c>
      <c r="K604" s="93" t="str">
        <f>controle!$R604</f>
        <v/>
      </c>
      <c r="L604" s="94"/>
      <c r="M604" s="95" t="str">
        <f>IFERROR(IF((controle!$L604&gt;0),IF((DAYS360(TODAY(),(controle!$L604+editar!$C$15))&lt;1),"Vencido",IF((DAYS360(TODAY(),(controle!$L604+editar!$C$15))&lt;31),(DAYS360(TODAY(),(controle!$L604+editar!$C$15))&amp;" Dias para vencer"),"Válido")),""),"Inválido")</f>
        <v/>
      </c>
      <c r="N604" s="94" t="str">
        <f>IF(controle!$L604="","",controle!$L604+editar!$C$15)</f>
        <v/>
      </c>
      <c r="O604" s="97"/>
      <c r="P604" s="80">
        <v>597.0</v>
      </c>
      <c r="Q604" s="80" t="str">
        <f>IF(controle!$J604="","",IF(controle!$J604="Vencido","Vencido",IF(controle!$J604="Válido","Válido","Próximo ao vencimento")))</f>
        <v/>
      </c>
      <c r="R604" s="81" t="str">
        <f>IF(controle!$I604="","",controle!$I604+editar!$C$9)</f>
        <v/>
      </c>
      <c r="S604" s="80" t="str">
        <f>IF(controle!$R604="","",VLOOKUP(MONTH(controle!$R604),editar!$F$2:$G$13,2,0))</f>
        <v/>
      </c>
      <c r="T604" s="80" t="str">
        <f>IF(controle!$R604="","",YEAR(controle!$R604))</f>
        <v/>
      </c>
      <c r="U604" s="80" t="str">
        <f>IF(controle!$M604="","",IF(controle!$M604="Vencido","Vencido",IF(controle!$M604="Válido","Válido","Próximo ao vencimento")))</f>
        <v/>
      </c>
      <c r="V604" s="80" t="str">
        <f>IF(controle!$N604="","",VLOOKUP(MONTH(controle!$N604),editar!$F$2:$G$13,2,0))</f>
        <v/>
      </c>
      <c r="W604" s="80" t="str">
        <f>IF(controle!$N604="","",YEAR(controle!$N604))</f>
        <v/>
      </c>
      <c r="X604" s="80" t="str">
        <f>IF(controle!$I604="","",VLOOKUP(MONTH(controle!$I604),editar!$F$2:$G$13,2,0))</f>
        <v/>
      </c>
      <c r="Y604" s="80" t="str">
        <f>IF(controle!$I604="","",YEAR(controle!$I604))</f>
        <v/>
      </c>
      <c r="Z604" s="80" t="str">
        <f>IF(controle!$L604="","",VLOOKUP(MONTH(controle!$L604),editar!$F$2:$G$13,2,0))</f>
        <v/>
      </c>
      <c r="AA604" s="80" t="str">
        <f>IF(controle!$L604="","",YEAR(controle!$L604))</f>
        <v/>
      </c>
      <c r="AB604" s="61"/>
      <c r="AC604" s="62">
        <f>IFERROR(K604-editar!$C$1,"")</f>
        <v>-44648</v>
      </c>
      <c r="AD604" s="62">
        <f t="shared" si="1"/>
        <v>9999955352</v>
      </c>
      <c r="AE604" s="63"/>
      <c r="AF604" s="63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ht="19.5" customHeight="1">
      <c r="A605" s="82" t="str">
        <f>IF(controle!$D605="","",controle!$P605)</f>
        <v/>
      </c>
      <c r="B605" s="83"/>
      <c r="C605" s="83"/>
      <c r="D605" s="83"/>
      <c r="E605" s="83"/>
      <c r="F605" s="91"/>
      <c r="G605" s="99"/>
      <c r="H605" s="91"/>
      <c r="I605" s="100"/>
      <c r="J605" s="92" t="str">
        <f>IFERROR(IF((controle!$I605&gt;0),IF((DAYS360(TODAY(),(controle!$I605+editar!$C$9))&lt;1),"Vencido",IF((DAYS360(TODAY(),(controle!$I605+editar!$C$9))&lt;31),(DAYS360(TODAY(),(controle!$I605+editar!$C$9))&amp;" Dias para vencer"),"Válido")),""),"Inválido")</f>
        <v/>
      </c>
      <c r="K605" s="93" t="str">
        <f>controle!$R605</f>
        <v/>
      </c>
      <c r="L605" s="94"/>
      <c r="M605" s="95" t="str">
        <f>IFERROR(IF((controle!$L605&gt;0),IF((DAYS360(TODAY(),(controle!$L605+editar!$C$15))&lt;1),"Vencido",IF((DAYS360(TODAY(),(controle!$L605+editar!$C$15))&lt;31),(DAYS360(TODAY(),(controle!$L605+editar!$C$15))&amp;" Dias para vencer"),"Válido")),""),"Inválido")</f>
        <v/>
      </c>
      <c r="N605" s="94" t="str">
        <f>IF(controle!$L605="","",controle!$L605+editar!$C$15)</f>
        <v/>
      </c>
      <c r="O605" s="97"/>
      <c r="P605" s="80">
        <v>598.0</v>
      </c>
      <c r="Q605" s="80" t="str">
        <f>IF(controle!$J605="","",IF(controle!$J605="Vencido","Vencido",IF(controle!$J605="Válido","Válido","Próximo ao vencimento")))</f>
        <v/>
      </c>
      <c r="R605" s="81" t="str">
        <f>IF(controle!$I605="","",controle!$I605+editar!$C$9)</f>
        <v/>
      </c>
      <c r="S605" s="80" t="str">
        <f>IF(controle!$R605="","",VLOOKUP(MONTH(controle!$R605),editar!$F$2:$G$13,2,0))</f>
        <v/>
      </c>
      <c r="T605" s="80" t="str">
        <f>IF(controle!$R605="","",YEAR(controle!$R605))</f>
        <v/>
      </c>
      <c r="U605" s="80" t="str">
        <f>IF(controle!$M605="","",IF(controle!$M605="Vencido","Vencido",IF(controle!$M605="Válido","Válido","Próximo ao vencimento")))</f>
        <v/>
      </c>
      <c r="V605" s="80" t="str">
        <f>IF(controle!$N605="","",VLOOKUP(MONTH(controle!$N605),editar!$F$2:$G$13,2,0))</f>
        <v/>
      </c>
      <c r="W605" s="80" t="str">
        <f>IF(controle!$N605="","",YEAR(controle!$N605))</f>
        <v/>
      </c>
      <c r="X605" s="80" t="str">
        <f>IF(controle!$I605="","",VLOOKUP(MONTH(controle!$I605),editar!$F$2:$G$13,2,0))</f>
        <v/>
      </c>
      <c r="Y605" s="80" t="str">
        <f>IF(controle!$I605="","",YEAR(controle!$I605))</f>
        <v/>
      </c>
      <c r="Z605" s="80" t="str">
        <f>IF(controle!$L605="","",VLOOKUP(MONTH(controle!$L605),editar!$F$2:$G$13,2,0))</f>
        <v/>
      </c>
      <c r="AA605" s="80" t="str">
        <f>IF(controle!$L605="","",YEAR(controle!$L605))</f>
        <v/>
      </c>
      <c r="AB605" s="61"/>
      <c r="AC605" s="62">
        <f>IFERROR(K605-editar!$C$1,"")</f>
        <v>-44648</v>
      </c>
      <c r="AD605" s="62">
        <f t="shared" si="1"/>
        <v>9999955352</v>
      </c>
      <c r="AE605" s="63"/>
      <c r="AF605" s="63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ht="19.5" customHeight="1">
      <c r="A606" s="82" t="str">
        <f>IF(controle!$D606="","",controle!$P606)</f>
        <v/>
      </c>
      <c r="B606" s="83"/>
      <c r="C606" s="83"/>
      <c r="D606" s="83"/>
      <c r="E606" s="83"/>
      <c r="F606" s="91"/>
      <c r="G606" s="99"/>
      <c r="H606" s="91"/>
      <c r="I606" s="100"/>
      <c r="J606" s="92" t="str">
        <f>IFERROR(IF((controle!$I606&gt;0),IF((DAYS360(TODAY(),(controle!$I606+editar!$C$9))&lt;1),"Vencido",IF((DAYS360(TODAY(),(controle!$I606+editar!$C$9))&lt;31),(DAYS360(TODAY(),(controle!$I606+editar!$C$9))&amp;" Dias para vencer"),"Válido")),""),"Inválido")</f>
        <v/>
      </c>
      <c r="K606" s="93" t="str">
        <f>controle!$R606</f>
        <v/>
      </c>
      <c r="L606" s="94"/>
      <c r="M606" s="95" t="str">
        <f>IFERROR(IF((controle!$L606&gt;0),IF((DAYS360(TODAY(),(controle!$L606+editar!$C$15))&lt;1),"Vencido",IF((DAYS360(TODAY(),(controle!$L606+editar!$C$15))&lt;31),(DAYS360(TODAY(),(controle!$L606+editar!$C$15))&amp;" Dias para vencer"),"Válido")),""),"Inválido")</f>
        <v/>
      </c>
      <c r="N606" s="94" t="str">
        <f>IF(controle!$L606="","",controle!$L606+editar!$C$15)</f>
        <v/>
      </c>
      <c r="O606" s="97"/>
      <c r="P606" s="80">
        <v>599.0</v>
      </c>
      <c r="Q606" s="80" t="str">
        <f>IF(controle!$J606="","",IF(controle!$J606="Vencido","Vencido",IF(controle!$J606="Válido","Válido","Próximo ao vencimento")))</f>
        <v/>
      </c>
      <c r="R606" s="81" t="str">
        <f>IF(controle!$I606="","",controle!$I606+editar!$C$9)</f>
        <v/>
      </c>
      <c r="S606" s="80" t="str">
        <f>IF(controle!$R606="","",VLOOKUP(MONTH(controle!$R606),editar!$F$2:$G$13,2,0))</f>
        <v/>
      </c>
      <c r="T606" s="80" t="str">
        <f>IF(controle!$R606="","",YEAR(controle!$R606))</f>
        <v/>
      </c>
      <c r="U606" s="80" t="str">
        <f>IF(controle!$M606="","",IF(controle!$M606="Vencido","Vencido",IF(controle!$M606="Válido","Válido","Próximo ao vencimento")))</f>
        <v/>
      </c>
      <c r="V606" s="80" t="str">
        <f>IF(controle!$N606="","",VLOOKUP(MONTH(controle!$N606),editar!$F$2:$G$13,2,0))</f>
        <v/>
      </c>
      <c r="W606" s="80" t="str">
        <f>IF(controle!$N606="","",YEAR(controle!$N606))</f>
        <v/>
      </c>
      <c r="X606" s="80" t="str">
        <f>IF(controle!$I606="","",VLOOKUP(MONTH(controle!$I606),editar!$F$2:$G$13,2,0))</f>
        <v/>
      </c>
      <c r="Y606" s="80" t="str">
        <f>IF(controle!$I606="","",YEAR(controle!$I606))</f>
        <v/>
      </c>
      <c r="Z606" s="80" t="str">
        <f>IF(controle!$L606="","",VLOOKUP(MONTH(controle!$L606),editar!$F$2:$G$13,2,0))</f>
        <v/>
      </c>
      <c r="AA606" s="80" t="str">
        <f>IF(controle!$L606="","",YEAR(controle!$L606))</f>
        <v/>
      </c>
      <c r="AB606" s="61"/>
      <c r="AC606" s="62">
        <f>IFERROR(K606-editar!$C$1,"")</f>
        <v>-44648</v>
      </c>
      <c r="AD606" s="62">
        <f t="shared" si="1"/>
        <v>9999955352</v>
      </c>
      <c r="AE606" s="63"/>
      <c r="AF606" s="63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ht="19.5" customHeight="1">
      <c r="A607" s="82" t="str">
        <f>IF(controle!$D607="","",controle!$P607)</f>
        <v/>
      </c>
      <c r="B607" s="83"/>
      <c r="C607" s="83"/>
      <c r="D607" s="83"/>
      <c r="E607" s="83"/>
      <c r="F607" s="91"/>
      <c r="G607" s="99"/>
      <c r="H607" s="91"/>
      <c r="I607" s="100"/>
      <c r="J607" s="92" t="str">
        <f>IFERROR(IF((controle!$I607&gt;0),IF((DAYS360(TODAY(),(controle!$I607+editar!$C$9))&lt;1),"Vencido",IF((DAYS360(TODAY(),(controle!$I607+editar!$C$9))&lt;31),(DAYS360(TODAY(),(controle!$I607+editar!$C$9))&amp;" Dias para vencer"),"Válido")),""),"Inválido")</f>
        <v/>
      </c>
      <c r="K607" s="93" t="str">
        <f>controle!$R607</f>
        <v/>
      </c>
      <c r="L607" s="94"/>
      <c r="M607" s="95" t="str">
        <f>IFERROR(IF((controle!$L607&gt;0),IF((DAYS360(TODAY(),(controle!$L607+editar!$C$15))&lt;1),"Vencido",IF((DAYS360(TODAY(),(controle!$L607+editar!$C$15))&lt;31),(DAYS360(TODAY(),(controle!$L607+editar!$C$15))&amp;" Dias para vencer"),"Válido")),""),"Inválido")</f>
        <v/>
      </c>
      <c r="N607" s="94" t="str">
        <f>IF(controle!$L607="","",controle!$L607+editar!$C$15)</f>
        <v/>
      </c>
      <c r="O607" s="97"/>
      <c r="P607" s="80">
        <v>600.0</v>
      </c>
      <c r="Q607" s="80" t="str">
        <f>IF(controle!$J607="","",IF(controle!$J607="Vencido","Vencido",IF(controle!$J607="Válido","Válido","Próximo ao vencimento")))</f>
        <v/>
      </c>
      <c r="R607" s="81" t="str">
        <f>IF(controle!$I607="","",controle!$I607+editar!$C$9)</f>
        <v/>
      </c>
      <c r="S607" s="80" t="str">
        <f>IF(controle!$R607="","",VLOOKUP(MONTH(controle!$R607),editar!$F$2:$G$13,2,0))</f>
        <v/>
      </c>
      <c r="T607" s="80" t="str">
        <f>IF(controle!$R607="","",YEAR(controle!$R607))</f>
        <v/>
      </c>
      <c r="U607" s="80" t="str">
        <f>IF(controle!$M607="","",IF(controle!$M607="Vencido","Vencido",IF(controle!$M607="Válido","Válido","Próximo ao vencimento")))</f>
        <v/>
      </c>
      <c r="V607" s="80" t="str">
        <f>IF(controle!$N607="","",VLOOKUP(MONTH(controle!$N607),editar!$F$2:$G$13,2,0))</f>
        <v/>
      </c>
      <c r="W607" s="80" t="str">
        <f>IF(controle!$N607="","",YEAR(controle!$N607))</f>
        <v/>
      </c>
      <c r="X607" s="80" t="str">
        <f>IF(controle!$I607="","",VLOOKUP(MONTH(controle!$I607),editar!$F$2:$G$13,2,0))</f>
        <v/>
      </c>
      <c r="Y607" s="80" t="str">
        <f>IF(controle!$I607="","",YEAR(controle!$I607))</f>
        <v/>
      </c>
      <c r="Z607" s="80" t="str">
        <f>IF(controle!$L607="","",VLOOKUP(MONTH(controle!$L607),editar!$F$2:$G$13,2,0))</f>
        <v/>
      </c>
      <c r="AA607" s="80" t="str">
        <f>IF(controle!$L607="","",YEAR(controle!$L607))</f>
        <v/>
      </c>
      <c r="AB607" s="61"/>
      <c r="AC607" s="62">
        <f>IFERROR(K607-editar!$C$1,"")</f>
        <v>-44648</v>
      </c>
      <c r="AD607" s="62">
        <f t="shared" si="1"/>
        <v>9999955352</v>
      </c>
      <c r="AE607" s="63"/>
      <c r="AF607" s="63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ht="19.5" customHeight="1">
      <c r="A608" s="82" t="str">
        <f>IF(controle!$D608="","",controle!$P608)</f>
        <v/>
      </c>
      <c r="B608" s="83"/>
      <c r="C608" s="83"/>
      <c r="D608" s="83"/>
      <c r="E608" s="83"/>
      <c r="F608" s="91"/>
      <c r="G608" s="99"/>
      <c r="H608" s="91"/>
      <c r="I608" s="100"/>
      <c r="J608" s="92" t="str">
        <f>IFERROR(IF((controle!$I608&gt;0),IF((DAYS360(TODAY(),(controle!$I608+editar!$C$9))&lt;1),"Vencido",IF((DAYS360(TODAY(),(controle!$I608+editar!$C$9))&lt;31),(DAYS360(TODAY(),(controle!$I608+editar!$C$9))&amp;" Dias para vencer"),"Válido")),""),"Inválido")</f>
        <v/>
      </c>
      <c r="K608" s="93" t="str">
        <f>controle!$R608</f>
        <v/>
      </c>
      <c r="L608" s="94"/>
      <c r="M608" s="95" t="str">
        <f>IFERROR(IF((controle!$L608&gt;0),IF((DAYS360(TODAY(),(controle!$L608+editar!$C$15))&lt;1),"Vencido",IF((DAYS360(TODAY(),(controle!$L608+editar!$C$15))&lt;31),(DAYS360(TODAY(),(controle!$L608+editar!$C$15))&amp;" Dias para vencer"),"Válido")),""),"Inválido")</f>
        <v/>
      </c>
      <c r="N608" s="94" t="str">
        <f>IF(controle!$L608="","",controle!$L608+editar!$C$15)</f>
        <v/>
      </c>
      <c r="O608" s="97"/>
      <c r="P608" s="80">
        <v>601.0</v>
      </c>
      <c r="Q608" s="80" t="str">
        <f>IF(controle!$J608="","",IF(controle!$J608="Vencido","Vencido",IF(controle!$J608="Válido","Válido","Próximo ao vencimento")))</f>
        <v/>
      </c>
      <c r="R608" s="81" t="str">
        <f>IF(controle!$I608="","",controle!$I608+editar!$C$9)</f>
        <v/>
      </c>
      <c r="S608" s="80" t="str">
        <f>IF(controle!$R608="","",VLOOKUP(MONTH(controle!$R608),editar!$F$2:$G$13,2,0))</f>
        <v/>
      </c>
      <c r="T608" s="80" t="str">
        <f>IF(controle!$R608="","",YEAR(controle!$R608))</f>
        <v/>
      </c>
      <c r="U608" s="80" t="str">
        <f>IF(controle!$M608="","",IF(controle!$M608="Vencido","Vencido",IF(controle!$M608="Válido","Válido","Próximo ao vencimento")))</f>
        <v/>
      </c>
      <c r="V608" s="80" t="str">
        <f>IF(controle!$N608="","",VLOOKUP(MONTH(controle!$N608),editar!$F$2:$G$13,2,0))</f>
        <v/>
      </c>
      <c r="W608" s="80" t="str">
        <f>IF(controle!$N608="","",YEAR(controle!$N608))</f>
        <v/>
      </c>
      <c r="X608" s="80" t="str">
        <f>IF(controle!$I608="","",VLOOKUP(MONTH(controle!$I608),editar!$F$2:$G$13,2,0))</f>
        <v/>
      </c>
      <c r="Y608" s="80" t="str">
        <f>IF(controle!$I608="","",YEAR(controle!$I608))</f>
        <v/>
      </c>
      <c r="Z608" s="80" t="str">
        <f>IF(controle!$L608="","",VLOOKUP(MONTH(controle!$L608),editar!$F$2:$G$13,2,0))</f>
        <v/>
      </c>
      <c r="AA608" s="80" t="str">
        <f>IF(controle!$L608="","",YEAR(controle!$L608))</f>
        <v/>
      </c>
      <c r="AB608" s="61"/>
      <c r="AC608" s="62">
        <f>IFERROR(K608-editar!$C$1,"")</f>
        <v>-44648</v>
      </c>
      <c r="AD608" s="62">
        <f t="shared" si="1"/>
        <v>9999955352</v>
      </c>
      <c r="AE608" s="63"/>
      <c r="AF608" s="63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ht="19.5" customHeight="1">
      <c r="A609" s="82" t="str">
        <f>IF(controle!$D609="","",controle!$P609)</f>
        <v/>
      </c>
      <c r="B609" s="83"/>
      <c r="C609" s="83"/>
      <c r="D609" s="83"/>
      <c r="E609" s="83"/>
      <c r="F609" s="91"/>
      <c r="G609" s="99"/>
      <c r="H609" s="91"/>
      <c r="I609" s="100"/>
      <c r="J609" s="92" t="str">
        <f>IFERROR(IF((controle!$I609&gt;0),IF((DAYS360(TODAY(),(controle!$I609+editar!$C$9))&lt;1),"Vencido",IF((DAYS360(TODAY(),(controle!$I609+editar!$C$9))&lt;31),(DAYS360(TODAY(),(controle!$I609+editar!$C$9))&amp;" Dias para vencer"),"Válido")),""),"Inválido")</f>
        <v/>
      </c>
      <c r="K609" s="93" t="str">
        <f>controle!$R609</f>
        <v/>
      </c>
      <c r="L609" s="94"/>
      <c r="M609" s="95" t="str">
        <f>IFERROR(IF((controle!$L609&gt;0),IF((DAYS360(TODAY(),(controle!$L609+editar!$C$15))&lt;1),"Vencido",IF((DAYS360(TODAY(),(controle!$L609+editar!$C$15))&lt;31),(DAYS360(TODAY(),(controle!$L609+editar!$C$15))&amp;" Dias para vencer"),"Válido")),""),"Inválido")</f>
        <v/>
      </c>
      <c r="N609" s="94" t="str">
        <f>IF(controle!$L609="","",controle!$L609+editar!$C$15)</f>
        <v/>
      </c>
      <c r="O609" s="97"/>
      <c r="P609" s="80">
        <v>602.0</v>
      </c>
      <c r="Q609" s="80" t="str">
        <f>IF(controle!$J609="","",IF(controle!$J609="Vencido","Vencido",IF(controle!$J609="Válido","Válido","Próximo ao vencimento")))</f>
        <v/>
      </c>
      <c r="R609" s="81" t="str">
        <f>IF(controle!$I609="","",controle!$I609+editar!$C$9)</f>
        <v/>
      </c>
      <c r="S609" s="80" t="str">
        <f>IF(controle!$R609="","",VLOOKUP(MONTH(controle!$R609),editar!$F$2:$G$13,2,0))</f>
        <v/>
      </c>
      <c r="T609" s="80" t="str">
        <f>IF(controle!$R609="","",YEAR(controle!$R609))</f>
        <v/>
      </c>
      <c r="U609" s="80" t="str">
        <f>IF(controle!$M609="","",IF(controle!$M609="Vencido","Vencido",IF(controle!$M609="Válido","Válido","Próximo ao vencimento")))</f>
        <v/>
      </c>
      <c r="V609" s="80" t="str">
        <f>IF(controle!$N609="","",VLOOKUP(MONTH(controle!$N609),editar!$F$2:$G$13,2,0))</f>
        <v/>
      </c>
      <c r="W609" s="80" t="str">
        <f>IF(controle!$N609="","",YEAR(controle!$N609))</f>
        <v/>
      </c>
      <c r="X609" s="80" t="str">
        <f>IF(controle!$I609="","",VLOOKUP(MONTH(controle!$I609),editar!$F$2:$G$13,2,0))</f>
        <v/>
      </c>
      <c r="Y609" s="80" t="str">
        <f>IF(controle!$I609="","",YEAR(controle!$I609))</f>
        <v/>
      </c>
      <c r="Z609" s="80" t="str">
        <f>IF(controle!$L609="","",VLOOKUP(MONTH(controle!$L609),editar!$F$2:$G$13,2,0))</f>
        <v/>
      </c>
      <c r="AA609" s="80" t="str">
        <f>IF(controle!$L609="","",YEAR(controle!$L609))</f>
        <v/>
      </c>
      <c r="AB609" s="61"/>
      <c r="AC609" s="62">
        <f>IFERROR(K609-editar!$C$1,"")</f>
        <v>-44648</v>
      </c>
      <c r="AD609" s="62">
        <f t="shared" si="1"/>
        <v>9999955352</v>
      </c>
      <c r="AE609" s="63"/>
      <c r="AF609" s="63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ht="19.5" customHeight="1">
      <c r="A610" s="82" t="str">
        <f>IF(controle!$D610="","",controle!$P610)</f>
        <v/>
      </c>
      <c r="B610" s="83"/>
      <c r="C610" s="83"/>
      <c r="D610" s="83"/>
      <c r="E610" s="83"/>
      <c r="F610" s="91"/>
      <c r="G610" s="99"/>
      <c r="H610" s="91"/>
      <c r="I610" s="100"/>
      <c r="J610" s="92" t="str">
        <f>IFERROR(IF((controle!$I610&gt;0),IF((DAYS360(TODAY(),(controle!$I610+editar!$C$9))&lt;1),"Vencido",IF((DAYS360(TODAY(),(controle!$I610+editar!$C$9))&lt;31),(DAYS360(TODAY(),(controle!$I610+editar!$C$9))&amp;" Dias para vencer"),"Válido")),""),"Inválido")</f>
        <v/>
      </c>
      <c r="K610" s="93" t="str">
        <f>controle!$R610</f>
        <v/>
      </c>
      <c r="L610" s="94"/>
      <c r="M610" s="95" t="str">
        <f>IFERROR(IF((controle!$L610&gt;0),IF((DAYS360(TODAY(),(controle!$L610+editar!$C$15))&lt;1),"Vencido",IF((DAYS360(TODAY(),(controle!$L610+editar!$C$15))&lt;31),(DAYS360(TODAY(),(controle!$L610+editar!$C$15))&amp;" Dias para vencer"),"Válido")),""),"Inválido")</f>
        <v/>
      </c>
      <c r="N610" s="94" t="str">
        <f>IF(controle!$L610="","",controle!$L610+editar!$C$15)</f>
        <v/>
      </c>
      <c r="O610" s="97"/>
      <c r="P610" s="80">
        <v>603.0</v>
      </c>
      <c r="Q610" s="80" t="str">
        <f>IF(controle!$J610="","",IF(controle!$J610="Vencido","Vencido",IF(controle!$J610="Válido","Válido","Próximo ao vencimento")))</f>
        <v/>
      </c>
      <c r="R610" s="81" t="str">
        <f>IF(controle!$I610="","",controle!$I610+editar!$C$9)</f>
        <v/>
      </c>
      <c r="S610" s="80" t="str">
        <f>IF(controle!$R610="","",VLOOKUP(MONTH(controle!$R610),editar!$F$2:$G$13,2,0))</f>
        <v/>
      </c>
      <c r="T610" s="80" t="str">
        <f>IF(controle!$R610="","",YEAR(controle!$R610))</f>
        <v/>
      </c>
      <c r="U610" s="80" t="str">
        <f>IF(controle!$M610="","",IF(controle!$M610="Vencido","Vencido",IF(controle!$M610="Válido","Válido","Próximo ao vencimento")))</f>
        <v/>
      </c>
      <c r="V610" s="80" t="str">
        <f>IF(controle!$N610="","",VLOOKUP(MONTH(controle!$N610),editar!$F$2:$G$13,2,0))</f>
        <v/>
      </c>
      <c r="W610" s="80" t="str">
        <f>IF(controle!$N610="","",YEAR(controle!$N610))</f>
        <v/>
      </c>
      <c r="X610" s="80" t="str">
        <f>IF(controle!$I610="","",VLOOKUP(MONTH(controle!$I610),editar!$F$2:$G$13,2,0))</f>
        <v/>
      </c>
      <c r="Y610" s="80" t="str">
        <f>IF(controle!$I610="","",YEAR(controle!$I610))</f>
        <v/>
      </c>
      <c r="Z610" s="80" t="str">
        <f>IF(controle!$L610="","",VLOOKUP(MONTH(controle!$L610),editar!$F$2:$G$13,2,0))</f>
        <v/>
      </c>
      <c r="AA610" s="80" t="str">
        <f>IF(controle!$L610="","",YEAR(controle!$L610))</f>
        <v/>
      </c>
      <c r="AB610" s="61"/>
      <c r="AC610" s="62">
        <f>IFERROR(K610-editar!$C$1,"")</f>
        <v>-44648</v>
      </c>
      <c r="AD610" s="62">
        <f t="shared" si="1"/>
        <v>9999955352</v>
      </c>
      <c r="AE610" s="63"/>
      <c r="AF610" s="63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ht="19.5" customHeight="1">
      <c r="A611" s="82" t="str">
        <f>IF(controle!$D611="","",controle!$P611)</f>
        <v/>
      </c>
      <c r="B611" s="83"/>
      <c r="C611" s="83"/>
      <c r="D611" s="83"/>
      <c r="E611" s="83"/>
      <c r="F611" s="91"/>
      <c r="G611" s="99"/>
      <c r="H611" s="91"/>
      <c r="I611" s="100"/>
      <c r="J611" s="92" t="str">
        <f>IFERROR(IF((controle!$I611&gt;0),IF((DAYS360(TODAY(),(controle!$I611+editar!$C$9))&lt;1),"Vencido",IF((DAYS360(TODAY(),(controle!$I611+editar!$C$9))&lt;31),(DAYS360(TODAY(),(controle!$I611+editar!$C$9))&amp;" Dias para vencer"),"Válido")),""),"Inválido")</f>
        <v/>
      </c>
      <c r="K611" s="93" t="str">
        <f>controle!$R611</f>
        <v/>
      </c>
      <c r="L611" s="94"/>
      <c r="M611" s="95" t="str">
        <f>IFERROR(IF((controle!$L611&gt;0),IF((DAYS360(TODAY(),(controle!$L611+editar!$C$15))&lt;1),"Vencido",IF((DAYS360(TODAY(),(controle!$L611+editar!$C$15))&lt;31),(DAYS360(TODAY(),(controle!$L611+editar!$C$15))&amp;" Dias para vencer"),"Válido")),""),"Inválido")</f>
        <v/>
      </c>
      <c r="N611" s="94" t="str">
        <f>IF(controle!$L611="","",controle!$L611+editar!$C$15)</f>
        <v/>
      </c>
      <c r="O611" s="97"/>
      <c r="P611" s="80">
        <v>604.0</v>
      </c>
      <c r="Q611" s="80" t="str">
        <f>IF(controle!$J611="","",IF(controle!$J611="Vencido","Vencido",IF(controle!$J611="Válido","Válido","Próximo ao vencimento")))</f>
        <v/>
      </c>
      <c r="R611" s="81" t="str">
        <f>IF(controle!$I611="","",controle!$I611+editar!$C$9)</f>
        <v/>
      </c>
      <c r="S611" s="80" t="str">
        <f>IF(controle!$R611="","",VLOOKUP(MONTH(controle!$R611),editar!$F$2:$G$13,2,0))</f>
        <v/>
      </c>
      <c r="T611" s="80" t="str">
        <f>IF(controle!$R611="","",YEAR(controle!$R611))</f>
        <v/>
      </c>
      <c r="U611" s="80" t="str">
        <f>IF(controle!$M611="","",IF(controle!$M611="Vencido","Vencido",IF(controle!$M611="Válido","Válido","Próximo ao vencimento")))</f>
        <v/>
      </c>
      <c r="V611" s="80" t="str">
        <f>IF(controle!$N611="","",VLOOKUP(MONTH(controle!$N611),editar!$F$2:$G$13,2,0))</f>
        <v/>
      </c>
      <c r="W611" s="80" t="str">
        <f>IF(controle!$N611="","",YEAR(controle!$N611))</f>
        <v/>
      </c>
      <c r="X611" s="80" t="str">
        <f>IF(controle!$I611="","",VLOOKUP(MONTH(controle!$I611),editar!$F$2:$G$13,2,0))</f>
        <v/>
      </c>
      <c r="Y611" s="80" t="str">
        <f>IF(controle!$I611="","",YEAR(controle!$I611))</f>
        <v/>
      </c>
      <c r="Z611" s="80" t="str">
        <f>IF(controle!$L611="","",VLOOKUP(MONTH(controle!$L611),editar!$F$2:$G$13,2,0))</f>
        <v/>
      </c>
      <c r="AA611" s="80" t="str">
        <f>IF(controle!$L611="","",YEAR(controle!$L611))</f>
        <v/>
      </c>
      <c r="AB611" s="61"/>
      <c r="AC611" s="62">
        <f>IFERROR(K611-editar!$C$1,"")</f>
        <v>-44648</v>
      </c>
      <c r="AD611" s="62">
        <f t="shared" si="1"/>
        <v>9999955352</v>
      </c>
      <c r="AE611" s="63"/>
      <c r="AF611" s="63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ht="19.5" customHeight="1">
      <c r="A612" s="82" t="str">
        <f>IF(controle!$D612="","",controle!$P612)</f>
        <v/>
      </c>
      <c r="B612" s="83"/>
      <c r="C612" s="83"/>
      <c r="D612" s="83"/>
      <c r="E612" s="83"/>
      <c r="F612" s="91"/>
      <c r="G612" s="99"/>
      <c r="H612" s="91"/>
      <c r="I612" s="100"/>
      <c r="J612" s="92" t="str">
        <f>IFERROR(IF((controle!$I612&gt;0),IF((DAYS360(TODAY(),(controle!$I612+editar!$C$9))&lt;1),"Vencido",IF((DAYS360(TODAY(),(controle!$I612+editar!$C$9))&lt;31),(DAYS360(TODAY(),(controle!$I612+editar!$C$9))&amp;" Dias para vencer"),"Válido")),""),"Inválido")</f>
        <v/>
      </c>
      <c r="K612" s="93" t="str">
        <f>controle!$R612</f>
        <v/>
      </c>
      <c r="L612" s="94"/>
      <c r="M612" s="95" t="str">
        <f>IFERROR(IF((controle!$L612&gt;0),IF((DAYS360(TODAY(),(controle!$L612+editar!$C$15))&lt;1),"Vencido",IF((DAYS360(TODAY(),(controle!$L612+editar!$C$15))&lt;31),(DAYS360(TODAY(),(controle!$L612+editar!$C$15))&amp;" Dias para vencer"),"Válido")),""),"Inválido")</f>
        <v/>
      </c>
      <c r="N612" s="94" t="str">
        <f>IF(controle!$L612="","",controle!$L612+editar!$C$15)</f>
        <v/>
      </c>
      <c r="O612" s="97"/>
      <c r="P612" s="80">
        <v>605.0</v>
      </c>
      <c r="Q612" s="80" t="str">
        <f>IF(controle!$J612="","",IF(controle!$J612="Vencido","Vencido",IF(controle!$J612="Válido","Válido","Próximo ao vencimento")))</f>
        <v/>
      </c>
      <c r="R612" s="81" t="str">
        <f>IF(controle!$I612="","",controle!$I612+editar!$C$9)</f>
        <v/>
      </c>
      <c r="S612" s="80" t="str">
        <f>IF(controle!$R612="","",VLOOKUP(MONTH(controle!$R612),editar!$F$2:$G$13,2,0))</f>
        <v/>
      </c>
      <c r="T612" s="80" t="str">
        <f>IF(controle!$R612="","",YEAR(controle!$R612))</f>
        <v/>
      </c>
      <c r="U612" s="80" t="str">
        <f>IF(controle!$M612="","",IF(controle!$M612="Vencido","Vencido",IF(controle!$M612="Válido","Válido","Próximo ao vencimento")))</f>
        <v/>
      </c>
      <c r="V612" s="80" t="str">
        <f>IF(controle!$N612="","",VLOOKUP(MONTH(controle!$N612),editar!$F$2:$G$13,2,0))</f>
        <v/>
      </c>
      <c r="W612" s="80" t="str">
        <f>IF(controle!$N612="","",YEAR(controle!$N612))</f>
        <v/>
      </c>
      <c r="X612" s="80" t="str">
        <f>IF(controle!$I612="","",VLOOKUP(MONTH(controle!$I612),editar!$F$2:$G$13,2,0))</f>
        <v/>
      </c>
      <c r="Y612" s="80" t="str">
        <f>IF(controle!$I612="","",YEAR(controle!$I612))</f>
        <v/>
      </c>
      <c r="Z612" s="80" t="str">
        <f>IF(controle!$L612="","",VLOOKUP(MONTH(controle!$L612),editar!$F$2:$G$13,2,0))</f>
        <v/>
      </c>
      <c r="AA612" s="80" t="str">
        <f>IF(controle!$L612="","",YEAR(controle!$L612))</f>
        <v/>
      </c>
      <c r="AB612" s="61"/>
      <c r="AC612" s="62">
        <f>IFERROR(K612-editar!$C$1,"")</f>
        <v>-44648</v>
      </c>
      <c r="AD612" s="62">
        <f t="shared" si="1"/>
        <v>9999955352</v>
      </c>
      <c r="AE612" s="63"/>
      <c r="AF612" s="63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ht="19.5" customHeight="1">
      <c r="A613" s="82" t="str">
        <f>IF(controle!$D613="","",controle!$P613)</f>
        <v/>
      </c>
      <c r="B613" s="83"/>
      <c r="C613" s="83"/>
      <c r="D613" s="83"/>
      <c r="E613" s="83"/>
      <c r="F613" s="91"/>
      <c r="G613" s="99"/>
      <c r="H613" s="91"/>
      <c r="I613" s="100"/>
      <c r="J613" s="92" t="str">
        <f>IFERROR(IF((controle!$I613&gt;0),IF((DAYS360(TODAY(),(controle!$I613+editar!$C$9))&lt;1),"Vencido",IF((DAYS360(TODAY(),(controle!$I613+editar!$C$9))&lt;31),(DAYS360(TODAY(),(controle!$I613+editar!$C$9))&amp;" Dias para vencer"),"Válido")),""),"Inválido")</f>
        <v/>
      </c>
      <c r="K613" s="93" t="str">
        <f>controle!$R613</f>
        <v/>
      </c>
      <c r="L613" s="94"/>
      <c r="M613" s="95" t="str">
        <f>IFERROR(IF((controle!$L613&gt;0),IF((DAYS360(TODAY(),(controle!$L613+editar!$C$15))&lt;1),"Vencido",IF((DAYS360(TODAY(),(controle!$L613+editar!$C$15))&lt;31),(DAYS360(TODAY(),(controle!$L613+editar!$C$15))&amp;" Dias para vencer"),"Válido")),""),"Inválido")</f>
        <v/>
      </c>
      <c r="N613" s="94" t="str">
        <f>IF(controle!$L613="","",controle!$L613+editar!$C$15)</f>
        <v/>
      </c>
      <c r="O613" s="97"/>
      <c r="P613" s="80">
        <v>606.0</v>
      </c>
      <c r="Q613" s="80" t="str">
        <f>IF(controle!$J613="","",IF(controle!$J613="Vencido","Vencido",IF(controle!$J613="Válido","Válido","Próximo ao vencimento")))</f>
        <v/>
      </c>
      <c r="R613" s="81" t="str">
        <f>IF(controle!$I613="","",controle!$I613+editar!$C$9)</f>
        <v/>
      </c>
      <c r="S613" s="80" t="str">
        <f>IF(controle!$R613="","",VLOOKUP(MONTH(controle!$R613),editar!$F$2:$G$13,2,0))</f>
        <v/>
      </c>
      <c r="T613" s="80" t="str">
        <f>IF(controle!$R613="","",YEAR(controle!$R613))</f>
        <v/>
      </c>
      <c r="U613" s="80" t="str">
        <f>IF(controle!$M613="","",IF(controle!$M613="Vencido","Vencido",IF(controle!$M613="Válido","Válido","Próximo ao vencimento")))</f>
        <v/>
      </c>
      <c r="V613" s="80" t="str">
        <f>IF(controle!$N613="","",VLOOKUP(MONTH(controle!$N613),editar!$F$2:$G$13,2,0))</f>
        <v/>
      </c>
      <c r="W613" s="80" t="str">
        <f>IF(controle!$N613="","",YEAR(controle!$N613))</f>
        <v/>
      </c>
      <c r="X613" s="80" t="str">
        <f>IF(controle!$I613="","",VLOOKUP(MONTH(controle!$I613),editar!$F$2:$G$13,2,0))</f>
        <v/>
      </c>
      <c r="Y613" s="80" t="str">
        <f>IF(controle!$I613="","",YEAR(controle!$I613))</f>
        <v/>
      </c>
      <c r="Z613" s="80" t="str">
        <f>IF(controle!$L613="","",VLOOKUP(MONTH(controle!$L613),editar!$F$2:$G$13,2,0))</f>
        <v/>
      </c>
      <c r="AA613" s="80" t="str">
        <f>IF(controle!$L613="","",YEAR(controle!$L613))</f>
        <v/>
      </c>
      <c r="AB613" s="61"/>
      <c r="AC613" s="62">
        <f>IFERROR(K613-editar!$C$1,"")</f>
        <v>-44648</v>
      </c>
      <c r="AD613" s="62">
        <f t="shared" si="1"/>
        <v>9999955352</v>
      </c>
      <c r="AE613" s="63"/>
      <c r="AF613" s="63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ht="19.5" customHeight="1">
      <c r="A614" s="82" t="str">
        <f>IF(controle!$D614="","",controle!$P614)</f>
        <v/>
      </c>
      <c r="B614" s="83"/>
      <c r="C614" s="83"/>
      <c r="D614" s="83"/>
      <c r="E614" s="83"/>
      <c r="F614" s="91"/>
      <c r="G614" s="99"/>
      <c r="H614" s="91"/>
      <c r="I614" s="100"/>
      <c r="J614" s="92" t="str">
        <f>IFERROR(IF((controle!$I614&gt;0),IF((DAYS360(TODAY(),(controle!$I614+editar!$C$9))&lt;1),"Vencido",IF((DAYS360(TODAY(),(controle!$I614+editar!$C$9))&lt;31),(DAYS360(TODAY(),(controle!$I614+editar!$C$9))&amp;" Dias para vencer"),"Válido")),""),"Inválido")</f>
        <v/>
      </c>
      <c r="K614" s="93" t="str">
        <f>controle!$R614</f>
        <v/>
      </c>
      <c r="L614" s="94"/>
      <c r="M614" s="95" t="str">
        <f>IFERROR(IF((controle!$L614&gt;0),IF((DAYS360(TODAY(),(controle!$L614+editar!$C$15))&lt;1),"Vencido",IF((DAYS360(TODAY(),(controle!$L614+editar!$C$15))&lt;31),(DAYS360(TODAY(),(controle!$L614+editar!$C$15))&amp;" Dias para vencer"),"Válido")),""),"Inválido")</f>
        <v/>
      </c>
      <c r="N614" s="94" t="str">
        <f>IF(controle!$L614="","",controle!$L614+editar!$C$15)</f>
        <v/>
      </c>
      <c r="O614" s="97"/>
      <c r="P614" s="80">
        <v>607.0</v>
      </c>
      <c r="Q614" s="80" t="str">
        <f>IF(controle!$J614="","",IF(controle!$J614="Vencido","Vencido",IF(controle!$J614="Válido","Válido","Próximo ao vencimento")))</f>
        <v/>
      </c>
      <c r="R614" s="81" t="str">
        <f>IF(controle!$I614="","",controle!$I614+editar!$C$9)</f>
        <v/>
      </c>
      <c r="S614" s="80" t="str">
        <f>IF(controle!$R614="","",VLOOKUP(MONTH(controle!$R614),editar!$F$2:$G$13,2,0))</f>
        <v/>
      </c>
      <c r="T614" s="80" t="str">
        <f>IF(controle!$R614="","",YEAR(controle!$R614))</f>
        <v/>
      </c>
      <c r="U614" s="80" t="str">
        <f>IF(controle!$M614="","",IF(controle!$M614="Vencido","Vencido",IF(controle!$M614="Válido","Válido","Próximo ao vencimento")))</f>
        <v/>
      </c>
      <c r="V614" s="80" t="str">
        <f>IF(controle!$N614="","",VLOOKUP(MONTH(controle!$N614),editar!$F$2:$G$13,2,0))</f>
        <v/>
      </c>
      <c r="W614" s="80" t="str">
        <f>IF(controle!$N614="","",YEAR(controle!$N614))</f>
        <v/>
      </c>
      <c r="X614" s="80" t="str">
        <f>IF(controle!$I614="","",VLOOKUP(MONTH(controle!$I614),editar!$F$2:$G$13,2,0))</f>
        <v/>
      </c>
      <c r="Y614" s="80" t="str">
        <f>IF(controle!$I614="","",YEAR(controle!$I614))</f>
        <v/>
      </c>
      <c r="Z614" s="80" t="str">
        <f>IF(controle!$L614="","",VLOOKUP(MONTH(controle!$L614),editar!$F$2:$G$13,2,0))</f>
        <v/>
      </c>
      <c r="AA614" s="80" t="str">
        <f>IF(controle!$L614="","",YEAR(controle!$L614))</f>
        <v/>
      </c>
      <c r="AB614" s="61"/>
      <c r="AC614" s="62">
        <f>IFERROR(K614-editar!$C$1,"")</f>
        <v>-44648</v>
      </c>
      <c r="AD614" s="62">
        <f t="shared" si="1"/>
        <v>9999955352</v>
      </c>
      <c r="AE614" s="63"/>
      <c r="AF614" s="63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ht="19.5" customHeight="1">
      <c r="A615" s="82" t="str">
        <f>IF(controle!$D615="","",controle!$P615)</f>
        <v/>
      </c>
      <c r="B615" s="83"/>
      <c r="C615" s="83"/>
      <c r="D615" s="83"/>
      <c r="E615" s="83"/>
      <c r="F615" s="91"/>
      <c r="G615" s="99"/>
      <c r="H615" s="91"/>
      <c r="I615" s="100"/>
      <c r="J615" s="92" t="str">
        <f>IFERROR(IF((controle!$I615&gt;0),IF((DAYS360(TODAY(),(controle!$I615+editar!$C$9))&lt;1),"Vencido",IF((DAYS360(TODAY(),(controle!$I615+editar!$C$9))&lt;31),(DAYS360(TODAY(),(controle!$I615+editar!$C$9))&amp;" Dias para vencer"),"Válido")),""),"Inválido")</f>
        <v/>
      </c>
      <c r="K615" s="93" t="str">
        <f>controle!$R615</f>
        <v/>
      </c>
      <c r="L615" s="94"/>
      <c r="M615" s="95" t="str">
        <f>IFERROR(IF((controle!$L615&gt;0),IF((DAYS360(TODAY(),(controle!$L615+editar!$C$15))&lt;1),"Vencido",IF((DAYS360(TODAY(),(controle!$L615+editar!$C$15))&lt;31),(DAYS360(TODAY(),(controle!$L615+editar!$C$15))&amp;" Dias para vencer"),"Válido")),""),"Inválido")</f>
        <v/>
      </c>
      <c r="N615" s="94" t="str">
        <f>IF(controle!$L615="","",controle!$L615+editar!$C$15)</f>
        <v/>
      </c>
      <c r="O615" s="97"/>
      <c r="P615" s="80">
        <v>608.0</v>
      </c>
      <c r="Q615" s="80" t="str">
        <f>IF(controle!$J615="","",IF(controle!$J615="Vencido","Vencido",IF(controle!$J615="Válido","Válido","Próximo ao vencimento")))</f>
        <v/>
      </c>
      <c r="R615" s="81" t="str">
        <f>IF(controle!$I615="","",controle!$I615+editar!$C$9)</f>
        <v/>
      </c>
      <c r="S615" s="80" t="str">
        <f>IF(controle!$R615="","",VLOOKUP(MONTH(controle!$R615),editar!$F$2:$G$13,2,0))</f>
        <v/>
      </c>
      <c r="T615" s="80" t="str">
        <f>IF(controle!$R615="","",YEAR(controle!$R615))</f>
        <v/>
      </c>
      <c r="U615" s="80" t="str">
        <f>IF(controle!$M615="","",IF(controle!$M615="Vencido","Vencido",IF(controle!$M615="Válido","Válido","Próximo ao vencimento")))</f>
        <v/>
      </c>
      <c r="V615" s="80" t="str">
        <f>IF(controle!$N615="","",VLOOKUP(MONTH(controle!$N615),editar!$F$2:$G$13,2,0))</f>
        <v/>
      </c>
      <c r="W615" s="80" t="str">
        <f>IF(controle!$N615="","",YEAR(controle!$N615))</f>
        <v/>
      </c>
      <c r="X615" s="80" t="str">
        <f>IF(controle!$I615="","",VLOOKUP(MONTH(controle!$I615),editar!$F$2:$G$13,2,0))</f>
        <v/>
      </c>
      <c r="Y615" s="80" t="str">
        <f>IF(controle!$I615="","",YEAR(controle!$I615))</f>
        <v/>
      </c>
      <c r="Z615" s="80" t="str">
        <f>IF(controle!$L615="","",VLOOKUP(MONTH(controle!$L615),editar!$F$2:$G$13,2,0))</f>
        <v/>
      </c>
      <c r="AA615" s="80" t="str">
        <f>IF(controle!$L615="","",YEAR(controle!$L615))</f>
        <v/>
      </c>
      <c r="AB615" s="61"/>
      <c r="AC615" s="62">
        <f>IFERROR(K615-editar!$C$1,"")</f>
        <v>-44648</v>
      </c>
      <c r="AD615" s="62">
        <f t="shared" si="1"/>
        <v>9999955352</v>
      </c>
      <c r="AE615" s="63"/>
      <c r="AF615" s="63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ht="19.5" customHeight="1">
      <c r="A616" s="82" t="str">
        <f>IF(controle!$D616="","",controle!$P616)</f>
        <v/>
      </c>
      <c r="B616" s="83"/>
      <c r="C616" s="83"/>
      <c r="D616" s="83"/>
      <c r="E616" s="83"/>
      <c r="F616" s="91"/>
      <c r="G616" s="99"/>
      <c r="H616" s="91"/>
      <c r="I616" s="100"/>
      <c r="J616" s="92" t="str">
        <f>IFERROR(IF((controle!$I616&gt;0),IF((DAYS360(TODAY(),(controle!$I616+editar!$C$9))&lt;1),"Vencido",IF((DAYS360(TODAY(),(controle!$I616+editar!$C$9))&lt;31),(DAYS360(TODAY(),(controle!$I616+editar!$C$9))&amp;" Dias para vencer"),"Válido")),""),"Inválido")</f>
        <v/>
      </c>
      <c r="K616" s="93" t="str">
        <f>controle!$R616</f>
        <v/>
      </c>
      <c r="L616" s="94"/>
      <c r="M616" s="95" t="str">
        <f>IFERROR(IF((controle!$L616&gt;0),IF((DAYS360(TODAY(),(controle!$L616+editar!$C$15))&lt;1),"Vencido",IF((DAYS360(TODAY(),(controle!$L616+editar!$C$15))&lt;31),(DAYS360(TODAY(),(controle!$L616+editar!$C$15))&amp;" Dias para vencer"),"Válido")),""),"Inválido")</f>
        <v/>
      </c>
      <c r="N616" s="94" t="str">
        <f>IF(controle!$L616="","",controle!$L616+editar!$C$15)</f>
        <v/>
      </c>
      <c r="O616" s="97"/>
      <c r="P616" s="80">
        <v>609.0</v>
      </c>
      <c r="Q616" s="80" t="str">
        <f>IF(controle!$J616="","",IF(controle!$J616="Vencido","Vencido",IF(controle!$J616="Válido","Válido","Próximo ao vencimento")))</f>
        <v/>
      </c>
      <c r="R616" s="81" t="str">
        <f>IF(controle!$I616="","",controle!$I616+editar!$C$9)</f>
        <v/>
      </c>
      <c r="S616" s="80" t="str">
        <f>IF(controle!$R616="","",VLOOKUP(MONTH(controle!$R616),editar!$F$2:$G$13,2,0))</f>
        <v/>
      </c>
      <c r="T616" s="80" t="str">
        <f>IF(controle!$R616="","",YEAR(controle!$R616))</f>
        <v/>
      </c>
      <c r="U616" s="80" t="str">
        <f>IF(controle!$M616="","",IF(controle!$M616="Vencido","Vencido",IF(controle!$M616="Válido","Válido","Próximo ao vencimento")))</f>
        <v/>
      </c>
      <c r="V616" s="80" t="str">
        <f>IF(controle!$N616="","",VLOOKUP(MONTH(controle!$N616),editar!$F$2:$G$13,2,0))</f>
        <v/>
      </c>
      <c r="W616" s="80" t="str">
        <f>IF(controle!$N616="","",YEAR(controle!$N616))</f>
        <v/>
      </c>
      <c r="X616" s="80" t="str">
        <f>IF(controle!$I616="","",VLOOKUP(MONTH(controle!$I616),editar!$F$2:$G$13,2,0))</f>
        <v/>
      </c>
      <c r="Y616" s="80" t="str">
        <f>IF(controle!$I616="","",YEAR(controle!$I616))</f>
        <v/>
      </c>
      <c r="Z616" s="80" t="str">
        <f>IF(controle!$L616="","",VLOOKUP(MONTH(controle!$L616),editar!$F$2:$G$13,2,0))</f>
        <v/>
      </c>
      <c r="AA616" s="80" t="str">
        <f>IF(controle!$L616="","",YEAR(controle!$L616))</f>
        <v/>
      </c>
      <c r="AB616" s="61"/>
      <c r="AC616" s="62">
        <f>IFERROR(K616-editar!$C$1,"")</f>
        <v>-44648</v>
      </c>
      <c r="AD616" s="62">
        <f t="shared" si="1"/>
        <v>9999955352</v>
      </c>
      <c r="AE616" s="63"/>
      <c r="AF616" s="63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ht="19.5" customHeight="1">
      <c r="A617" s="82" t="str">
        <f>IF(controle!$D617="","",controle!$P617)</f>
        <v/>
      </c>
      <c r="B617" s="83"/>
      <c r="C617" s="83"/>
      <c r="D617" s="83"/>
      <c r="E617" s="83"/>
      <c r="F617" s="91"/>
      <c r="G617" s="99"/>
      <c r="H617" s="91"/>
      <c r="I617" s="100"/>
      <c r="J617" s="92" t="str">
        <f>IFERROR(IF((controle!$I617&gt;0),IF((DAYS360(TODAY(),(controle!$I617+editar!$C$9))&lt;1),"Vencido",IF((DAYS360(TODAY(),(controle!$I617+editar!$C$9))&lt;31),(DAYS360(TODAY(),(controle!$I617+editar!$C$9))&amp;" Dias para vencer"),"Válido")),""),"Inválido")</f>
        <v/>
      </c>
      <c r="K617" s="93" t="str">
        <f>controle!$R617</f>
        <v/>
      </c>
      <c r="L617" s="94"/>
      <c r="M617" s="95" t="str">
        <f>IFERROR(IF((controle!$L617&gt;0),IF((DAYS360(TODAY(),(controle!$L617+editar!$C$15))&lt;1),"Vencido",IF((DAYS360(TODAY(),(controle!$L617+editar!$C$15))&lt;31),(DAYS360(TODAY(),(controle!$L617+editar!$C$15))&amp;" Dias para vencer"),"Válido")),""),"Inválido")</f>
        <v/>
      </c>
      <c r="N617" s="94" t="str">
        <f>IF(controle!$L617="","",controle!$L617+editar!$C$15)</f>
        <v/>
      </c>
      <c r="O617" s="97"/>
      <c r="P617" s="80">
        <v>610.0</v>
      </c>
      <c r="Q617" s="80" t="str">
        <f>IF(controle!$J617="","",IF(controle!$J617="Vencido","Vencido",IF(controle!$J617="Válido","Válido","Próximo ao vencimento")))</f>
        <v/>
      </c>
      <c r="R617" s="81" t="str">
        <f>IF(controle!$I617="","",controle!$I617+editar!$C$9)</f>
        <v/>
      </c>
      <c r="S617" s="80" t="str">
        <f>IF(controle!$R617="","",VLOOKUP(MONTH(controle!$R617),editar!$F$2:$G$13,2,0))</f>
        <v/>
      </c>
      <c r="T617" s="80" t="str">
        <f>IF(controle!$R617="","",YEAR(controle!$R617))</f>
        <v/>
      </c>
      <c r="U617" s="80" t="str">
        <f>IF(controle!$M617="","",IF(controle!$M617="Vencido","Vencido",IF(controle!$M617="Válido","Válido","Próximo ao vencimento")))</f>
        <v/>
      </c>
      <c r="V617" s="80" t="str">
        <f>IF(controle!$N617="","",VLOOKUP(MONTH(controle!$N617),editar!$F$2:$G$13,2,0))</f>
        <v/>
      </c>
      <c r="W617" s="80" t="str">
        <f>IF(controle!$N617="","",YEAR(controle!$N617))</f>
        <v/>
      </c>
      <c r="X617" s="80" t="str">
        <f>IF(controle!$I617="","",VLOOKUP(MONTH(controle!$I617),editar!$F$2:$G$13,2,0))</f>
        <v/>
      </c>
      <c r="Y617" s="80" t="str">
        <f>IF(controle!$I617="","",YEAR(controle!$I617))</f>
        <v/>
      </c>
      <c r="Z617" s="80" t="str">
        <f>IF(controle!$L617="","",VLOOKUP(MONTH(controle!$L617),editar!$F$2:$G$13,2,0))</f>
        <v/>
      </c>
      <c r="AA617" s="80" t="str">
        <f>IF(controle!$L617="","",YEAR(controle!$L617))</f>
        <v/>
      </c>
      <c r="AB617" s="61"/>
      <c r="AC617" s="62">
        <f>IFERROR(K617-editar!$C$1,"")</f>
        <v>-44648</v>
      </c>
      <c r="AD617" s="62">
        <f t="shared" si="1"/>
        <v>9999955352</v>
      </c>
      <c r="AE617" s="63"/>
      <c r="AF617" s="63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ht="19.5" customHeight="1">
      <c r="A618" s="82" t="str">
        <f>IF(controle!$D618="","",controle!$P618)</f>
        <v/>
      </c>
      <c r="B618" s="83"/>
      <c r="C618" s="83"/>
      <c r="D618" s="83"/>
      <c r="E618" s="83"/>
      <c r="F618" s="91"/>
      <c r="G618" s="99"/>
      <c r="H618" s="91"/>
      <c r="I618" s="100"/>
      <c r="J618" s="92" t="str">
        <f>IFERROR(IF((controle!$I618&gt;0),IF((DAYS360(TODAY(),(controle!$I618+editar!$C$9))&lt;1),"Vencido",IF((DAYS360(TODAY(),(controle!$I618+editar!$C$9))&lt;31),(DAYS360(TODAY(),(controle!$I618+editar!$C$9))&amp;" Dias para vencer"),"Válido")),""),"Inválido")</f>
        <v/>
      </c>
      <c r="K618" s="93" t="str">
        <f>controle!$R618</f>
        <v/>
      </c>
      <c r="L618" s="94"/>
      <c r="M618" s="95" t="str">
        <f>IFERROR(IF((controle!$L618&gt;0),IF((DAYS360(TODAY(),(controle!$L618+editar!$C$15))&lt;1),"Vencido",IF((DAYS360(TODAY(),(controle!$L618+editar!$C$15))&lt;31),(DAYS360(TODAY(),(controle!$L618+editar!$C$15))&amp;" Dias para vencer"),"Válido")),""),"Inválido")</f>
        <v/>
      </c>
      <c r="N618" s="94" t="str">
        <f>IF(controle!$L618="","",controle!$L618+editar!$C$15)</f>
        <v/>
      </c>
      <c r="O618" s="97"/>
      <c r="P618" s="80">
        <v>611.0</v>
      </c>
      <c r="Q618" s="80" t="str">
        <f>IF(controle!$J618="","",IF(controle!$J618="Vencido","Vencido",IF(controle!$J618="Válido","Válido","Próximo ao vencimento")))</f>
        <v/>
      </c>
      <c r="R618" s="81" t="str">
        <f>IF(controle!$I618="","",controle!$I618+editar!$C$9)</f>
        <v/>
      </c>
      <c r="S618" s="80" t="str">
        <f>IF(controle!$R618="","",VLOOKUP(MONTH(controle!$R618),editar!$F$2:$G$13,2,0))</f>
        <v/>
      </c>
      <c r="T618" s="80" t="str">
        <f>IF(controle!$R618="","",YEAR(controle!$R618))</f>
        <v/>
      </c>
      <c r="U618" s="80" t="str">
        <f>IF(controle!$M618="","",IF(controle!$M618="Vencido","Vencido",IF(controle!$M618="Válido","Válido","Próximo ao vencimento")))</f>
        <v/>
      </c>
      <c r="V618" s="80" t="str">
        <f>IF(controle!$N618="","",VLOOKUP(MONTH(controle!$N618),editar!$F$2:$G$13,2,0))</f>
        <v/>
      </c>
      <c r="W618" s="80" t="str">
        <f>IF(controle!$N618="","",YEAR(controle!$N618))</f>
        <v/>
      </c>
      <c r="X618" s="80" t="str">
        <f>IF(controle!$I618="","",VLOOKUP(MONTH(controle!$I618),editar!$F$2:$G$13,2,0))</f>
        <v/>
      </c>
      <c r="Y618" s="80" t="str">
        <f>IF(controle!$I618="","",YEAR(controle!$I618))</f>
        <v/>
      </c>
      <c r="Z618" s="80" t="str">
        <f>IF(controle!$L618="","",VLOOKUP(MONTH(controle!$L618),editar!$F$2:$G$13,2,0))</f>
        <v/>
      </c>
      <c r="AA618" s="80" t="str">
        <f>IF(controle!$L618="","",YEAR(controle!$L618))</f>
        <v/>
      </c>
      <c r="AB618" s="61"/>
      <c r="AC618" s="62">
        <f>IFERROR(K618-editar!$C$1,"")</f>
        <v>-44648</v>
      </c>
      <c r="AD618" s="62">
        <f t="shared" si="1"/>
        <v>9999955352</v>
      </c>
      <c r="AE618" s="63"/>
      <c r="AF618" s="63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ht="19.5" customHeight="1">
      <c r="A619" s="82" t="str">
        <f>IF(controle!$D619="","",controle!$P619)</f>
        <v/>
      </c>
      <c r="B619" s="83"/>
      <c r="C619" s="83"/>
      <c r="D619" s="83"/>
      <c r="E619" s="83"/>
      <c r="F619" s="91"/>
      <c r="G619" s="99"/>
      <c r="H619" s="91"/>
      <c r="I619" s="100"/>
      <c r="J619" s="92" t="str">
        <f>IFERROR(IF((controle!$I619&gt;0),IF((DAYS360(TODAY(),(controle!$I619+editar!$C$9))&lt;1),"Vencido",IF((DAYS360(TODAY(),(controle!$I619+editar!$C$9))&lt;31),(DAYS360(TODAY(),(controle!$I619+editar!$C$9))&amp;" Dias para vencer"),"Válido")),""),"Inválido")</f>
        <v/>
      </c>
      <c r="K619" s="93" t="str">
        <f>controle!$R619</f>
        <v/>
      </c>
      <c r="L619" s="94"/>
      <c r="M619" s="95" t="str">
        <f>IFERROR(IF((controle!$L619&gt;0),IF((DAYS360(TODAY(),(controle!$L619+editar!$C$15))&lt;1),"Vencido",IF((DAYS360(TODAY(),(controle!$L619+editar!$C$15))&lt;31),(DAYS360(TODAY(),(controle!$L619+editar!$C$15))&amp;" Dias para vencer"),"Válido")),""),"Inválido")</f>
        <v/>
      </c>
      <c r="N619" s="94" t="str">
        <f>IF(controle!$L619="","",controle!$L619+editar!$C$15)</f>
        <v/>
      </c>
      <c r="O619" s="97"/>
      <c r="P619" s="80">
        <v>612.0</v>
      </c>
      <c r="Q619" s="80" t="str">
        <f>IF(controle!$J619="","",IF(controle!$J619="Vencido","Vencido",IF(controle!$J619="Válido","Válido","Próximo ao vencimento")))</f>
        <v/>
      </c>
      <c r="R619" s="81" t="str">
        <f>IF(controle!$I619="","",controle!$I619+editar!$C$9)</f>
        <v/>
      </c>
      <c r="S619" s="80" t="str">
        <f>IF(controle!$R619="","",VLOOKUP(MONTH(controle!$R619),editar!$F$2:$G$13,2,0))</f>
        <v/>
      </c>
      <c r="T619" s="80" t="str">
        <f>IF(controle!$R619="","",YEAR(controle!$R619))</f>
        <v/>
      </c>
      <c r="U619" s="80" t="str">
        <f>IF(controle!$M619="","",IF(controle!$M619="Vencido","Vencido",IF(controle!$M619="Válido","Válido","Próximo ao vencimento")))</f>
        <v/>
      </c>
      <c r="V619" s="80" t="str">
        <f>IF(controle!$N619="","",VLOOKUP(MONTH(controle!$N619),editar!$F$2:$G$13,2,0))</f>
        <v/>
      </c>
      <c r="W619" s="80" t="str">
        <f>IF(controle!$N619="","",YEAR(controle!$N619))</f>
        <v/>
      </c>
      <c r="X619" s="80" t="str">
        <f>IF(controle!$I619="","",VLOOKUP(MONTH(controle!$I619),editar!$F$2:$G$13,2,0))</f>
        <v/>
      </c>
      <c r="Y619" s="80" t="str">
        <f>IF(controle!$I619="","",YEAR(controle!$I619))</f>
        <v/>
      </c>
      <c r="Z619" s="80" t="str">
        <f>IF(controle!$L619="","",VLOOKUP(MONTH(controle!$L619),editar!$F$2:$G$13,2,0))</f>
        <v/>
      </c>
      <c r="AA619" s="80" t="str">
        <f>IF(controle!$L619="","",YEAR(controle!$L619))</f>
        <v/>
      </c>
      <c r="AB619" s="61"/>
      <c r="AC619" s="62">
        <f>IFERROR(K619-editar!$C$1,"")</f>
        <v>-44648</v>
      </c>
      <c r="AD619" s="62">
        <f t="shared" si="1"/>
        <v>9999955352</v>
      </c>
      <c r="AE619" s="63"/>
      <c r="AF619" s="63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ht="19.5" customHeight="1">
      <c r="A620" s="82" t="str">
        <f>IF(controle!$D620="","",controle!$P620)</f>
        <v/>
      </c>
      <c r="B620" s="83"/>
      <c r="C620" s="83"/>
      <c r="D620" s="83"/>
      <c r="E620" s="83"/>
      <c r="F620" s="91"/>
      <c r="G620" s="99"/>
      <c r="H620" s="91"/>
      <c r="I620" s="100"/>
      <c r="J620" s="92" t="str">
        <f>IFERROR(IF((controle!$I620&gt;0),IF((DAYS360(TODAY(),(controle!$I620+editar!$C$9))&lt;1),"Vencido",IF((DAYS360(TODAY(),(controle!$I620+editar!$C$9))&lt;31),(DAYS360(TODAY(),(controle!$I620+editar!$C$9))&amp;" Dias para vencer"),"Válido")),""),"Inválido")</f>
        <v/>
      </c>
      <c r="K620" s="93" t="str">
        <f>controle!$R620</f>
        <v/>
      </c>
      <c r="L620" s="94"/>
      <c r="M620" s="95" t="str">
        <f>IFERROR(IF((controle!$L620&gt;0),IF((DAYS360(TODAY(),(controle!$L620+editar!$C$15))&lt;1),"Vencido",IF((DAYS360(TODAY(),(controle!$L620+editar!$C$15))&lt;31),(DAYS360(TODAY(),(controle!$L620+editar!$C$15))&amp;" Dias para vencer"),"Válido")),""),"Inválido")</f>
        <v/>
      </c>
      <c r="N620" s="94" t="str">
        <f>IF(controle!$L620="","",controle!$L620+editar!$C$15)</f>
        <v/>
      </c>
      <c r="O620" s="97"/>
      <c r="P620" s="80">
        <v>613.0</v>
      </c>
      <c r="Q620" s="80" t="str">
        <f>IF(controle!$J620="","",IF(controle!$J620="Vencido","Vencido",IF(controle!$J620="Válido","Válido","Próximo ao vencimento")))</f>
        <v/>
      </c>
      <c r="R620" s="81" t="str">
        <f>IF(controle!$I620="","",controle!$I620+editar!$C$9)</f>
        <v/>
      </c>
      <c r="S620" s="80" t="str">
        <f>IF(controle!$R620="","",VLOOKUP(MONTH(controle!$R620),editar!$F$2:$G$13,2,0))</f>
        <v/>
      </c>
      <c r="T620" s="80" t="str">
        <f>IF(controle!$R620="","",YEAR(controle!$R620))</f>
        <v/>
      </c>
      <c r="U620" s="80" t="str">
        <f>IF(controle!$M620="","",IF(controle!$M620="Vencido","Vencido",IF(controle!$M620="Válido","Válido","Próximo ao vencimento")))</f>
        <v/>
      </c>
      <c r="V620" s="80" t="str">
        <f>IF(controle!$N620="","",VLOOKUP(MONTH(controle!$N620),editar!$F$2:$G$13,2,0))</f>
        <v/>
      </c>
      <c r="W620" s="80" t="str">
        <f>IF(controle!$N620="","",YEAR(controle!$N620))</f>
        <v/>
      </c>
      <c r="X620" s="80" t="str">
        <f>IF(controle!$I620="","",VLOOKUP(MONTH(controle!$I620),editar!$F$2:$G$13,2,0))</f>
        <v/>
      </c>
      <c r="Y620" s="80" t="str">
        <f>IF(controle!$I620="","",YEAR(controle!$I620))</f>
        <v/>
      </c>
      <c r="Z620" s="80" t="str">
        <f>IF(controle!$L620="","",VLOOKUP(MONTH(controle!$L620),editar!$F$2:$G$13,2,0))</f>
        <v/>
      </c>
      <c r="AA620" s="80" t="str">
        <f>IF(controle!$L620="","",YEAR(controle!$L620))</f>
        <v/>
      </c>
      <c r="AB620" s="61"/>
      <c r="AC620" s="62">
        <f>IFERROR(K620-editar!$C$1,"")</f>
        <v>-44648</v>
      </c>
      <c r="AD620" s="62">
        <f t="shared" si="1"/>
        <v>9999955352</v>
      </c>
      <c r="AE620" s="63"/>
      <c r="AF620" s="63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ht="19.5" customHeight="1">
      <c r="A621" s="82" t="str">
        <f>IF(controle!$D621="","",controle!$P621)</f>
        <v/>
      </c>
      <c r="B621" s="83"/>
      <c r="C621" s="83"/>
      <c r="D621" s="83"/>
      <c r="E621" s="83"/>
      <c r="F621" s="91"/>
      <c r="G621" s="99"/>
      <c r="H621" s="91"/>
      <c r="I621" s="100"/>
      <c r="J621" s="92" t="str">
        <f>IFERROR(IF((controle!$I621&gt;0),IF((DAYS360(TODAY(),(controle!$I621+editar!$C$9))&lt;1),"Vencido",IF((DAYS360(TODAY(),(controle!$I621+editar!$C$9))&lt;31),(DAYS360(TODAY(),(controle!$I621+editar!$C$9))&amp;" Dias para vencer"),"Válido")),""),"Inválido")</f>
        <v/>
      </c>
      <c r="K621" s="93" t="str">
        <f>controle!$R621</f>
        <v/>
      </c>
      <c r="L621" s="94"/>
      <c r="M621" s="95" t="str">
        <f>IFERROR(IF((controle!$L621&gt;0),IF((DAYS360(TODAY(),(controle!$L621+editar!$C$15))&lt;1),"Vencido",IF((DAYS360(TODAY(),(controle!$L621+editar!$C$15))&lt;31),(DAYS360(TODAY(),(controle!$L621+editar!$C$15))&amp;" Dias para vencer"),"Válido")),""),"Inválido")</f>
        <v/>
      </c>
      <c r="N621" s="94" t="str">
        <f>IF(controle!$L621="","",controle!$L621+editar!$C$15)</f>
        <v/>
      </c>
      <c r="O621" s="97"/>
      <c r="P621" s="80">
        <v>614.0</v>
      </c>
      <c r="Q621" s="80" t="str">
        <f>IF(controle!$J621="","",IF(controle!$J621="Vencido","Vencido",IF(controle!$J621="Válido","Válido","Próximo ao vencimento")))</f>
        <v/>
      </c>
      <c r="R621" s="81" t="str">
        <f>IF(controle!$I621="","",controle!$I621+editar!$C$9)</f>
        <v/>
      </c>
      <c r="S621" s="80" t="str">
        <f>IF(controle!$R621="","",VLOOKUP(MONTH(controle!$R621),editar!$F$2:$G$13,2,0))</f>
        <v/>
      </c>
      <c r="T621" s="80" t="str">
        <f>IF(controle!$R621="","",YEAR(controle!$R621))</f>
        <v/>
      </c>
      <c r="U621" s="80" t="str">
        <f>IF(controle!$M621="","",IF(controle!$M621="Vencido","Vencido",IF(controle!$M621="Válido","Válido","Próximo ao vencimento")))</f>
        <v/>
      </c>
      <c r="V621" s="80" t="str">
        <f>IF(controle!$N621="","",VLOOKUP(MONTH(controle!$N621),editar!$F$2:$G$13,2,0))</f>
        <v/>
      </c>
      <c r="W621" s="80" t="str">
        <f>IF(controle!$N621="","",YEAR(controle!$N621))</f>
        <v/>
      </c>
      <c r="X621" s="80" t="str">
        <f>IF(controle!$I621="","",VLOOKUP(MONTH(controle!$I621),editar!$F$2:$G$13,2,0))</f>
        <v/>
      </c>
      <c r="Y621" s="80" t="str">
        <f>IF(controle!$I621="","",YEAR(controle!$I621))</f>
        <v/>
      </c>
      <c r="Z621" s="80" t="str">
        <f>IF(controle!$L621="","",VLOOKUP(MONTH(controle!$L621),editar!$F$2:$G$13,2,0))</f>
        <v/>
      </c>
      <c r="AA621" s="80" t="str">
        <f>IF(controle!$L621="","",YEAR(controle!$L621))</f>
        <v/>
      </c>
      <c r="AB621" s="61"/>
      <c r="AC621" s="62">
        <f>IFERROR(K621-editar!$C$1,"")</f>
        <v>-44648</v>
      </c>
      <c r="AD621" s="62">
        <f t="shared" si="1"/>
        <v>9999955352</v>
      </c>
      <c r="AE621" s="63"/>
      <c r="AF621" s="63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ht="19.5" customHeight="1">
      <c r="A622" s="82" t="str">
        <f>IF(controle!$D622="","",controle!$P622)</f>
        <v/>
      </c>
      <c r="B622" s="83"/>
      <c r="C622" s="83"/>
      <c r="D622" s="83"/>
      <c r="E622" s="83"/>
      <c r="F622" s="91"/>
      <c r="G622" s="99"/>
      <c r="H622" s="91"/>
      <c r="I622" s="100"/>
      <c r="J622" s="92" t="str">
        <f>IFERROR(IF((controle!$I622&gt;0),IF((DAYS360(TODAY(),(controle!$I622+editar!$C$9))&lt;1),"Vencido",IF((DAYS360(TODAY(),(controle!$I622+editar!$C$9))&lt;31),(DAYS360(TODAY(),(controle!$I622+editar!$C$9))&amp;" Dias para vencer"),"Válido")),""),"Inválido")</f>
        <v/>
      </c>
      <c r="K622" s="93" t="str">
        <f>controle!$R622</f>
        <v/>
      </c>
      <c r="L622" s="94"/>
      <c r="M622" s="95" t="str">
        <f>IFERROR(IF((controle!$L622&gt;0),IF((DAYS360(TODAY(),(controle!$L622+editar!$C$15))&lt;1),"Vencido",IF((DAYS360(TODAY(),(controle!$L622+editar!$C$15))&lt;31),(DAYS360(TODAY(),(controle!$L622+editar!$C$15))&amp;" Dias para vencer"),"Válido")),""),"Inválido")</f>
        <v/>
      </c>
      <c r="N622" s="94" t="str">
        <f>IF(controle!$L622="","",controle!$L622+editar!$C$15)</f>
        <v/>
      </c>
      <c r="O622" s="97"/>
      <c r="P622" s="80">
        <v>615.0</v>
      </c>
      <c r="Q622" s="80" t="str">
        <f>IF(controle!$J622="","",IF(controle!$J622="Vencido","Vencido",IF(controle!$J622="Válido","Válido","Próximo ao vencimento")))</f>
        <v/>
      </c>
      <c r="R622" s="81" t="str">
        <f>IF(controle!$I622="","",controle!$I622+editar!$C$9)</f>
        <v/>
      </c>
      <c r="S622" s="80" t="str">
        <f>IF(controle!$R622="","",VLOOKUP(MONTH(controle!$R622),editar!$F$2:$G$13,2,0))</f>
        <v/>
      </c>
      <c r="T622" s="80" t="str">
        <f>IF(controle!$R622="","",YEAR(controle!$R622))</f>
        <v/>
      </c>
      <c r="U622" s="80" t="str">
        <f>IF(controle!$M622="","",IF(controle!$M622="Vencido","Vencido",IF(controle!$M622="Válido","Válido","Próximo ao vencimento")))</f>
        <v/>
      </c>
      <c r="V622" s="80" t="str">
        <f>IF(controle!$N622="","",VLOOKUP(MONTH(controle!$N622),editar!$F$2:$G$13,2,0))</f>
        <v/>
      </c>
      <c r="W622" s="80" t="str">
        <f>IF(controle!$N622="","",YEAR(controle!$N622))</f>
        <v/>
      </c>
      <c r="X622" s="80" t="str">
        <f>IF(controle!$I622="","",VLOOKUP(MONTH(controle!$I622),editar!$F$2:$G$13,2,0))</f>
        <v/>
      </c>
      <c r="Y622" s="80" t="str">
        <f>IF(controle!$I622="","",YEAR(controle!$I622))</f>
        <v/>
      </c>
      <c r="Z622" s="80" t="str">
        <f>IF(controle!$L622="","",VLOOKUP(MONTH(controle!$L622),editar!$F$2:$G$13,2,0))</f>
        <v/>
      </c>
      <c r="AA622" s="80" t="str">
        <f>IF(controle!$L622="","",YEAR(controle!$L622))</f>
        <v/>
      </c>
      <c r="AB622" s="61"/>
      <c r="AC622" s="62">
        <f>IFERROR(K622-editar!$C$1,"")</f>
        <v>-44648</v>
      </c>
      <c r="AD622" s="62">
        <f t="shared" si="1"/>
        <v>9999955352</v>
      </c>
      <c r="AE622" s="63"/>
      <c r="AF622" s="63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ht="19.5" customHeight="1">
      <c r="A623" s="82" t="str">
        <f>IF(controle!$D623="","",controle!$P623)</f>
        <v/>
      </c>
      <c r="B623" s="83"/>
      <c r="C623" s="83"/>
      <c r="D623" s="83"/>
      <c r="E623" s="83"/>
      <c r="F623" s="91"/>
      <c r="G623" s="99"/>
      <c r="H623" s="91"/>
      <c r="I623" s="100"/>
      <c r="J623" s="92" t="str">
        <f>IFERROR(IF((controle!$I623&gt;0),IF((DAYS360(TODAY(),(controle!$I623+editar!$C$9))&lt;1),"Vencido",IF((DAYS360(TODAY(),(controle!$I623+editar!$C$9))&lt;31),(DAYS360(TODAY(),(controle!$I623+editar!$C$9))&amp;" Dias para vencer"),"Válido")),""),"Inválido")</f>
        <v/>
      </c>
      <c r="K623" s="93" t="str">
        <f>controle!$R623</f>
        <v/>
      </c>
      <c r="L623" s="94"/>
      <c r="M623" s="95" t="str">
        <f>IFERROR(IF((controle!$L623&gt;0),IF((DAYS360(TODAY(),(controle!$L623+editar!$C$15))&lt;1),"Vencido",IF((DAYS360(TODAY(),(controle!$L623+editar!$C$15))&lt;31),(DAYS360(TODAY(),(controle!$L623+editar!$C$15))&amp;" Dias para vencer"),"Válido")),""),"Inválido")</f>
        <v/>
      </c>
      <c r="N623" s="94" t="str">
        <f>IF(controle!$L623="","",controle!$L623+editar!$C$15)</f>
        <v/>
      </c>
      <c r="O623" s="97"/>
      <c r="P623" s="80">
        <v>616.0</v>
      </c>
      <c r="Q623" s="80" t="str">
        <f>IF(controle!$J623="","",IF(controle!$J623="Vencido","Vencido",IF(controle!$J623="Válido","Válido","Próximo ao vencimento")))</f>
        <v/>
      </c>
      <c r="R623" s="81" t="str">
        <f>IF(controle!$I623="","",controle!$I623+editar!$C$9)</f>
        <v/>
      </c>
      <c r="S623" s="80" t="str">
        <f>IF(controle!$R623="","",VLOOKUP(MONTH(controle!$R623),editar!$F$2:$G$13,2,0))</f>
        <v/>
      </c>
      <c r="T623" s="80" t="str">
        <f>IF(controle!$R623="","",YEAR(controle!$R623))</f>
        <v/>
      </c>
      <c r="U623" s="80" t="str">
        <f>IF(controle!$M623="","",IF(controle!$M623="Vencido","Vencido",IF(controle!$M623="Válido","Válido","Próximo ao vencimento")))</f>
        <v/>
      </c>
      <c r="V623" s="80" t="str">
        <f>IF(controle!$N623="","",VLOOKUP(MONTH(controle!$N623),editar!$F$2:$G$13,2,0))</f>
        <v/>
      </c>
      <c r="W623" s="80" t="str">
        <f>IF(controle!$N623="","",YEAR(controle!$N623))</f>
        <v/>
      </c>
      <c r="X623" s="80" t="str">
        <f>IF(controle!$I623="","",VLOOKUP(MONTH(controle!$I623),editar!$F$2:$G$13,2,0))</f>
        <v/>
      </c>
      <c r="Y623" s="80" t="str">
        <f>IF(controle!$I623="","",YEAR(controle!$I623))</f>
        <v/>
      </c>
      <c r="Z623" s="80" t="str">
        <f>IF(controle!$L623="","",VLOOKUP(MONTH(controle!$L623),editar!$F$2:$G$13,2,0))</f>
        <v/>
      </c>
      <c r="AA623" s="80" t="str">
        <f>IF(controle!$L623="","",YEAR(controle!$L623))</f>
        <v/>
      </c>
      <c r="AB623" s="61"/>
      <c r="AC623" s="62">
        <f>IFERROR(K623-editar!$C$1,"")</f>
        <v>-44648</v>
      </c>
      <c r="AD623" s="62">
        <f t="shared" si="1"/>
        <v>9999955352</v>
      </c>
      <c r="AE623" s="63"/>
      <c r="AF623" s="63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ht="19.5" customHeight="1">
      <c r="A624" s="82" t="str">
        <f>IF(controle!$D624="","",controle!$P624)</f>
        <v/>
      </c>
      <c r="B624" s="83"/>
      <c r="C624" s="83"/>
      <c r="D624" s="83"/>
      <c r="E624" s="83"/>
      <c r="F624" s="91"/>
      <c r="G624" s="99"/>
      <c r="H624" s="91"/>
      <c r="I624" s="100"/>
      <c r="J624" s="92" t="str">
        <f>IFERROR(IF((controle!$I624&gt;0),IF((DAYS360(TODAY(),(controle!$I624+editar!$C$9))&lt;1),"Vencido",IF((DAYS360(TODAY(),(controle!$I624+editar!$C$9))&lt;31),(DAYS360(TODAY(),(controle!$I624+editar!$C$9))&amp;" Dias para vencer"),"Válido")),""),"Inválido")</f>
        <v/>
      </c>
      <c r="K624" s="93" t="str">
        <f>controle!$R624</f>
        <v/>
      </c>
      <c r="L624" s="94"/>
      <c r="M624" s="95" t="str">
        <f>IFERROR(IF((controle!$L624&gt;0),IF((DAYS360(TODAY(),(controle!$L624+editar!$C$15))&lt;1),"Vencido",IF((DAYS360(TODAY(),(controle!$L624+editar!$C$15))&lt;31),(DAYS360(TODAY(),(controle!$L624+editar!$C$15))&amp;" Dias para vencer"),"Válido")),""),"Inválido")</f>
        <v/>
      </c>
      <c r="N624" s="94" t="str">
        <f>IF(controle!$L624="","",controle!$L624+editar!$C$15)</f>
        <v/>
      </c>
      <c r="O624" s="97"/>
      <c r="P624" s="80">
        <v>617.0</v>
      </c>
      <c r="Q624" s="80" t="str">
        <f>IF(controle!$J624="","",IF(controle!$J624="Vencido","Vencido",IF(controle!$J624="Válido","Válido","Próximo ao vencimento")))</f>
        <v/>
      </c>
      <c r="R624" s="81" t="str">
        <f>IF(controle!$I624="","",controle!$I624+editar!$C$9)</f>
        <v/>
      </c>
      <c r="S624" s="80" t="str">
        <f>IF(controle!$R624="","",VLOOKUP(MONTH(controle!$R624),editar!$F$2:$G$13,2,0))</f>
        <v/>
      </c>
      <c r="T624" s="80" t="str">
        <f>IF(controle!$R624="","",YEAR(controle!$R624))</f>
        <v/>
      </c>
      <c r="U624" s="80" t="str">
        <f>IF(controle!$M624="","",IF(controle!$M624="Vencido","Vencido",IF(controle!$M624="Válido","Válido","Próximo ao vencimento")))</f>
        <v/>
      </c>
      <c r="V624" s="80" t="str">
        <f>IF(controle!$N624="","",VLOOKUP(MONTH(controle!$N624),editar!$F$2:$G$13,2,0))</f>
        <v/>
      </c>
      <c r="W624" s="80" t="str">
        <f>IF(controle!$N624="","",YEAR(controle!$N624))</f>
        <v/>
      </c>
      <c r="X624" s="80" t="str">
        <f>IF(controle!$I624="","",VLOOKUP(MONTH(controle!$I624),editar!$F$2:$G$13,2,0))</f>
        <v/>
      </c>
      <c r="Y624" s="80" t="str">
        <f>IF(controle!$I624="","",YEAR(controle!$I624))</f>
        <v/>
      </c>
      <c r="Z624" s="80" t="str">
        <f>IF(controle!$L624="","",VLOOKUP(MONTH(controle!$L624),editar!$F$2:$G$13,2,0))</f>
        <v/>
      </c>
      <c r="AA624" s="80" t="str">
        <f>IF(controle!$L624="","",YEAR(controle!$L624))</f>
        <v/>
      </c>
      <c r="AB624" s="61"/>
      <c r="AC624" s="62">
        <f>IFERROR(K624-editar!$C$1,"")</f>
        <v>-44648</v>
      </c>
      <c r="AD624" s="62">
        <f t="shared" si="1"/>
        <v>9999955352</v>
      </c>
      <c r="AE624" s="63"/>
      <c r="AF624" s="63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ht="19.5" customHeight="1">
      <c r="A625" s="82" t="str">
        <f>IF(controle!$D625="","",controle!$P625)</f>
        <v/>
      </c>
      <c r="B625" s="83"/>
      <c r="C625" s="83"/>
      <c r="D625" s="83"/>
      <c r="E625" s="83"/>
      <c r="F625" s="91"/>
      <c r="G625" s="99"/>
      <c r="H625" s="91"/>
      <c r="I625" s="100"/>
      <c r="J625" s="92" t="str">
        <f>IFERROR(IF((controle!$I625&gt;0),IF((DAYS360(TODAY(),(controle!$I625+editar!$C$9))&lt;1),"Vencido",IF((DAYS360(TODAY(),(controle!$I625+editar!$C$9))&lt;31),(DAYS360(TODAY(),(controle!$I625+editar!$C$9))&amp;" Dias para vencer"),"Válido")),""),"Inválido")</f>
        <v/>
      </c>
      <c r="K625" s="93" t="str">
        <f>controle!$R625</f>
        <v/>
      </c>
      <c r="L625" s="94"/>
      <c r="M625" s="95" t="str">
        <f>IFERROR(IF((controle!$L625&gt;0),IF((DAYS360(TODAY(),(controle!$L625+editar!$C$15))&lt;1),"Vencido",IF((DAYS360(TODAY(),(controle!$L625+editar!$C$15))&lt;31),(DAYS360(TODAY(),(controle!$L625+editar!$C$15))&amp;" Dias para vencer"),"Válido")),""),"Inválido")</f>
        <v/>
      </c>
      <c r="N625" s="94" t="str">
        <f>IF(controle!$L625="","",controle!$L625+editar!$C$15)</f>
        <v/>
      </c>
      <c r="O625" s="97"/>
      <c r="P625" s="80">
        <v>618.0</v>
      </c>
      <c r="Q625" s="80" t="str">
        <f>IF(controle!$J625="","",IF(controle!$J625="Vencido","Vencido",IF(controle!$J625="Válido","Válido","Próximo ao vencimento")))</f>
        <v/>
      </c>
      <c r="R625" s="81" t="str">
        <f>IF(controle!$I625="","",controle!$I625+editar!$C$9)</f>
        <v/>
      </c>
      <c r="S625" s="80" t="str">
        <f>IF(controle!$R625="","",VLOOKUP(MONTH(controle!$R625),editar!$F$2:$G$13,2,0))</f>
        <v/>
      </c>
      <c r="T625" s="80" t="str">
        <f>IF(controle!$R625="","",YEAR(controle!$R625))</f>
        <v/>
      </c>
      <c r="U625" s="80" t="str">
        <f>IF(controle!$M625="","",IF(controle!$M625="Vencido","Vencido",IF(controle!$M625="Válido","Válido","Próximo ao vencimento")))</f>
        <v/>
      </c>
      <c r="V625" s="80" t="str">
        <f>IF(controle!$N625="","",VLOOKUP(MONTH(controle!$N625),editar!$F$2:$G$13,2,0))</f>
        <v/>
      </c>
      <c r="W625" s="80" t="str">
        <f>IF(controle!$N625="","",YEAR(controle!$N625))</f>
        <v/>
      </c>
      <c r="X625" s="80" t="str">
        <f>IF(controle!$I625="","",VLOOKUP(MONTH(controle!$I625),editar!$F$2:$G$13,2,0))</f>
        <v/>
      </c>
      <c r="Y625" s="80" t="str">
        <f>IF(controle!$I625="","",YEAR(controle!$I625))</f>
        <v/>
      </c>
      <c r="Z625" s="80" t="str">
        <f>IF(controle!$L625="","",VLOOKUP(MONTH(controle!$L625),editar!$F$2:$G$13,2,0))</f>
        <v/>
      </c>
      <c r="AA625" s="80" t="str">
        <f>IF(controle!$L625="","",YEAR(controle!$L625))</f>
        <v/>
      </c>
      <c r="AB625" s="61"/>
      <c r="AC625" s="62">
        <f>IFERROR(K625-editar!$C$1,"")</f>
        <v>-44648</v>
      </c>
      <c r="AD625" s="62">
        <f t="shared" si="1"/>
        <v>9999955352</v>
      </c>
      <c r="AE625" s="63"/>
      <c r="AF625" s="63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ht="19.5" customHeight="1">
      <c r="A626" s="82" t="str">
        <f>IF(controle!$D626="","",controle!$P626)</f>
        <v/>
      </c>
      <c r="B626" s="83"/>
      <c r="C626" s="83"/>
      <c r="D626" s="83"/>
      <c r="E626" s="83"/>
      <c r="F626" s="91"/>
      <c r="G626" s="99"/>
      <c r="H626" s="91"/>
      <c r="I626" s="100"/>
      <c r="J626" s="92" t="str">
        <f>IFERROR(IF((controle!$I626&gt;0),IF((DAYS360(TODAY(),(controle!$I626+editar!$C$9))&lt;1),"Vencido",IF((DAYS360(TODAY(),(controle!$I626+editar!$C$9))&lt;31),(DAYS360(TODAY(),(controle!$I626+editar!$C$9))&amp;" Dias para vencer"),"Válido")),""),"Inválido")</f>
        <v/>
      </c>
      <c r="K626" s="93" t="str">
        <f>controle!$R626</f>
        <v/>
      </c>
      <c r="L626" s="94"/>
      <c r="M626" s="95" t="str">
        <f>IFERROR(IF((controle!$L626&gt;0),IF((DAYS360(TODAY(),(controle!$L626+editar!$C$15))&lt;1),"Vencido",IF((DAYS360(TODAY(),(controle!$L626+editar!$C$15))&lt;31),(DAYS360(TODAY(),(controle!$L626+editar!$C$15))&amp;" Dias para vencer"),"Válido")),""),"Inválido")</f>
        <v/>
      </c>
      <c r="N626" s="94" t="str">
        <f>IF(controle!$L626="","",controle!$L626+editar!$C$15)</f>
        <v/>
      </c>
      <c r="O626" s="97"/>
      <c r="P626" s="80">
        <v>619.0</v>
      </c>
      <c r="Q626" s="80" t="str">
        <f>IF(controle!$J626="","",IF(controle!$J626="Vencido","Vencido",IF(controle!$J626="Válido","Válido","Próximo ao vencimento")))</f>
        <v/>
      </c>
      <c r="R626" s="81" t="str">
        <f>IF(controle!$I626="","",controle!$I626+editar!$C$9)</f>
        <v/>
      </c>
      <c r="S626" s="80" t="str">
        <f>IF(controle!$R626="","",VLOOKUP(MONTH(controle!$R626),editar!$F$2:$G$13,2,0))</f>
        <v/>
      </c>
      <c r="T626" s="80" t="str">
        <f>IF(controle!$R626="","",YEAR(controle!$R626))</f>
        <v/>
      </c>
      <c r="U626" s="80" t="str">
        <f>IF(controle!$M626="","",IF(controle!$M626="Vencido","Vencido",IF(controle!$M626="Válido","Válido","Próximo ao vencimento")))</f>
        <v/>
      </c>
      <c r="V626" s="80" t="str">
        <f>IF(controle!$N626="","",VLOOKUP(MONTH(controle!$N626),editar!$F$2:$G$13,2,0))</f>
        <v/>
      </c>
      <c r="W626" s="80" t="str">
        <f>IF(controle!$N626="","",YEAR(controle!$N626))</f>
        <v/>
      </c>
      <c r="X626" s="80" t="str">
        <f>IF(controle!$I626="","",VLOOKUP(MONTH(controle!$I626),editar!$F$2:$G$13,2,0))</f>
        <v/>
      </c>
      <c r="Y626" s="80" t="str">
        <f>IF(controle!$I626="","",YEAR(controle!$I626))</f>
        <v/>
      </c>
      <c r="Z626" s="80" t="str">
        <f>IF(controle!$L626="","",VLOOKUP(MONTH(controle!$L626),editar!$F$2:$G$13,2,0))</f>
        <v/>
      </c>
      <c r="AA626" s="80" t="str">
        <f>IF(controle!$L626="","",YEAR(controle!$L626))</f>
        <v/>
      </c>
      <c r="AB626" s="61"/>
      <c r="AC626" s="62">
        <f>IFERROR(K626-editar!$C$1,"")</f>
        <v>-44648</v>
      </c>
      <c r="AD626" s="62">
        <f t="shared" si="1"/>
        <v>9999955352</v>
      </c>
      <c r="AE626" s="63"/>
      <c r="AF626" s="63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ht="19.5" customHeight="1">
      <c r="A627" s="82" t="str">
        <f>IF(controle!$D627="","",controle!$P627)</f>
        <v/>
      </c>
      <c r="B627" s="83"/>
      <c r="C627" s="83"/>
      <c r="D627" s="83"/>
      <c r="E627" s="83"/>
      <c r="F627" s="91"/>
      <c r="G627" s="99"/>
      <c r="H627" s="91"/>
      <c r="I627" s="100"/>
      <c r="J627" s="92" t="str">
        <f>IFERROR(IF((controle!$I627&gt;0),IF((DAYS360(TODAY(),(controle!$I627+editar!$C$9))&lt;1),"Vencido",IF((DAYS360(TODAY(),(controle!$I627+editar!$C$9))&lt;31),(DAYS360(TODAY(),(controle!$I627+editar!$C$9))&amp;" Dias para vencer"),"Válido")),""),"Inválido")</f>
        <v/>
      </c>
      <c r="K627" s="93" t="str">
        <f>controle!$R627</f>
        <v/>
      </c>
      <c r="L627" s="94"/>
      <c r="M627" s="95" t="str">
        <f>IFERROR(IF((controle!$L627&gt;0),IF((DAYS360(TODAY(),(controle!$L627+editar!$C$15))&lt;1),"Vencido",IF((DAYS360(TODAY(),(controle!$L627+editar!$C$15))&lt;31),(DAYS360(TODAY(),(controle!$L627+editar!$C$15))&amp;" Dias para vencer"),"Válido")),""),"Inválido")</f>
        <v/>
      </c>
      <c r="N627" s="94" t="str">
        <f>IF(controle!$L627="","",controle!$L627+editar!$C$15)</f>
        <v/>
      </c>
      <c r="O627" s="97"/>
      <c r="P627" s="80">
        <v>620.0</v>
      </c>
      <c r="Q627" s="80" t="str">
        <f>IF(controle!$J627="","",IF(controle!$J627="Vencido","Vencido",IF(controle!$J627="Válido","Válido","Próximo ao vencimento")))</f>
        <v/>
      </c>
      <c r="R627" s="81" t="str">
        <f>IF(controle!$I627="","",controle!$I627+editar!$C$9)</f>
        <v/>
      </c>
      <c r="S627" s="80" t="str">
        <f>IF(controle!$R627="","",VLOOKUP(MONTH(controle!$R627),editar!$F$2:$G$13,2,0))</f>
        <v/>
      </c>
      <c r="T627" s="80" t="str">
        <f>IF(controle!$R627="","",YEAR(controle!$R627))</f>
        <v/>
      </c>
      <c r="U627" s="80" t="str">
        <f>IF(controle!$M627="","",IF(controle!$M627="Vencido","Vencido",IF(controle!$M627="Válido","Válido","Próximo ao vencimento")))</f>
        <v/>
      </c>
      <c r="V627" s="80" t="str">
        <f>IF(controle!$N627="","",VLOOKUP(MONTH(controle!$N627),editar!$F$2:$G$13,2,0))</f>
        <v/>
      </c>
      <c r="W627" s="80" t="str">
        <f>IF(controle!$N627="","",YEAR(controle!$N627))</f>
        <v/>
      </c>
      <c r="X627" s="80" t="str">
        <f>IF(controle!$I627="","",VLOOKUP(MONTH(controle!$I627),editar!$F$2:$G$13,2,0))</f>
        <v/>
      </c>
      <c r="Y627" s="80" t="str">
        <f>IF(controle!$I627="","",YEAR(controle!$I627))</f>
        <v/>
      </c>
      <c r="Z627" s="80" t="str">
        <f>IF(controle!$L627="","",VLOOKUP(MONTH(controle!$L627),editar!$F$2:$G$13,2,0))</f>
        <v/>
      </c>
      <c r="AA627" s="80" t="str">
        <f>IF(controle!$L627="","",YEAR(controle!$L627))</f>
        <v/>
      </c>
      <c r="AB627" s="61"/>
      <c r="AC627" s="62">
        <f>IFERROR(K627-editar!$C$1,"")</f>
        <v>-44648</v>
      </c>
      <c r="AD627" s="62">
        <f t="shared" si="1"/>
        <v>9999955352</v>
      </c>
      <c r="AE627" s="63"/>
      <c r="AF627" s="63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ht="19.5" customHeight="1">
      <c r="A628" s="82" t="str">
        <f>IF(controle!$D628="","",controle!$P628)</f>
        <v/>
      </c>
      <c r="B628" s="83"/>
      <c r="C628" s="83"/>
      <c r="D628" s="83"/>
      <c r="E628" s="83"/>
      <c r="F628" s="91"/>
      <c r="G628" s="99"/>
      <c r="H628" s="91"/>
      <c r="I628" s="100"/>
      <c r="J628" s="92" t="str">
        <f>IFERROR(IF((controle!$I628&gt;0),IF((DAYS360(TODAY(),(controle!$I628+editar!$C$9))&lt;1),"Vencido",IF((DAYS360(TODAY(),(controle!$I628+editar!$C$9))&lt;31),(DAYS360(TODAY(),(controle!$I628+editar!$C$9))&amp;" Dias para vencer"),"Válido")),""),"Inválido")</f>
        <v/>
      </c>
      <c r="K628" s="93" t="str">
        <f>controle!$R628</f>
        <v/>
      </c>
      <c r="L628" s="94"/>
      <c r="M628" s="95" t="str">
        <f>IFERROR(IF((controle!$L628&gt;0),IF((DAYS360(TODAY(),(controle!$L628+editar!$C$15))&lt;1),"Vencido",IF((DAYS360(TODAY(),(controle!$L628+editar!$C$15))&lt;31),(DAYS360(TODAY(),(controle!$L628+editar!$C$15))&amp;" Dias para vencer"),"Válido")),""),"Inválido")</f>
        <v/>
      </c>
      <c r="N628" s="94" t="str">
        <f>IF(controle!$L628="","",controle!$L628+editar!$C$15)</f>
        <v/>
      </c>
      <c r="O628" s="97"/>
      <c r="P628" s="80">
        <v>621.0</v>
      </c>
      <c r="Q628" s="80" t="str">
        <f>IF(controle!$J628="","",IF(controle!$J628="Vencido","Vencido",IF(controle!$J628="Válido","Válido","Próximo ao vencimento")))</f>
        <v/>
      </c>
      <c r="R628" s="81" t="str">
        <f>IF(controle!$I628="","",controle!$I628+editar!$C$9)</f>
        <v/>
      </c>
      <c r="S628" s="80" t="str">
        <f>IF(controle!$R628="","",VLOOKUP(MONTH(controle!$R628),editar!$F$2:$G$13,2,0))</f>
        <v/>
      </c>
      <c r="T628" s="80" t="str">
        <f>IF(controle!$R628="","",YEAR(controle!$R628))</f>
        <v/>
      </c>
      <c r="U628" s="80" t="str">
        <f>IF(controle!$M628="","",IF(controle!$M628="Vencido","Vencido",IF(controle!$M628="Válido","Válido","Próximo ao vencimento")))</f>
        <v/>
      </c>
      <c r="V628" s="80" t="str">
        <f>IF(controle!$N628="","",VLOOKUP(MONTH(controle!$N628),editar!$F$2:$G$13,2,0))</f>
        <v/>
      </c>
      <c r="W628" s="80" t="str">
        <f>IF(controle!$N628="","",YEAR(controle!$N628))</f>
        <v/>
      </c>
      <c r="X628" s="80" t="str">
        <f>IF(controle!$I628="","",VLOOKUP(MONTH(controle!$I628),editar!$F$2:$G$13,2,0))</f>
        <v/>
      </c>
      <c r="Y628" s="80" t="str">
        <f>IF(controle!$I628="","",YEAR(controle!$I628))</f>
        <v/>
      </c>
      <c r="Z628" s="80" t="str">
        <f>IF(controle!$L628="","",VLOOKUP(MONTH(controle!$L628),editar!$F$2:$G$13,2,0))</f>
        <v/>
      </c>
      <c r="AA628" s="80" t="str">
        <f>IF(controle!$L628="","",YEAR(controle!$L628))</f>
        <v/>
      </c>
      <c r="AB628" s="61"/>
      <c r="AC628" s="62">
        <f>IFERROR(K628-editar!$C$1,"")</f>
        <v>-44648</v>
      </c>
      <c r="AD628" s="62">
        <f t="shared" si="1"/>
        <v>9999955352</v>
      </c>
      <c r="AE628" s="63"/>
      <c r="AF628" s="63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ht="19.5" customHeight="1">
      <c r="A629" s="82" t="str">
        <f>IF(controle!$D629="","",controle!$P629)</f>
        <v/>
      </c>
      <c r="B629" s="83"/>
      <c r="C629" s="83"/>
      <c r="D629" s="83"/>
      <c r="E629" s="83"/>
      <c r="F629" s="91"/>
      <c r="G629" s="99"/>
      <c r="H629" s="91"/>
      <c r="I629" s="100"/>
      <c r="J629" s="92" t="str">
        <f>IFERROR(IF((controle!$I629&gt;0),IF((DAYS360(TODAY(),(controle!$I629+editar!$C$9))&lt;1),"Vencido",IF((DAYS360(TODAY(),(controle!$I629+editar!$C$9))&lt;31),(DAYS360(TODAY(),(controle!$I629+editar!$C$9))&amp;" Dias para vencer"),"Válido")),""),"Inválido")</f>
        <v/>
      </c>
      <c r="K629" s="93" t="str">
        <f>controle!$R629</f>
        <v/>
      </c>
      <c r="L629" s="94"/>
      <c r="M629" s="95" t="str">
        <f>IFERROR(IF((controle!$L629&gt;0),IF((DAYS360(TODAY(),(controle!$L629+editar!$C$15))&lt;1),"Vencido",IF((DAYS360(TODAY(),(controle!$L629+editar!$C$15))&lt;31),(DAYS360(TODAY(),(controle!$L629+editar!$C$15))&amp;" Dias para vencer"),"Válido")),""),"Inválido")</f>
        <v/>
      </c>
      <c r="N629" s="94" t="str">
        <f>IF(controle!$L629="","",controle!$L629+editar!$C$15)</f>
        <v/>
      </c>
      <c r="O629" s="97"/>
      <c r="P629" s="80">
        <v>622.0</v>
      </c>
      <c r="Q629" s="80" t="str">
        <f>IF(controle!$J629="","",IF(controle!$J629="Vencido","Vencido",IF(controle!$J629="Válido","Válido","Próximo ao vencimento")))</f>
        <v/>
      </c>
      <c r="R629" s="81" t="str">
        <f>IF(controle!$I629="","",controle!$I629+editar!$C$9)</f>
        <v/>
      </c>
      <c r="S629" s="80" t="str">
        <f>IF(controle!$R629="","",VLOOKUP(MONTH(controle!$R629),editar!$F$2:$G$13,2,0))</f>
        <v/>
      </c>
      <c r="T629" s="80" t="str">
        <f>IF(controle!$R629="","",YEAR(controle!$R629))</f>
        <v/>
      </c>
      <c r="U629" s="80" t="str">
        <f>IF(controle!$M629="","",IF(controle!$M629="Vencido","Vencido",IF(controle!$M629="Válido","Válido","Próximo ao vencimento")))</f>
        <v/>
      </c>
      <c r="V629" s="80" t="str">
        <f>IF(controle!$N629="","",VLOOKUP(MONTH(controle!$N629),editar!$F$2:$G$13,2,0))</f>
        <v/>
      </c>
      <c r="W629" s="80" t="str">
        <f>IF(controle!$N629="","",YEAR(controle!$N629))</f>
        <v/>
      </c>
      <c r="X629" s="80" t="str">
        <f>IF(controle!$I629="","",VLOOKUP(MONTH(controle!$I629),editar!$F$2:$G$13,2,0))</f>
        <v/>
      </c>
      <c r="Y629" s="80" t="str">
        <f>IF(controle!$I629="","",YEAR(controle!$I629))</f>
        <v/>
      </c>
      <c r="Z629" s="80" t="str">
        <f>IF(controle!$L629="","",VLOOKUP(MONTH(controle!$L629),editar!$F$2:$G$13,2,0))</f>
        <v/>
      </c>
      <c r="AA629" s="80" t="str">
        <f>IF(controle!$L629="","",YEAR(controle!$L629))</f>
        <v/>
      </c>
      <c r="AB629" s="61"/>
      <c r="AC629" s="62">
        <f>IFERROR(K629-editar!$C$1,"")</f>
        <v>-44648</v>
      </c>
      <c r="AD629" s="62">
        <f t="shared" si="1"/>
        <v>9999955352</v>
      </c>
      <c r="AE629" s="63"/>
      <c r="AF629" s="63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ht="19.5" customHeight="1">
      <c r="A630" s="82" t="str">
        <f>IF(controle!$D630="","",controle!$P630)</f>
        <v/>
      </c>
      <c r="B630" s="83"/>
      <c r="C630" s="83"/>
      <c r="D630" s="83"/>
      <c r="E630" s="83"/>
      <c r="F630" s="91"/>
      <c r="G630" s="99"/>
      <c r="H630" s="91"/>
      <c r="I630" s="100"/>
      <c r="J630" s="92" t="str">
        <f>IFERROR(IF((controle!$I630&gt;0),IF((DAYS360(TODAY(),(controle!$I630+editar!$C$9))&lt;1),"Vencido",IF((DAYS360(TODAY(),(controle!$I630+editar!$C$9))&lt;31),(DAYS360(TODAY(),(controle!$I630+editar!$C$9))&amp;" Dias para vencer"),"Válido")),""),"Inválido")</f>
        <v/>
      </c>
      <c r="K630" s="93" t="str">
        <f>controle!$R630</f>
        <v/>
      </c>
      <c r="L630" s="94"/>
      <c r="M630" s="95" t="str">
        <f>IFERROR(IF((controle!$L630&gt;0),IF((DAYS360(TODAY(),(controle!$L630+editar!$C$15))&lt;1),"Vencido",IF((DAYS360(TODAY(),(controle!$L630+editar!$C$15))&lt;31),(DAYS360(TODAY(),(controle!$L630+editar!$C$15))&amp;" Dias para vencer"),"Válido")),""),"Inválido")</f>
        <v/>
      </c>
      <c r="N630" s="94" t="str">
        <f>IF(controle!$L630="","",controle!$L630+editar!$C$15)</f>
        <v/>
      </c>
      <c r="O630" s="97"/>
      <c r="P630" s="80">
        <v>623.0</v>
      </c>
      <c r="Q630" s="80" t="str">
        <f>IF(controle!$J630="","",IF(controle!$J630="Vencido","Vencido",IF(controle!$J630="Válido","Válido","Próximo ao vencimento")))</f>
        <v/>
      </c>
      <c r="R630" s="81" t="str">
        <f>IF(controle!$I630="","",controle!$I630+editar!$C$9)</f>
        <v/>
      </c>
      <c r="S630" s="80" t="str">
        <f>IF(controle!$R630="","",VLOOKUP(MONTH(controle!$R630),editar!$F$2:$G$13,2,0))</f>
        <v/>
      </c>
      <c r="T630" s="80" t="str">
        <f>IF(controle!$R630="","",YEAR(controle!$R630))</f>
        <v/>
      </c>
      <c r="U630" s="80" t="str">
        <f>IF(controle!$M630="","",IF(controle!$M630="Vencido","Vencido",IF(controle!$M630="Válido","Válido","Próximo ao vencimento")))</f>
        <v/>
      </c>
      <c r="V630" s="80" t="str">
        <f>IF(controle!$N630="","",VLOOKUP(MONTH(controle!$N630),editar!$F$2:$G$13,2,0))</f>
        <v/>
      </c>
      <c r="W630" s="80" t="str">
        <f>IF(controle!$N630="","",YEAR(controle!$N630))</f>
        <v/>
      </c>
      <c r="X630" s="80" t="str">
        <f>IF(controle!$I630="","",VLOOKUP(MONTH(controle!$I630),editar!$F$2:$G$13,2,0))</f>
        <v/>
      </c>
      <c r="Y630" s="80" t="str">
        <f>IF(controle!$I630="","",YEAR(controle!$I630))</f>
        <v/>
      </c>
      <c r="Z630" s="80" t="str">
        <f>IF(controle!$L630="","",VLOOKUP(MONTH(controle!$L630),editar!$F$2:$G$13,2,0))</f>
        <v/>
      </c>
      <c r="AA630" s="80" t="str">
        <f>IF(controle!$L630="","",YEAR(controle!$L630))</f>
        <v/>
      </c>
      <c r="AB630" s="61"/>
      <c r="AC630" s="62">
        <f>IFERROR(K630-editar!$C$1,"")</f>
        <v>-44648</v>
      </c>
      <c r="AD630" s="62">
        <f t="shared" si="1"/>
        <v>9999955352</v>
      </c>
      <c r="AE630" s="63"/>
      <c r="AF630" s="63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ht="19.5" customHeight="1">
      <c r="A631" s="82" t="str">
        <f>IF(controle!$D631="","",controle!$P631)</f>
        <v/>
      </c>
      <c r="B631" s="83"/>
      <c r="C631" s="83"/>
      <c r="D631" s="83"/>
      <c r="E631" s="83"/>
      <c r="F631" s="91"/>
      <c r="G631" s="99"/>
      <c r="H631" s="91"/>
      <c r="I631" s="100"/>
      <c r="J631" s="92" t="str">
        <f>IFERROR(IF((controle!$I631&gt;0),IF((DAYS360(TODAY(),(controle!$I631+editar!$C$9))&lt;1),"Vencido",IF((DAYS360(TODAY(),(controle!$I631+editar!$C$9))&lt;31),(DAYS360(TODAY(),(controle!$I631+editar!$C$9))&amp;" Dias para vencer"),"Válido")),""),"Inválido")</f>
        <v/>
      </c>
      <c r="K631" s="93" t="str">
        <f>controle!$R631</f>
        <v/>
      </c>
      <c r="L631" s="94"/>
      <c r="M631" s="95" t="str">
        <f>IFERROR(IF((controle!$L631&gt;0),IF((DAYS360(TODAY(),(controle!$L631+editar!$C$15))&lt;1),"Vencido",IF((DAYS360(TODAY(),(controle!$L631+editar!$C$15))&lt;31),(DAYS360(TODAY(),(controle!$L631+editar!$C$15))&amp;" Dias para vencer"),"Válido")),""),"Inválido")</f>
        <v/>
      </c>
      <c r="N631" s="94" t="str">
        <f>IF(controle!$L631="","",controle!$L631+editar!$C$15)</f>
        <v/>
      </c>
      <c r="O631" s="97"/>
      <c r="P631" s="80">
        <v>624.0</v>
      </c>
      <c r="Q631" s="80" t="str">
        <f>IF(controle!$J631="","",IF(controle!$J631="Vencido","Vencido",IF(controle!$J631="Válido","Válido","Próximo ao vencimento")))</f>
        <v/>
      </c>
      <c r="R631" s="81" t="str">
        <f>IF(controle!$I631="","",controle!$I631+editar!$C$9)</f>
        <v/>
      </c>
      <c r="S631" s="80" t="str">
        <f>IF(controle!$R631="","",VLOOKUP(MONTH(controle!$R631),editar!$F$2:$G$13,2,0))</f>
        <v/>
      </c>
      <c r="T631" s="80" t="str">
        <f>IF(controle!$R631="","",YEAR(controle!$R631))</f>
        <v/>
      </c>
      <c r="U631" s="80" t="str">
        <f>IF(controle!$M631="","",IF(controle!$M631="Vencido","Vencido",IF(controle!$M631="Válido","Válido","Próximo ao vencimento")))</f>
        <v/>
      </c>
      <c r="V631" s="80" t="str">
        <f>IF(controle!$N631="","",VLOOKUP(MONTH(controle!$N631),editar!$F$2:$G$13,2,0))</f>
        <v/>
      </c>
      <c r="W631" s="80" t="str">
        <f>IF(controle!$N631="","",YEAR(controle!$N631))</f>
        <v/>
      </c>
      <c r="X631" s="80" t="str">
        <f>IF(controle!$I631="","",VLOOKUP(MONTH(controle!$I631),editar!$F$2:$G$13,2,0))</f>
        <v/>
      </c>
      <c r="Y631" s="80" t="str">
        <f>IF(controle!$I631="","",YEAR(controle!$I631))</f>
        <v/>
      </c>
      <c r="Z631" s="80" t="str">
        <f>IF(controle!$L631="","",VLOOKUP(MONTH(controle!$L631),editar!$F$2:$G$13,2,0))</f>
        <v/>
      </c>
      <c r="AA631" s="80" t="str">
        <f>IF(controle!$L631="","",YEAR(controle!$L631))</f>
        <v/>
      </c>
      <c r="AB631" s="61"/>
      <c r="AC631" s="62">
        <f>IFERROR(K631-editar!$C$1,"")</f>
        <v>-44648</v>
      </c>
      <c r="AD631" s="62">
        <f t="shared" si="1"/>
        <v>9999955352</v>
      </c>
      <c r="AE631" s="63"/>
      <c r="AF631" s="63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ht="19.5" customHeight="1">
      <c r="A632" s="82" t="str">
        <f>IF(controle!$D632="","",controle!$P632)</f>
        <v/>
      </c>
      <c r="B632" s="83"/>
      <c r="C632" s="83"/>
      <c r="D632" s="83"/>
      <c r="E632" s="83"/>
      <c r="F632" s="91"/>
      <c r="G632" s="99"/>
      <c r="H632" s="91"/>
      <c r="I632" s="100"/>
      <c r="J632" s="92" t="str">
        <f>IFERROR(IF((controle!$I632&gt;0),IF((DAYS360(TODAY(),(controle!$I632+editar!$C$9))&lt;1),"Vencido",IF((DAYS360(TODAY(),(controle!$I632+editar!$C$9))&lt;31),(DAYS360(TODAY(),(controle!$I632+editar!$C$9))&amp;" Dias para vencer"),"Válido")),""),"Inválido")</f>
        <v/>
      </c>
      <c r="K632" s="93" t="str">
        <f>controle!$R632</f>
        <v/>
      </c>
      <c r="L632" s="94"/>
      <c r="M632" s="95" t="str">
        <f>IFERROR(IF((controle!$L632&gt;0),IF((DAYS360(TODAY(),(controle!$L632+editar!$C$15))&lt;1),"Vencido",IF((DAYS360(TODAY(),(controle!$L632+editar!$C$15))&lt;31),(DAYS360(TODAY(),(controle!$L632+editar!$C$15))&amp;" Dias para vencer"),"Válido")),""),"Inválido")</f>
        <v/>
      </c>
      <c r="N632" s="94" t="str">
        <f>IF(controle!$L632="","",controle!$L632+editar!$C$15)</f>
        <v/>
      </c>
      <c r="O632" s="97"/>
      <c r="P632" s="80">
        <v>625.0</v>
      </c>
      <c r="Q632" s="80" t="str">
        <f>IF(controle!$J632="","",IF(controle!$J632="Vencido","Vencido",IF(controle!$J632="Válido","Válido","Próximo ao vencimento")))</f>
        <v/>
      </c>
      <c r="R632" s="81" t="str">
        <f>IF(controle!$I632="","",controle!$I632+editar!$C$9)</f>
        <v/>
      </c>
      <c r="S632" s="80" t="str">
        <f>IF(controle!$R632="","",VLOOKUP(MONTH(controle!$R632),editar!$F$2:$G$13,2,0))</f>
        <v/>
      </c>
      <c r="T632" s="80" t="str">
        <f>IF(controle!$R632="","",YEAR(controle!$R632))</f>
        <v/>
      </c>
      <c r="U632" s="80" t="str">
        <f>IF(controle!$M632="","",IF(controle!$M632="Vencido","Vencido",IF(controle!$M632="Válido","Válido","Próximo ao vencimento")))</f>
        <v/>
      </c>
      <c r="V632" s="80" t="str">
        <f>IF(controle!$N632="","",VLOOKUP(MONTH(controle!$N632),editar!$F$2:$G$13,2,0))</f>
        <v/>
      </c>
      <c r="W632" s="80" t="str">
        <f>IF(controle!$N632="","",YEAR(controle!$N632))</f>
        <v/>
      </c>
      <c r="X632" s="80" t="str">
        <f>IF(controle!$I632="","",VLOOKUP(MONTH(controle!$I632),editar!$F$2:$G$13,2,0))</f>
        <v/>
      </c>
      <c r="Y632" s="80" t="str">
        <f>IF(controle!$I632="","",YEAR(controle!$I632))</f>
        <v/>
      </c>
      <c r="Z632" s="80" t="str">
        <f>IF(controle!$L632="","",VLOOKUP(MONTH(controle!$L632),editar!$F$2:$G$13,2,0))</f>
        <v/>
      </c>
      <c r="AA632" s="80" t="str">
        <f>IF(controle!$L632="","",YEAR(controle!$L632))</f>
        <v/>
      </c>
      <c r="AB632" s="61"/>
      <c r="AC632" s="62">
        <f>IFERROR(K632-editar!$C$1,"")</f>
        <v>-44648</v>
      </c>
      <c r="AD632" s="62">
        <f t="shared" si="1"/>
        <v>9999955352</v>
      </c>
      <c r="AE632" s="63"/>
      <c r="AF632" s="63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ht="19.5" customHeight="1">
      <c r="A633" s="82" t="str">
        <f>IF(controle!$D633="","",controle!$P633)</f>
        <v/>
      </c>
      <c r="B633" s="83"/>
      <c r="C633" s="83"/>
      <c r="D633" s="83"/>
      <c r="E633" s="83"/>
      <c r="F633" s="91"/>
      <c r="G633" s="99"/>
      <c r="H633" s="91"/>
      <c r="I633" s="100"/>
      <c r="J633" s="92" t="str">
        <f>IFERROR(IF((controle!$I633&gt;0),IF((DAYS360(TODAY(),(controle!$I633+editar!$C$9))&lt;1),"Vencido",IF((DAYS360(TODAY(),(controle!$I633+editar!$C$9))&lt;31),(DAYS360(TODAY(),(controle!$I633+editar!$C$9))&amp;" Dias para vencer"),"Válido")),""),"Inválido")</f>
        <v/>
      </c>
      <c r="K633" s="93" t="str">
        <f>controle!$R633</f>
        <v/>
      </c>
      <c r="L633" s="94"/>
      <c r="M633" s="95" t="str">
        <f>IFERROR(IF((controle!$L633&gt;0),IF((DAYS360(TODAY(),(controle!$L633+editar!$C$15))&lt;1),"Vencido",IF((DAYS360(TODAY(),(controle!$L633+editar!$C$15))&lt;31),(DAYS360(TODAY(),(controle!$L633+editar!$C$15))&amp;" Dias para vencer"),"Válido")),""),"Inválido")</f>
        <v/>
      </c>
      <c r="N633" s="94" t="str">
        <f>IF(controle!$L633="","",controle!$L633+editar!$C$15)</f>
        <v/>
      </c>
      <c r="O633" s="97"/>
      <c r="P633" s="80">
        <v>626.0</v>
      </c>
      <c r="Q633" s="80" t="str">
        <f>IF(controle!$J633="","",IF(controle!$J633="Vencido","Vencido",IF(controle!$J633="Válido","Válido","Próximo ao vencimento")))</f>
        <v/>
      </c>
      <c r="R633" s="81" t="str">
        <f>IF(controle!$I633="","",controle!$I633+editar!$C$9)</f>
        <v/>
      </c>
      <c r="S633" s="80" t="str">
        <f>IF(controle!$R633="","",VLOOKUP(MONTH(controle!$R633),editar!$F$2:$G$13,2,0))</f>
        <v/>
      </c>
      <c r="T633" s="80" t="str">
        <f>IF(controle!$R633="","",YEAR(controle!$R633))</f>
        <v/>
      </c>
      <c r="U633" s="80" t="str">
        <f>IF(controle!$M633="","",IF(controle!$M633="Vencido","Vencido",IF(controle!$M633="Válido","Válido","Próximo ao vencimento")))</f>
        <v/>
      </c>
      <c r="V633" s="80" t="str">
        <f>IF(controle!$N633="","",VLOOKUP(MONTH(controle!$N633),editar!$F$2:$G$13,2,0))</f>
        <v/>
      </c>
      <c r="W633" s="80" t="str">
        <f>IF(controle!$N633="","",YEAR(controle!$N633))</f>
        <v/>
      </c>
      <c r="X633" s="80" t="str">
        <f>IF(controle!$I633="","",VLOOKUP(MONTH(controle!$I633),editar!$F$2:$G$13,2,0))</f>
        <v/>
      </c>
      <c r="Y633" s="80" t="str">
        <f>IF(controle!$I633="","",YEAR(controle!$I633))</f>
        <v/>
      </c>
      <c r="Z633" s="80" t="str">
        <f>IF(controle!$L633="","",VLOOKUP(MONTH(controle!$L633),editar!$F$2:$G$13,2,0))</f>
        <v/>
      </c>
      <c r="AA633" s="80" t="str">
        <f>IF(controle!$L633="","",YEAR(controle!$L633))</f>
        <v/>
      </c>
      <c r="AB633" s="61"/>
      <c r="AC633" s="62">
        <f>IFERROR(K633-editar!$C$1,"")</f>
        <v>-44648</v>
      </c>
      <c r="AD633" s="62">
        <f t="shared" si="1"/>
        <v>9999955352</v>
      </c>
      <c r="AE633" s="63"/>
      <c r="AF633" s="63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ht="19.5" customHeight="1">
      <c r="A634" s="82" t="str">
        <f>IF(controle!$D634="","",controle!$P634)</f>
        <v/>
      </c>
      <c r="B634" s="83"/>
      <c r="C634" s="83"/>
      <c r="D634" s="83"/>
      <c r="E634" s="83"/>
      <c r="F634" s="91"/>
      <c r="G634" s="99"/>
      <c r="H634" s="91"/>
      <c r="I634" s="100"/>
      <c r="J634" s="92" t="str">
        <f>IFERROR(IF((controle!$I634&gt;0),IF((DAYS360(TODAY(),(controle!$I634+editar!$C$9))&lt;1),"Vencido",IF((DAYS360(TODAY(),(controle!$I634+editar!$C$9))&lt;31),(DAYS360(TODAY(),(controle!$I634+editar!$C$9))&amp;" Dias para vencer"),"Válido")),""),"Inválido")</f>
        <v/>
      </c>
      <c r="K634" s="93" t="str">
        <f>controle!$R634</f>
        <v/>
      </c>
      <c r="L634" s="94"/>
      <c r="M634" s="95" t="str">
        <f>IFERROR(IF((controle!$L634&gt;0),IF((DAYS360(TODAY(),(controle!$L634+editar!$C$15))&lt;1),"Vencido",IF((DAYS360(TODAY(),(controle!$L634+editar!$C$15))&lt;31),(DAYS360(TODAY(),(controle!$L634+editar!$C$15))&amp;" Dias para vencer"),"Válido")),""),"Inválido")</f>
        <v/>
      </c>
      <c r="N634" s="94" t="str">
        <f>IF(controle!$L634="","",controle!$L634+editar!$C$15)</f>
        <v/>
      </c>
      <c r="O634" s="97"/>
      <c r="P634" s="80">
        <v>627.0</v>
      </c>
      <c r="Q634" s="80" t="str">
        <f>IF(controle!$J634="","",IF(controle!$J634="Vencido","Vencido",IF(controle!$J634="Válido","Válido","Próximo ao vencimento")))</f>
        <v/>
      </c>
      <c r="R634" s="81" t="str">
        <f>IF(controle!$I634="","",controle!$I634+editar!$C$9)</f>
        <v/>
      </c>
      <c r="S634" s="80" t="str">
        <f>IF(controle!$R634="","",VLOOKUP(MONTH(controle!$R634),editar!$F$2:$G$13,2,0))</f>
        <v/>
      </c>
      <c r="T634" s="80" t="str">
        <f>IF(controle!$R634="","",YEAR(controle!$R634))</f>
        <v/>
      </c>
      <c r="U634" s="80" t="str">
        <f>IF(controle!$M634="","",IF(controle!$M634="Vencido","Vencido",IF(controle!$M634="Válido","Válido","Próximo ao vencimento")))</f>
        <v/>
      </c>
      <c r="V634" s="80" t="str">
        <f>IF(controle!$N634="","",VLOOKUP(MONTH(controle!$N634),editar!$F$2:$G$13,2,0))</f>
        <v/>
      </c>
      <c r="W634" s="80" t="str">
        <f>IF(controle!$N634="","",YEAR(controle!$N634))</f>
        <v/>
      </c>
      <c r="X634" s="80" t="str">
        <f>IF(controle!$I634="","",VLOOKUP(MONTH(controle!$I634),editar!$F$2:$G$13,2,0))</f>
        <v/>
      </c>
      <c r="Y634" s="80" t="str">
        <f>IF(controle!$I634="","",YEAR(controle!$I634))</f>
        <v/>
      </c>
      <c r="Z634" s="80" t="str">
        <f>IF(controle!$L634="","",VLOOKUP(MONTH(controle!$L634),editar!$F$2:$G$13,2,0))</f>
        <v/>
      </c>
      <c r="AA634" s="80" t="str">
        <f>IF(controle!$L634="","",YEAR(controle!$L634))</f>
        <v/>
      </c>
      <c r="AB634" s="61"/>
      <c r="AC634" s="62">
        <f>IFERROR(K634-editar!$C$1,"")</f>
        <v>-44648</v>
      </c>
      <c r="AD634" s="62">
        <f t="shared" si="1"/>
        <v>9999955352</v>
      </c>
      <c r="AE634" s="63"/>
      <c r="AF634" s="63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ht="19.5" customHeight="1">
      <c r="A635" s="82" t="str">
        <f>IF(controle!$D635="","",controle!$P635)</f>
        <v/>
      </c>
      <c r="B635" s="83"/>
      <c r="C635" s="83"/>
      <c r="D635" s="83"/>
      <c r="E635" s="83"/>
      <c r="F635" s="91"/>
      <c r="G635" s="99"/>
      <c r="H635" s="91"/>
      <c r="I635" s="100"/>
      <c r="J635" s="92" t="str">
        <f>IFERROR(IF((controle!$I635&gt;0),IF((DAYS360(TODAY(),(controle!$I635+editar!$C$9))&lt;1),"Vencido",IF((DAYS360(TODAY(),(controle!$I635+editar!$C$9))&lt;31),(DAYS360(TODAY(),(controle!$I635+editar!$C$9))&amp;" Dias para vencer"),"Válido")),""),"Inválido")</f>
        <v/>
      </c>
      <c r="K635" s="93" t="str">
        <f>controle!$R635</f>
        <v/>
      </c>
      <c r="L635" s="94"/>
      <c r="M635" s="95" t="str">
        <f>IFERROR(IF((controle!$L635&gt;0),IF((DAYS360(TODAY(),(controle!$L635+editar!$C$15))&lt;1),"Vencido",IF((DAYS360(TODAY(),(controle!$L635+editar!$C$15))&lt;31),(DAYS360(TODAY(),(controle!$L635+editar!$C$15))&amp;" Dias para vencer"),"Válido")),""),"Inválido")</f>
        <v/>
      </c>
      <c r="N635" s="94" t="str">
        <f>IF(controle!$L635="","",controle!$L635+editar!$C$15)</f>
        <v/>
      </c>
      <c r="O635" s="97"/>
      <c r="P635" s="80">
        <v>628.0</v>
      </c>
      <c r="Q635" s="80" t="str">
        <f>IF(controle!$J635="","",IF(controle!$J635="Vencido","Vencido",IF(controle!$J635="Válido","Válido","Próximo ao vencimento")))</f>
        <v/>
      </c>
      <c r="R635" s="81" t="str">
        <f>IF(controle!$I635="","",controle!$I635+editar!$C$9)</f>
        <v/>
      </c>
      <c r="S635" s="80" t="str">
        <f>IF(controle!$R635="","",VLOOKUP(MONTH(controle!$R635),editar!$F$2:$G$13,2,0))</f>
        <v/>
      </c>
      <c r="T635" s="80" t="str">
        <f>IF(controle!$R635="","",YEAR(controle!$R635))</f>
        <v/>
      </c>
      <c r="U635" s="80" t="str">
        <f>IF(controle!$M635="","",IF(controle!$M635="Vencido","Vencido",IF(controle!$M635="Válido","Válido","Próximo ao vencimento")))</f>
        <v/>
      </c>
      <c r="V635" s="80" t="str">
        <f>IF(controle!$N635="","",VLOOKUP(MONTH(controle!$N635),editar!$F$2:$G$13,2,0))</f>
        <v/>
      </c>
      <c r="W635" s="80" t="str">
        <f>IF(controle!$N635="","",YEAR(controle!$N635))</f>
        <v/>
      </c>
      <c r="X635" s="80" t="str">
        <f>IF(controle!$I635="","",VLOOKUP(MONTH(controle!$I635),editar!$F$2:$G$13,2,0))</f>
        <v/>
      </c>
      <c r="Y635" s="80" t="str">
        <f>IF(controle!$I635="","",YEAR(controle!$I635))</f>
        <v/>
      </c>
      <c r="Z635" s="80" t="str">
        <f>IF(controle!$L635="","",VLOOKUP(MONTH(controle!$L635),editar!$F$2:$G$13,2,0))</f>
        <v/>
      </c>
      <c r="AA635" s="80" t="str">
        <f>IF(controle!$L635="","",YEAR(controle!$L635))</f>
        <v/>
      </c>
      <c r="AB635" s="61"/>
      <c r="AC635" s="62">
        <f>IFERROR(K635-editar!$C$1,"")</f>
        <v>-44648</v>
      </c>
      <c r="AD635" s="62">
        <f t="shared" si="1"/>
        <v>9999955352</v>
      </c>
      <c r="AE635" s="63"/>
      <c r="AF635" s="63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ht="19.5" customHeight="1">
      <c r="A636" s="82" t="str">
        <f>IF(controle!$D636="","",controle!$P636)</f>
        <v/>
      </c>
      <c r="B636" s="83"/>
      <c r="C636" s="83"/>
      <c r="D636" s="83"/>
      <c r="E636" s="83"/>
      <c r="F636" s="91"/>
      <c r="G636" s="99"/>
      <c r="H636" s="91"/>
      <c r="I636" s="100"/>
      <c r="J636" s="92" t="str">
        <f>IFERROR(IF((controle!$I636&gt;0),IF((DAYS360(TODAY(),(controle!$I636+editar!$C$9))&lt;1),"Vencido",IF((DAYS360(TODAY(),(controle!$I636+editar!$C$9))&lt;31),(DAYS360(TODAY(),(controle!$I636+editar!$C$9))&amp;" Dias para vencer"),"Válido")),""),"Inválido")</f>
        <v/>
      </c>
      <c r="K636" s="93" t="str">
        <f>controle!$R636</f>
        <v/>
      </c>
      <c r="L636" s="94"/>
      <c r="M636" s="95" t="str">
        <f>IFERROR(IF((controle!$L636&gt;0),IF((DAYS360(TODAY(),(controle!$L636+editar!$C$15))&lt;1),"Vencido",IF((DAYS360(TODAY(),(controle!$L636+editar!$C$15))&lt;31),(DAYS360(TODAY(),(controle!$L636+editar!$C$15))&amp;" Dias para vencer"),"Válido")),""),"Inválido")</f>
        <v/>
      </c>
      <c r="N636" s="94" t="str">
        <f>IF(controle!$L636="","",controle!$L636+editar!$C$15)</f>
        <v/>
      </c>
      <c r="O636" s="97"/>
      <c r="P636" s="80">
        <v>629.0</v>
      </c>
      <c r="Q636" s="80" t="str">
        <f>IF(controle!$J636="","",IF(controle!$J636="Vencido","Vencido",IF(controle!$J636="Válido","Válido","Próximo ao vencimento")))</f>
        <v/>
      </c>
      <c r="R636" s="81" t="str">
        <f>IF(controle!$I636="","",controle!$I636+editar!$C$9)</f>
        <v/>
      </c>
      <c r="S636" s="80" t="str">
        <f>IF(controle!$R636="","",VLOOKUP(MONTH(controle!$R636),editar!$F$2:$G$13,2,0))</f>
        <v/>
      </c>
      <c r="T636" s="80" t="str">
        <f>IF(controle!$R636="","",YEAR(controle!$R636))</f>
        <v/>
      </c>
      <c r="U636" s="80" t="str">
        <f>IF(controle!$M636="","",IF(controle!$M636="Vencido","Vencido",IF(controle!$M636="Válido","Válido","Próximo ao vencimento")))</f>
        <v/>
      </c>
      <c r="V636" s="80" t="str">
        <f>IF(controle!$N636="","",VLOOKUP(MONTH(controle!$N636),editar!$F$2:$G$13,2,0))</f>
        <v/>
      </c>
      <c r="W636" s="80" t="str">
        <f>IF(controle!$N636="","",YEAR(controle!$N636))</f>
        <v/>
      </c>
      <c r="X636" s="80" t="str">
        <f>IF(controle!$I636="","",VLOOKUP(MONTH(controle!$I636),editar!$F$2:$G$13,2,0))</f>
        <v/>
      </c>
      <c r="Y636" s="80" t="str">
        <f>IF(controle!$I636="","",YEAR(controle!$I636))</f>
        <v/>
      </c>
      <c r="Z636" s="80" t="str">
        <f>IF(controle!$L636="","",VLOOKUP(MONTH(controle!$L636),editar!$F$2:$G$13,2,0))</f>
        <v/>
      </c>
      <c r="AA636" s="80" t="str">
        <f>IF(controle!$L636="","",YEAR(controle!$L636))</f>
        <v/>
      </c>
      <c r="AB636" s="61"/>
      <c r="AC636" s="62">
        <f>IFERROR(K636-editar!$C$1,"")</f>
        <v>-44648</v>
      </c>
      <c r="AD636" s="62">
        <f t="shared" si="1"/>
        <v>9999955352</v>
      </c>
      <c r="AE636" s="63"/>
      <c r="AF636" s="63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ht="19.5" customHeight="1">
      <c r="A637" s="82" t="str">
        <f>IF(controle!$D637="","",controle!$P637)</f>
        <v/>
      </c>
      <c r="B637" s="83"/>
      <c r="C637" s="83"/>
      <c r="D637" s="83"/>
      <c r="E637" s="83"/>
      <c r="F637" s="91"/>
      <c r="G637" s="99"/>
      <c r="H637" s="91"/>
      <c r="I637" s="100"/>
      <c r="J637" s="92" t="str">
        <f>IFERROR(IF((controle!$I637&gt;0),IF((DAYS360(TODAY(),(controle!$I637+editar!$C$9))&lt;1),"Vencido",IF((DAYS360(TODAY(),(controle!$I637+editar!$C$9))&lt;31),(DAYS360(TODAY(),(controle!$I637+editar!$C$9))&amp;" Dias para vencer"),"Válido")),""),"Inválido")</f>
        <v/>
      </c>
      <c r="K637" s="93" t="str">
        <f>controle!$R637</f>
        <v/>
      </c>
      <c r="L637" s="94"/>
      <c r="M637" s="95" t="str">
        <f>IFERROR(IF((controle!$L637&gt;0),IF((DAYS360(TODAY(),(controle!$L637+editar!$C$15))&lt;1),"Vencido",IF((DAYS360(TODAY(),(controle!$L637+editar!$C$15))&lt;31),(DAYS360(TODAY(),(controle!$L637+editar!$C$15))&amp;" Dias para vencer"),"Válido")),""),"Inválido")</f>
        <v/>
      </c>
      <c r="N637" s="94" t="str">
        <f>IF(controle!$L637="","",controle!$L637+editar!$C$15)</f>
        <v/>
      </c>
      <c r="O637" s="97"/>
      <c r="P637" s="80">
        <v>630.0</v>
      </c>
      <c r="Q637" s="80" t="str">
        <f>IF(controle!$J637="","",IF(controle!$J637="Vencido","Vencido",IF(controle!$J637="Válido","Válido","Próximo ao vencimento")))</f>
        <v/>
      </c>
      <c r="R637" s="81" t="str">
        <f>IF(controle!$I637="","",controle!$I637+editar!$C$9)</f>
        <v/>
      </c>
      <c r="S637" s="80" t="str">
        <f>IF(controle!$R637="","",VLOOKUP(MONTH(controle!$R637),editar!$F$2:$G$13,2,0))</f>
        <v/>
      </c>
      <c r="T637" s="80" t="str">
        <f>IF(controle!$R637="","",YEAR(controle!$R637))</f>
        <v/>
      </c>
      <c r="U637" s="80" t="str">
        <f>IF(controle!$M637="","",IF(controle!$M637="Vencido","Vencido",IF(controle!$M637="Válido","Válido","Próximo ao vencimento")))</f>
        <v/>
      </c>
      <c r="V637" s="80" t="str">
        <f>IF(controle!$N637="","",VLOOKUP(MONTH(controle!$N637),editar!$F$2:$G$13,2,0))</f>
        <v/>
      </c>
      <c r="W637" s="80" t="str">
        <f>IF(controle!$N637="","",YEAR(controle!$N637))</f>
        <v/>
      </c>
      <c r="X637" s="80" t="str">
        <f>IF(controle!$I637="","",VLOOKUP(MONTH(controle!$I637),editar!$F$2:$G$13,2,0))</f>
        <v/>
      </c>
      <c r="Y637" s="80" t="str">
        <f>IF(controle!$I637="","",YEAR(controle!$I637))</f>
        <v/>
      </c>
      <c r="Z637" s="80" t="str">
        <f>IF(controle!$L637="","",VLOOKUP(MONTH(controle!$L637),editar!$F$2:$G$13,2,0))</f>
        <v/>
      </c>
      <c r="AA637" s="80" t="str">
        <f>IF(controle!$L637="","",YEAR(controle!$L637))</f>
        <v/>
      </c>
      <c r="AB637" s="61"/>
      <c r="AC637" s="62">
        <f>IFERROR(K637-editar!$C$1,"")</f>
        <v>-44648</v>
      </c>
      <c r="AD637" s="62">
        <f t="shared" si="1"/>
        <v>9999955352</v>
      </c>
      <c r="AE637" s="63"/>
      <c r="AF637" s="63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ht="19.5" customHeight="1">
      <c r="A638" s="82" t="str">
        <f>IF(controle!$D638="","",controle!$P638)</f>
        <v/>
      </c>
      <c r="B638" s="83"/>
      <c r="C638" s="83"/>
      <c r="D638" s="83"/>
      <c r="E638" s="83"/>
      <c r="F638" s="91"/>
      <c r="G638" s="99"/>
      <c r="H638" s="91"/>
      <c r="I638" s="100"/>
      <c r="J638" s="92" t="str">
        <f>IFERROR(IF((controle!$I638&gt;0),IF((DAYS360(TODAY(),(controle!$I638+editar!$C$9))&lt;1),"Vencido",IF((DAYS360(TODAY(),(controle!$I638+editar!$C$9))&lt;31),(DAYS360(TODAY(),(controle!$I638+editar!$C$9))&amp;" Dias para vencer"),"Válido")),""),"Inválido")</f>
        <v/>
      </c>
      <c r="K638" s="93" t="str">
        <f>controle!$R638</f>
        <v/>
      </c>
      <c r="L638" s="94"/>
      <c r="M638" s="95" t="str">
        <f>IFERROR(IF((controle!$L638&gt;0),IF((DAYS360(TODAY(),(controle!$L638+editar!$C$15))&lt;1),"Vencido",IF((DAYS360(TODAY(),(controle!$L638+editar!$C$15))&lt;31),(DAYS360(TODAY(),(controle!$L638+editar!$C$15))&amp;" Dias para vencer"),"Válido")),""),"Inválido")</f>
        <v/>
      </c>
      <c r="N638" s="94" t="str">
        <f>IF(controle!$L638="","",controle!$L638+editar!$C$15)</f>
        <v/>
      </c>
      <c r="O638" s="97"/>
      <c r="P638" s="80">
        <v>631.0</v>
      </c>
      <c r="Q638" s="80" t="str">
        <f>IF(controle!$J638="","",IF(controle!$J638="Vencido","Vencido",IF(controle!$J638="Válido","Válido","Próximo ao vencimento")))</f>
        <v/>
      </c>
      <c r="R638" s="81" t="str">
        <f>IF(controle!$I638="","",controle!$I638+editar!$C$9)</f>
        <v/>
      </c>
      <c r="S638" s="80" t="str">
        <f>IF(controle!$R638="","",VLOOKUP(MONTH(controle!$R638),editar!$F$2:$G$13,2,0))</f>
        <v/>
      </c>
      <c r="T638" s="80" t="str">
        <f>IF(controle!$R638="","",YEAR(controle!$R638))</f>
        <v/>
      </c>
      <c r="U638" s="80" t="str">
        <f>IF(controle!$M638="","",IF(controle!$M638="Vencido","Vencido",IF(controle!$M638="Válido","Válido","Próximo ao vencimento")))</f>
        <v/>
      </c>
      <c r="V638" s="80" t="str">
        <f>IF(controle!$N638="","",VLOOKUP(MONTH(controle!$N638),editar!$F$2:$G$13,2,0))</f>
        <v/>
      </c>
      <c r="W638" s="80" t="str">
        <f>IF(controle!$N638="","",YEAR(controle!$N638))</f>
        <v/>
      </c>
      <c r="X638" s="80" t="str">
        <f>IF(controle!$I638="","",VLOOKUP(MONTH(controle!$I638),editar!$F$2:$G$13,2,0))</f>
        <v/>
      </c>
      <c r="Y638" s="80" t="str">
        <f>IF(controle!$I638="","",YEAR(controle!$I638))</f>
        <v/>
      </c>
      <c r="Z638" s="80" t="str">
        <f>IF(controle!$L638="","",VLOOKUP(MONTH(controle!$L638),editar!$F$2:$G$13,2,0))</f>
        <v/>
      </c>
      <c r="AA638" s="80" t="str">
        <f>IF(controle!$L638="","",YEAR(controle!$L638))</f>
        <v/>
      </c>
      <c r="AB638" s="61"/>
      <c r="AC638" s="62">
        <f>IFERROR(K638-editar!$C$1,"")</f>
        <v>-44648</v>
      </c>
      <c r="AD638" s="62">
        <f t="shared" si="1"/>
        <v>9999955352</v>
      </c>
      <c r="AE638" s="63"/>
      <c r="AF638" s="63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ht="19.5" customHeight="1">
      <c r="A639" s="82" t="str">
        <f>IF(controle!$D639="","",controle!$P639)</f>
        <v/>
      </c>
      <c r="B639" s="83"/>
      <c r="C639" s="83"/>
      <c r="D639" s="83"/>
      <c r="E639" s="83"/>
      <c r="F639" s="91"/>
      <c r="G639" s="99"/>
      <c r="H639" s="91"/>
      <c r="I639" s="100"/>
      <c r="J639" s="92" t="str">
        <f>IFERROR(IF((controle!$I639&gt;0),IF((DAYS360(TODAY(),(controle!$I639+editar!$C$9))&lt;1),"Vencido",IF((DAYS360(TODAY(),(controle!$I639+editar!$C$9))&lt;31),(DAYS360(TODAY(),(controle!$I639+editar!$C$9))&amp;" Dias para vencer"),"Válido")),""),"Inválido")</f>
        <v/>
      </c>
      <c r="K639" s="93" t="str">
        <f>controle!$R639</f>
        <v/>
      </c>
      <c r="L639" s="94"/>
      <c r="M639" s="95" t="str">
        <f>IFERROR(IF((controle!$L639&gt;0),IF((DAYS360(TODAY(),(controle!$L639+editar!$C$15))&lt;1),"Vencido",IF((DAYS360(TODAY(),(controle!$L639+editar!$C$15))&lt;31),(DAYS360(TODAY(),(controle!$L639+editar!$C$15))&amp;" Dias para vencer"),"Válido")),""),"Inválido")</f>
        <v/>
      </c>
      <c r="N639" s="94" t="str">
        <f>IF(controle!$L639="","",controle!$L639+editar!$C$15)</f>
        <v/>
      </c>
      <c r="O639" s="97"/>
      <c r="P639" s="80">
        <v>632.0</v>
      </c>
      <c r="Q639" s="80" t="str">
        <f>IF(controle!$J639="","",IF(controle!$J639="Vencido","Vencido",IF(controle!$J639="Válido","Válido","Próximo ao vencimento")))</f>
        <v/>
      </c>
      <c r="R639" s="81" t="str">
        <f>IF(controle!$I639="","",controle!$I639+editar!$C$9)</f>
        <v/>
      </c>
      <c r="S639" s="80" t="str">
        <f>IF(controle!$R639="","",VLOOKUP(MONTH(controle!$R639),editar!$F$2:$G$13,2,0))</f>
        <v/>
      </c>
      <c r="T639" s="80" t="str">
        <f>IF(controle!$R639="","",YEAR(controle!$R639))</f>
        <v/>
      </c>
      <c r="U639" s="80" t="str">
        <f>IF(controle!$M639="","",IF(controle!$M639="Vencido","Vencido",IF(controle!$M639="Válido","Válido","Próximo ao vencimento")))</f>
        <v/>
      </c>
      <c r="V639" s="80" t="str">
        <f>IF(controle!$N639="","",VLOOKUP(MONTH(controle!$N639),editar!$F$2:$G$13,2,0))</f>
        <v/>
      </c>
      <c r="W639" s="80" t="str">
        <f>IF(controle!$N639="","",YEAR(controle!$N639))</f>
        <v/>
      </c>
      <c r="X639" s="80" t="str">
        <f>IF(controle!$I639="","",VLOOKUP(MONTH(controle!$I639),editar!$F$2:$G$13,2,0))</f>
        <v/>
      </c>
      <c r="Y639" s="80" t="str">
        <f>IF(controle!$I639="","",YEAR(controle!$I639))</f>
        <v/>
      </c>
      <c r="Z639" s="80" t="str">
        <f>IF(controle!$L639="","",VLOOKUP(MONTH(controle!$L639),editar!$F$2:$G$13,2,0))</f>
        <v/>
      </c>
      <c r="AA639" s="80" t="str">
        <f>IF(controle!$L639="","",YEAR(controle!$L639))</f>
        <v/>
      </c>
      <c r="AB639" s="61"/>
      <c r="AC639" s="62">
        <f>IFERROR(K639-editar!$C$1,"")</f>
        <v>-44648</v>
      </c>
      <c r="AD639" s="62">
        <f t="shared" si="1"/>
        <v>9999955352</v>
      </c>
      <c r="AE639" s="63"/>
      <c r="AF639" s="63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ht="19.5" customHeight="1">
      <c r="A640" s="82" t="str">
        <f>IF(controle!$D640="","",controle!$P640)</f>
        <v/>
      </c>
      <c r="B640" s="83"/>
      <c r="C640" s="83"/>
      <c r="D640" s="83"/>
      <c r="E640" s="83"/>
      <c r="F640" s="91"/>
      <c r="G640" s="99"/>
      <c r="H640" s="91"/>
      <c r="I640" s="100"/>
      <c r="J640" s="92" t="str">
        <f>IFERROR(IF((controle!$I640&gt;0),IF((DAYS360(TODAY(),(controle!$I640+editar!$C$9))&lt;1),"Vencido",IF((DAYS360(TODAY(),(controle!$I640+editar!$C$9))&lt;31),(DAYS360(TODAY(),(controle!$I640+editar!$C$9))&amp;" Dias para vencer"),"Válido")),""),"Inválido")</f>
        <v/>
      </c>
      <c r="K640" s="93" t="str">
        <f>controle!$R640</f>
        <v/>
      </c>
      <c r="L640" s="94"/>
      <c r="M640" s="95" t="str">
        <f>IFERROR(IF((controle!$L640&gt;0),IF((DAYS360(TODAY(),(controle!$L640+editar!$C$15))&lt;1),"Vencido",IF((DAYS360(TODAY(),(controle!$L640+editar!$C$15))&lt;31),(DAYS360(TODAY(),(controle!$L640+editar!$C$15))&amp;" Dias para vencer"),"Válido")),""),"Inválido")</f>
        <v/>
      </c>
      <c r="N640" s="94" t="str">
        <f>IF(controle!$L640="","",controle!$L640+editar!$C$15)</f>
        <v/>
      </c>
      <c r="O640" s="97"/>
      <c r="P640" s="80">
        <v>633.0</v>
      </c>
      <c r="Q640" s="80" t="str">
        <f>IF(controle!$J640="","",IF(controle!$J640="Vencido","Vencido",IF(controle!$J640="Válido","Válido","Próximo ao vencimento")))</f>
        <v/>
      </c>
      <c r="R640" s="81" t="str">
        <f>IF(controle!$I640="","",controle!$I640+editar!$C$9)</f>
        <v/>
      </c>
      <c r="S640" s="80" t="str">
        <f>IF(controle!$R640="","",VLOOKUP(MONTH(controle!$R640),editar!$F$2:$G$13,2,0))</f>
        <v/>
      </c>
      <c r="T640" s="80" t="str">
        <f>IF(controle!$R640="","",YEAR(controle!$R640))</f>
        <v/>
      </c>
      <c r="U640" s="80" t="str">
        <f>IF(controle!$M640="","",IF(controle!$M640="Vencido","Vencido",IF(controle!$M640="Válido","Válido","Próximo ao vencimento")))</f>
        <v/>
      </c>
      <c r="V640" s="80" t="str">
        <f>IF(controle!$N640="","",VLOOKUP(MONTH(controle!$N640),editar!$F$2:$G$13,2,0))</f>
        <v/>
      </c>
      <c r="W640" s="80" t="str">
        <f>IF(controle!$N640="","",YEAR(controle!$N640))</f>
        <v/>
      </c>
      <c r="X640" s="80" t="str">
        <f>IF(controle!$I640="","",VLOOKUP(MONTH(controle!$I640),editar!$F$2:$G$13,2,0))</f>
        <v/>
      </c>
      <c r="Y640" s="80" t="str">
        <f>IF(controle!$I640="","",YEAR(controle!$I640))</f>
        <v/>
      </c>
      <c r="Z640" s="80" t="str">
        <f>IF(controle!$L640="","",VLOOKUP(MONTH(controle!$L640),editar!$F$2:$G$13,2,0))</f>
        <v/>
      </c>
      <c r="AA640" s="80" t="str">
        <f>IF(controle!$L640="","",YEAR(controle!$L640))</f>
        <v/>
      </c>
      <c r="AB640" s="61"/>
      <c r="AC640" s="62">
        <f>IFERROR(K640-editar!$C$1,"")</f>
        <v>-44648</v>
      </c>
      <c r="AD640" s="62">
        <f t="shared" si="1"/>
        <v>9999955352</v>
      </c>
      <c r="AE640" s="63"/>
      <c r="AF640" s="63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ht="19.5" customHeight="1">
      <c r="A641" s="82" t="str">
        <f>IF(controle!$D641="","",controle!$P641)</f>
        <v/>
      </c>
      <c r="B641" s="83"/>
      <c r="C641" s="83"/>
      <c r="D641" s="83"/>
      <c r="E641" s="83"/>
      <c r="F641" s="91"/>
      <c r="G641" s="99"/>
      <c r="H641" s="91"/>
      <c r="I641" s="100"/>
      <c r="J641" s="92" t="str">
        <f>IFERROR(IF((controle!$I641&gt;0),IF((DAYS360(TODAY(),(controle!$I641+editar!$C$9))&lt;1),"Vencido",IF((DAYS360(TODAY(),(controle!$I641+editar!$C$9))&lt;31),(DAYS360(TODAY(),(controle!$I641+editar!$C$9))&amp;" Dias para vencer"),"Válido")),""),"Inválido")</f>
        <v/>
      </c>
      <c r="K641" s="93" t="str">
        <f>controle!$R641</f>
        <v/>
      </c>
      <c r="L641" s="94"/>
      <c r="M641" s="95" t="str">
        <f>IFERROR(IF((controle!$L641&gt;0),IF((DAYS360(TODAY(),(controle!$L641+editar!$C$15))&lt;1),"Vencido",IF((DAYS360(TODAY(),(controle!$L641+editar!$C$15))&lt;31),(DAYS360(TODAY(),(controle!$L641+editar!$C$15))&amp;" Dias para vencer"),"Válido")),""),"Inválido")</f>
        <v/>
      </c>
      <c r="N641" s="94" t="str">
        <f>IF(controle!$L641="","",controle!$L641+editar!$C$15)</f>
        <v/>
      </c>
      <c r="O641" s="97"/>
      <c r="P641" s="80">
        <v>634.0</v>
      </c>
      <c r="Q641" s="80" t="str">
        <f>IF(controle!$J641="","",IF(controle!$J641="Vencido","Vencido",IF(controle!$J641="Válido","Válido","Próximo ao vencimento")))</f>
        <v/>
      </c>
      <c r="R641" s="81" t="str">
        <f>IF(controle!$I641="","",controle!$I641+editar!$C$9)</f>
        <v/>
      </c>
      <c r="S641" s="80" t="str">
        <f>IF(controle!$R641="","",VLOOKUP(MONTH(controle!$R641),editar!$F$2:$G$13,2,0))</f>
        <v/>
      </c>
      <c r="T641" s="80" t="str">
        <f>IF(controle!$R641="","",YEAR(controle!$R641))</f>
        <v/>
      </c>
      <c r="U641" s="80" t="str">
        <f>IF(controle!$M641="","",IF(controle!$M641="Vencido","Vencido",IF(controle!$M641="Válido","Válido","Próximo ao vencimento")))</f>
        <v/>
      </c>
      <c r="V641" s="80" t="str">
        <f>IF(controle!$N641="","",VLOOKUP(MONTH(controle!$N641),editar!$F$2:$G$13,2,0))</f>
        <v/>
      </c>
      <c r="W641" s="80" t="str">
        <f>IF(controle!$N641="","",YEAR(controle!$N641))</f>
        <v/>
      </c>
      <c r="X641" s="80" t="str">
        <f>IF(controle!$I641="","",VLOOKUP(MONTH(controle!$I641),editar!$F$2:$G$13,2,0))</f>
        <v/>
      </c>
      <c r="Y641" s="80" t="str">
        <f>IF(controle!$I641="","",YEAR(controle!$I641))</f>
        <v/>
      </c>
      <c r="Z641" s="80" t="str">
        <f>IF(controle!$L641="","",VLOOKUP(MONTH(controle!$L641),editar!$F$2:$G$13,2,0))</f>
        <v/>
      </c>
      <c r="AA641" s="80" t="str">
        <f>IF(controle!$L641="","",YEAR(controle!$L641))</f>
        <v/>
      </c>
      <c r="AB641" s="61"/>
      <c r="AC641" s="62">
        <f>IFERROR(K641-editar!$C$1,"")</f>
        <v>-44648</v>
      </c>
      <c r="AD641" s="62">
        <f t="shared" si="1"/>
        <v>9999955352</v>
      </c>
      <c r="AE641" s="63"/>
      <c r="AF641" s="63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ht="19.5" customHeight="1">
      <c r="A642" s="82" t="str">
        <f>IF(controle!$D642="","",controle!$P642)</f>
        <v/>
      </c>
      <c r="B642" s="83"/>
      <c r="C642" s="83"/>
      <c r="D642" s="83"/>
      <c r="E642" s="83"/>
      <c r="F642" s="91"/>
      <c r="G642" s="99"/>
      <c r="H642" s="91"/>
      <c r="I642" s="100"/>
      <c r="J642" s="92" t="str">
        <f>IFERROR(IF((controle!$I642&gt;0),IF((DAYS360(TODAY(),(controle!$I642+editar!$C$9))&lt;1),"Vencido",IF((DAYS360(TODAY(),(controle!$I642+editar!$C$9))&lt;31),(DAYS360(TODAY(),(controle!$I642+editar!$C$9))&amp;" Dias para vencer"),"Válido")),""),"Inválido")</f>
        <v/>
      </c>
      <c r="K642" s="93" t="str">
        <f>controle!$R642</f>
        <v/>
      </c>
      <c r="L642" s="94"/>
      <c r="M642" s="95" t="str">
        <f>IFERROR(IF((controle!$L642&gt;0),IF((DAYS360(TODAY(),(controle!$L642+editar!$C$15))&lt;1),"Vencido",IF((DAYS360(TODAY(),(controle!$L642+editar!$C$15))&lt;31),(DAYS360(TODAY(),(controle!$L642+editar!$C$15))&amp;" Dias para vencer"),"Válido")),""),"Inválido")</f>
        <v/>
      </c>
      <c r="N642" s="94" t="str">
        <f>IF(controle!$L642="","",controle!$L642+editar!$C$15)</f>
        <v/>
      </c>
      <c r="O642" s="97"/>
      <c r="P642" s="80">
        <v>635.0</v>
      </c>
      <c r="Q642" s="80" t="str">
        <f>IF(controle!$J642="","",IF(controle!$J642="Vencido","Vencido",IF(controle!$J642="Válido","Válido","Próximo ao vencimento")))</f>
        <v/>
      </c>
      <c r="R642" s="81" t="str">
        <f>IF(controle!$I642="","",controle!$I642+editar!$C$9)</f>
        <v/>
      </c>
      <c r="S642" s="80" t="str">
        <f>IF(controle!$R642="","",VLOOKUP(MONTH(controle!$R642),editar!$F$2:$G$13,2,0))</f>
        <v/>
      </c>
      <c r="T642" s="80" t="str">
        <f>IF(controle!$R642="","",YEAR(controle!$R642))</f>
        <v/>
      </c>
      <c r="U642" s="80" t="str">
        <f>IF(controle!$M642="","",IF(controle!$M642="Vencido","Vencido",IF(controle!$M642="Válido","Válido","Próximo ao vencimento")))</f>
        <v/>
      </c>
      <c r="V642" s="80" t="str">
        <f>IF(controle!$N642="","",VLOOKUP(MONTH(controle!$N642),editar!$F$2:$G$13,2,0))</f>
        <v/>
      </c>
      <c r="W642" s="80" t="str">
        <f>IF(controle!$N642="","",YEAR(controle!$N642))</f>
        <v/>
      </c>
      <c r="X642" s="80" t="str">
        <f>IF(controle!$I642="","",VLOOKUP(MONTH(controle!$I642),editar!$F$2:$G$13,2,0))</f>
        <v/>
      </c>
      <c r="Y642" s="80" t="str">
        <f>IF(controle!$I642="","",YEAR(controle!$I642))</f>
        <v/>
      </c>
      <c r="Z642" s="80" t="str">
        <f>IF(controle!$L642="","",VLOOKUP(MONTH(controle!$L642),editar!$F$2:$G$13,2,0))</f>
        <v/>
      </c>
      <c r="AA642" s="80" t="str">
        <f>IF(controle!$L642="","",YEAR(controle!$L642))</f>
        <v/>
      </c>
      <c r="AB642" s="61"/>
      <c r="AC642" s="62">
        <f>IFERROR(K642-editar!$C$1,"")</f>
        <v>-44648</v>
      </c>
      <c r="AD642" s="62">
        <f t="shared" si="1"/>
        <v>9999955352</v>
      </c>
      <c r="AE642" s="63"/>
      <c r="AF642" s="63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ht="19.5" customHeight="1">
      <c r="A643" s="82" t="str">
        <f>IF(controle!$D643="","",controle!$P643)</f>
        <v/>
      </c>
      <c r="B643" s="83"/>
      <c r="C643" s="83"/>
      <c r="D643" s="83"/>
      <c r="E643" s="83"/>
      <c r="F643" s="91"/>
      <c r="G643" s="99"/>
      <c r="H643" s="91"/>
      <c r="I643" s="100"/>
      <c r="J643" s="92" t="str">
        <f>IFERROR(IF((controle!$I643&gt;0),IF((DAYS360(TODAY(),(controle!$I643+editar!$C$9))&lt;1),"Vencido",IF((DAYS360(TODAY(),(controle!$I643+editar!$C$9))&lt;31),(DAYS360(TODAY(),(controle!$I643+editar!$C$9))&amp;" Dias para vencer"),"Válido")),""),"Inválido")</f>
        <v/>
      </c>
      <c r="K643" s="93" t="str">
        <f>controle!$R643</f>
        <v/>
      </c>
      <c r="L643" s="94"/>
      <c r="M643" s="95" t="str">
        <f>IFERROR(IF((controle!$L643&gt;0),IF((DAYS360(TODAY(),(controle!$L643+editar!$C$15))&lt;1),"Vencido",IF((DAYS360(TODAY(),(controle!$L643+editar!$C$15))&lt;31),(DAYS360(TODAY(),(controle!$L643+editar!$C$15))&amp;" Dias para vencer"),"Válido")),""),"Inválido")</f>
        <v/>
      </c>
      <c r="N643" s="94" t="str">
        <f>IF(controle!$L643="","",controle!$L643+editar!$C$15)</f>
        <v/>
      </c>
      <c r="O643" s="97"/>
      <c r="P643" s="80">
        <v>636.0</v>
      </c>
      <c r="Q643" s="80" t="str">
        <f>IF(controle!$J643="","",IF(controle!$J643="Vencido","Vencido",IF(controle!$J643="Válido","Válido","Próximo ao vencimento")))</f>
        <v/>
      </c>
      <c r="R643" s="81" t="str">
        <f>IF(controle!$I643="","",controle!$I643+editar!$C$9)</f>
        <v/>
      </c>
      <c r="S643" s="80" t="str">
        <f>IF(controle!$R643="","",VLOOKUP(MONTH(controle!$R643),editar!$F$2:$G$13,2,0))</f>
        <v/>
      </c>
      <c r="T643" s="80" t="str">
        <f>IF(controle!$R643="","",YEAR(controle!$R643))</f>
        <v/>
      </c>
      <c r="U643" s="80" t="str">
        <f>IF(controle!$M643="","",IF(controle!$M643="Vencido","Vencido",IF(controle!$M643="Válido","Válido","Próximo ao vencimento")))</f>
        <v/>
      </c>
      <c r="V643" s="80" t="str">
        <f>IF(controle!$N643="","",VLOOKUP(MONTH(controle!$N643),editar!$F$2:$G$13,2,0))</f>
        <v/>
      </c>
      <c r="W643" s="80" t="str">
        <f>IF(controle!$N643="","",YEAR(controle!$N643))</f>
        <v/>
      </c>
      <c r="X643" s="80" t="str">
        <f>IF(controle!$I643="","",VLOOKUP(MONTH(controle!$I643),editar!$F$2:$G$13,2,0))</f>
        <v/>
      </c>
      <c r="Y643" s="80" t="str">
        <f>IF(controle!$I643="","",YEAR(controle!$I643))</f>
        <v/>
      </c>
      <c r="Z643" s="80" t="str">
        <f>IF(controle!$L643="","",VLOOKUP(MONTH(controle!$L643),editar!$F$2:$G$13,2,0))</f>
        <v/>
      </c>
      <c r="AA643" s="80" t="str">
        <f>IF(controle!$L643="","",YEAR(controle!$L643))</f>
        <v/>
      </c>
      <c r="AB643" s="61"/>
      <c r="AC643" s="62">
        <f>IFERROR(K643-editar!$C$1,"")</f>
        <v>-44648</v>
      </c>
      <c r="AD643" s="62">
        <f t="shared" si="1"/>
        <v>9999955352</v>
      </c>
      <c r="AE643" s="63"/>
      <c r="AF643" s="63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ht="19.5" customHeight="1">
      <c r="A644" s="82" t="str">
        <f>IF(controle!$D644="","",controle!$P644)</f>
        <v/>
      </c>
      <c r="B644" s="83"/>
      <c r="C644" s="83"/>
      <c r="D644" s="83"/>
      <c r="E644" s="83"/>
      <c r="F644" s="91"/>
      <c r="G644" s="99"/>
      <c r="H644" s="91"/>
      <c r="I644" s="100"/>
      <c r="J644" s="92" t="str">
        <f>IFERROR(IF((controle!$I644&gt;0),IF((DAYS360(TODAY(),(controle!$I644+editar!$C$9))&lt;1),"Vencido",IF((DAYS360(TODAY(),(controle!$I644+editar!$C$9))&lt;31),(DAYS360(TODAY(),(controle!$I644+editar!$C$9))&amp;" Dias para vencer"),"Válido")),""),"Inválido")</f>
        <v/>
      </c>
      <c r="K644" s="93" t="str">
        <f>controle!$R644</f>
        <v/>
      </c>
      <c r="L644" s="94"/>
      <c r="M644" s="95" t="str">
        <f>IFERROR(IF((controle!$L644&gt;0),IF((DAYS360(TODAY(),(controle!$L644+editar!$C$15))&lt;1),"Vencido",IF((DAYS360(TODAY(),(controle!$L644+editar!$C$15))&lt;31),(DAYS360(TODAY(),(controle!$L644+editar!$C$15))&amp;" Dias para vencer"),"Válido")),""),"Inválido")</f>
        <v/>
      </c>
      <c r="N644" s="94" t="str">
        <f>IF(controle!$L644="","",controle!$L644+editar!$C$15)</f>
        <v/>
      </c>
      <c r="O644" s="97"/>
      <c r="P644" s="80">
        <v>637.0</v>
      </c>
      <c r="Q644" s="80" t="str">
        <f>IF(controle!$J644="","",IF(controle!$J644="Vencido","Vencido",IF(controle!$J644="Válido","Válido","Próximo ao vencimento")))</f>
        <v/>
      </c>
      <c r="R644" s="81" t="str">
        <f>IF(controle!$I644="","",controle!$I644+editar!$C$9)</f>
        <v/>
      </c>
      <c r="S644" s="80" t="str">
        <f>IF(controle!$R644="","",VLOOKUP(MONTH(controle!$R644),editar!$F$2:$G$13,2,0))</f>
        <v/>
      </c>
      <c r="T644" s="80" t="str">
        <f>IF(controle!$R644="","",YEAR(controle!$R644))</f>
        <v/>
      </c>
      <c r="U644" s="80" t="str">
        <f>IF(controle!$M644="","",IF(controle!$M644="Vencido","Vencido",IF(controle!$M644="Válido","Válido","Próximo ao vencimento")))</f>
        <v/>
      </c>
      <c r="V644" s="80" t="str">
        <f>IF(controle!$N644="","",VLOOKUP(MONTH(controle!$N644),editar!$F$2:$G$13,2,0))</f>
        <v/>
      </c>
      <c r="W644" s="80" t="str">
        <f>IF(controle!$N644="","",YEAR(controle!$N644))</f>
        <v/>
      </c>
      <c r="X644" s="80" t="str">
        <f>IF(controle!$I644="","",VLOOKUP(MONTH(controle!$I644),editar!$F$2:$G$13,2,0))</f>
        <v/>
      </c>
      <c r="Y644" s="80" t="str">
        <f>IF(controle!$I644="","",YEAR(controle!$I644))</f>
        <v/>
      </c>
      <c r="Z644" s="80" t="str">
        <f>IF(controle!$L644="","",VLOOKUP(MONTH(controle!$L644),editar!$F$2:$G$13,2,0))</f>
        <v/>
      </c>
      <c r="AA644" s="80" t="str">
        <f>IF(controle!$L644="","",YEAR(controle!$L644))</f>
        <v/>
      </c>
      <c r="AB644" s="61"/>
      <c r="AC644" s="62">
        <f>IFERROR(K644-editar!$C$1,"")</f>
        <v>-44648</v>
      </c>
      <c r="AD644" s="62">
        <f t="shared" si="1"/>
        <v>9999955352</v>
      </c>
      <c r="AE644" s="63"/>
      <c r="AF644" s="63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ht="19.5" customHeight="1">
      <c r="A645" s="82" t="str">
        <f>IF(controle!$D645="","",controle!$P645)</f>
        <v/>
      </c>
      <c r="B645" s="83"/>
      <c r="C645" s="83"/>
      <c r="D645" s="83"/>
      <c r="E645" s="83"/>
      <c r="F645" s="91"/>
      <c r="G645" s="99"/>
      <c r="H645" s="91"/>
      <c r="I645" s="100"/>
      <c r="J645" s="92" t="str">
        <f>IFERROR(IF((controle!$I645&gt;0),IF((DAYS360(TODAY(),(controle!$I645+editar!$C$9))&lt;1),"Vencido",IF((DAYS360(TODAY(),(controle!$I645+editar!$C$9))&lt;31),(DAYS360(TODAY(),(controle!$I645+editar!$C$9))&amp;" Dias para vencer"),"Válido")),""),"Inválido")</f>
        <v/>
      </c>
      <c r="K645" s="93" t="str">
        <f>controle!$R645</f>
        <v/>
      </c>
      <c r="L645" s="94"/>
      <c r="M645" s="95" t="str">
        <f>IFERROR(IF((controle!$L645&gt;0),IF((DAYS360(TODAY(),(controle!$L645+editar!$C$15))&lt;1),"Vencido",IF((DAYS360(TODAY(),(controle!$L645+editar!$C$15))&lt;31),(DAYS360(TODAY(),(controle!$L645+editar!$C$15))&amp;" Dias para vencer"),"Válido")),""),"Inválido")</f>
        <v/>
      </c>
      <c r="N645" s="94" t="str">
        <f>IF(controle!$L645="","",controle!$L645+editar!$C$15)</f>
        <v/>
      </c>
      <c r="O645" s="97"/>
      <c r="P645" s="80">
        <v>638.0</v>
      </c>
      <c r="Q645" s="80" t="str">
        <f>IF(controle!$J645="","",IF(controle!$J645="Vencido","Vencido",IF(controle!$J645="Válido","Válido","Próximo ao vencimento")))</f>
        <v/>
      </c>
      <c r="R645" s="81" t="str">
        <f>IF(controle!$I645="","",controle!$I645+editar!$C$9)</f>
        <v/>
      </c>
      <c r="S645" s="80" t="str">
        <f>IF(controle!$R645="","",VLOOKUP(MONTH(controle!$R645),editar!$F$2:$G$13,2,0))</f>
        <v/>
      </c>
      <c r="T645" s="80" t="str">
        <f>IF(controle!$R645="","",YEAR(controle!$R645))</f>
        <v/>
      </c>
      <c r="U645" s="80" t="str">
        <f>IF(controle!$M645="","",IF(controle!$M645="Vencido","Vencido",IF(controle!$M645="Válido","Válido","Próximo ao vencimento")))</f>
        <v/>
      </c>
      <c r="V645" s="80" t="str">
        <f>IF(controle!$N645="","",VLOOKUP(MONTH(controle!$N645),editar!$F$2:$G$13,2,0))</f>
        <v/>
      </c>
      <c r="W645" s="80" t="str">
        <f>IF(controle!$N645="","",YEAR(controle!$N645))</f>
        <v/>
      </c>
      <c r="X645" s="80" t="str">
        <f>IF(controle!$I645="","",VLOOKUP(MONTH(controle!$I645),editar!$F$2:$G$13,2,0))</f>
        <v/>
      </c>
      <c r="Y645" s="80" t="str">
        <f>IF(controle!$I645="","",YEAR(controle!$I645))</f>
        <v/>
      </c>
      <c r="Z645" s="80" t="str">
        <f>IF(controle!$L645="","",VLOOKUP(MONTH(controle!$L645),editar!$F$2:$G$13,2,0))</f>
        <v/>
      </c>
      <c r="AA645" s="80" t="str">
        <f>IF(controle!$L645="","",YEAR(controle!$L645))</f>
        <v/>
      </c>
      <c r="AB645" s="61"/>
      <c r="AC645" s="62">
        <f>IFERROR(K645-editar!$C$1,"")</f>
        <v>-44648</v>
      </c>
      <c r="AD645" s="62">
        <f t="shared" si="1"/>
        <v>9999955352</v>
      </c>
      <c r="AE645" s="63"/>
      <c r="AF645" s="63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ht="19.5" customHeight="1">
      <c r="A646" s="82" t="str">
        <f>IF(controle!$D646="","",controle!$P646)</f>
        <v/>
      </c>
      <c r="B646" s="83"/>
      <c r="C646" s="83"/>
      <c r="D646" s="83"/>
      <c r="E646" s="83"/>
      <c r="F646" s="91"/>
      <c r="G646" s="99"/>
      <c r="H646" s="91"/>
      <c r="I646" s="100"/>
      <c r="J646" s="92" t="str">
        <f>IFERROR(IF((controle!$I646&gt;0),IF((DAYS360(TODAY(),(controle!$I646+editar!$C$9))&lt;1),"Vencido",IF((DAYS360(TODAY(),(controle!$I646+editar!$C$9))&lt;31),(DAYS360(TODAY(),(controle!$I646+editar!$C$9))&amp;" Dias para vencer"),"Válido")),""),"Inválido")</f>
        <v/>
      </c>
      <c r="K646" s="93" t="str">
        <f>controle!$R646</f>
        <v/>
      </c>
      <c r="L646" s="94"/>
      <c r="M646" s="95" t="str">
        <f>IFERROR(IF((controle!$L646&gt;0),IF((DAYS360(TODAY(),(controle!$L646+editar!$C$15))&lt;1),"Vencido",IF((DAYS360(TODAY(),(controle!$L646+editar!$C$15))&lt;31),(DAYS360(TODAY(),(controle!$L646+editar!$C$15))&amp;" Dias para vencer"),"Válido")),""),"Inválido")</f>
        <v/>
      </c>
      <c r="N646" s="94" t="str">
        <f>IF(controle!$L646="","",controle!$L646+editar!$C$15)</f>
        <v/>
      </c>
      <c r="O646" s="97"/>
      <c r="P646" s="80">
        <v>639.0</v>
      </c>
      <c r="Q646" s="80" t="str">
        <f>IF(controle!$J646="","",IF(controle!$J646="Vencido","Vencido",IF(controle!$J646="Válido","Válido","Próximo ao vencimento")))</f>
        <v/>
      </c>
      <c r="R646" s="81" t="str">
        <f>IF(controle!$I646="","",controle!$I646+editar!$C$9)</f>
        <v/>
      </c>
      <c r="S646" s="80" t="str">
        <f>IF(controle!$R646="","",VLOOKUP(MONTH(controle!$R646),editar!$F$2:$G$13,2,0))</f>
        <v/>
      </c>
      <c r="T646" s="80" t="str">
        <f>IF(controle!$R646="","",YEAR(controle!$R646))</f>
        <v/>
      </c>
      <c r="U646" s="80" t="str">
        <f>IF(controle!$M646="","",IF(controle!$M646="Vencido","Vencido",IF(controle!$M646="Válido","Válido","Próximo ao vencimento")))</f>
        <v/>
      </c>
      <c r="V646" s="80" t="str">
        <f>IF(controle!$N646="","",VLOOKUP(MONTH(controle!$N646),editar!$F$2:$G$13,2,0))</f>
        <v/>
      </c>
      <c r="W646" s="80" t="str">
        <f>IF(controle!$N646="","",YEAR(controle!$N646))</f>
        <v/>
      </c>
      <c r="X646" s="80" t="str">
        <f>IF(controle!$I646="","",VLOOKUP(MONTH(controle!$I646),editar!$F$2:$G$13,2,0))</f>
        <v/>
      </c>
      <c r="Y646" s="80" t="str">
        <f>IF(controle!$I646="","",YEAR(controle!$I646))</f>
        <v/>
      </c>
      <c r="Z646" s="80" t="str">
        <f>IF(controle!$L646="","",VLOOKUP(MONTH(controle!$L646),editar!$F$2:$G$13,2,0))</f>
        <v/>
      </c>
      <c r="AA646" s="80" t="str">
        <f>IF(controle!$L646="","",YEAR(controle!$L646))</f>
        <v/>
      </c>
      <c r="AB646" s="61"/>
      <c r="AC646" s="62">
        <f>IFERROR(K646-editar!$C$1,"")</f>
        <v>-44648</v>
      </c>
      <c r="AD646" s="62">
        <f t="shared" si="1"/>
        <v>9999955352</v>
      </c>
      <c r="AE646" s="63"/>
      <c r="AF646" s="63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ht="19.5" customHeight="1">
      <c r="A647" s="82" t="str">
        <f>IF(controle!$D647="","",controle!$P647)</f>
        <v/>
      </c>
      <c r="B647" s="83"/>
      <c r="C647" s="83"/>
      <c r="D647" s="83"/>
      <c r="E647" s="83"/>
      <c r="F647" s="91"/>
      <c r="G647" s="99"/>
      <c r="H647" s="91"/>
      <c r="I647" s="100"/>
      <c r="J647" s="92" t="str">
        <f>IFERROR(IF((controle!$I647&gt;0),IF((DAYS360(TODAY(),(controle!$I647+editar!$C$9))&lt;1),"Vencido",IF((DAYS360(TODAY(),(controle!$I647+editar!$C$9))&lt;31),(DAYS360(TODAY(),(controle!$I647+editar!$C$9))&amp;" Dias para vencer"),"Válido")),""),"Inválido")</f>
        <v/>
      </c>
      <c r="K647" s="93" t="str">
        <f>controle!$R647</f>
        <v/>
      </c>
      <c r="L647" s="94"/>
      <c r="M647" s="95" t="str">
        <f>IFERROR(IF((controle!$L647&gt;0),IF((DAYS360(TODAY(),(controle!$L647+editar!$C$15))&lt;1),"Vencido",IF((DAYS360(TODAY(),(controle!$L647+editar!$C$15))&lt;31),(DAYS360(TODAY(),(controle!$L647+editar!$C$15))&amp;" Dias para vencer"),"Válido")),""),"Inválido")</f>
        <v/>
      </c>
      <c r="N647" s="94" t="str">
        <f>IF(controle!$L647="","",controle!$L647+editar!$C$15)</f>
        <v/>
      </c>
      <c r="O647" s="97"/>
      <c r="P647" s="80">
        <v>640.0</v>
      </c>
      <c r="Q647" s="80" t="str">
        <f>IF(controle!$J647="","",IF(controle!$J647="Vencido","Vencido",IF(controle!$J647="Válido","Válido","Próximo ao vencimento")))</f>
        <v/>
      </c>
      <c r="R647" s="81" t="str">
        <f>IF(controle!$I647="","",controle!$I647+editar!$C$9)</f>
        <v/>
      </c>
      <c r="S647" s="80" t="str">
        <f>IF(controle!$R647="","",VLOOKUP(MONTH(controle!$R647),editar!$F$2:$G$13,2,0))</f>
        <v/>
      </c>
      <c r="T647" s="80" t="str">
        <f>IF(controle!$R647="","",YEAR(controle!$R647))</f>
        <v/>
      </c>
      <c r="U647" s="80" t="str">
        <f>IF(controle!$M647="","",IF(controle!$M647="Vencido","Vencido",IF(controle!$M647="Válido","Válido","Próximo ao vencimento")))</f>
        <v/>
      </c>
      <c r="V647" s="80" t="str">
        <f>IF(controle!$N647="","",VLOOKUP(MONTH(controle!$N647),editar!$F$2:$G$13,2,0))</f>
        <v/>
      </c>
      <c r="W647" s="80" t="str">
        <f>IF(controle!$N647="","",YEAR(controle!$N647))</f>
        <v/>
      </c>
      <c r="X647" s="80" t="str">
        <f>IF(controle!$I647="","",VLOOKUP(MONTH(controle!$I647),editar!$F$2:$G$13,2,0))</f>
        <v/>
      </c>
      <c r="Y647" s="80" t="str">
        <f>IF(controle!$I647="","",YEAR(controle!$I647))</f>
        <v/>
      </c>
      <c r="Z647" s="80" t="str">
        <f>IF(controle!$L647="","",VLOOKUP(MONTH(controle!$L647),editar!$F$2:$G$13,2,0))</f>
        <v/>
      </c>
      <c r="AA647" s="80" t="str">
        <f>IF(controle!$L647="","",YEAR(controle!$L647))</f>
        <v/>
      </c>
      <c r="AB647" s="61"/>
      <c r="AC647" s="62">
        <f>IFERROR(K647-editar!$C$1,"")</f>
        <v>-44648</v>
      </c>
      <c r="AD647" s="62">
        <f t="shared" si="1"/>
        <v>9999955352</v>
      </c>
      <c r="AE647" s="63"/>
      <c r="AF647" s="63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ht="19.5" customHeight="1">
      <c r="A648" s="82" t="str">
        <f>IF(controle!$D648="","",controle!$P648)</f>
        <v/>
      </c>
      <c r="B648" s="83"/>
      <c r="C648" s="83"/>
      <c r="D648" s="83"/>
      <c r="E648" s="83"/>
      <c r="F648" s="91"/>
      <c r="G648" s="99"/>
      <c r="H648" s="91"/>
      <c r="I648" s="100"/>
      <c r="J648" s="92" t="str">
        <f>IFERROR(IF((controle!$I648&gt;0),IF((DAYS360(TODAY(),(controle!$I648+editar!$C$9))&lt;1),"Vencido",IF((DAYS360(TODAY(),(controle!$I648+editar!$C$9))&lt;31),(DAYS360(TODAY(),(controle!$I648+editar!$C$9))&amp;" Dias para vencer"),"Válido")),""),"Inválido")</f>
        <v/>
      </c>
      <c r="K648" s="93" t="str">
        <f>controle!$R648</f>
        <v/>
      </c>
      <c r="L648" s="94"/>
      <c r="M648" s="95" t="str">
        <f>IFERROR(IF((controle!$L648&gt;0),IF((DAYS360(TODAY(),(controle!$L648+editar!$C$15))&lt;1),"Vencido",IF((DAYS360(TODAY(),(controle!$L648+editar!$C$15))&lt;31),(DAYS360(TODAY(),(controle!$L648+editar!$C$15))&amp;" Dias para vencer"),"Válido")),""),"Inválido")</f>
        <v/>
      </c>
      <c r="N648" s="94" t="str">
        <f>IF(controle!$L648="","",controle!$L648+editar!$C$15)</f>
        <v/>
      </c>
      <c r="O648" s="97"/>
      <c r="P648" s="80">
        <v>641.0</v>
      </c>
      <c r="Q648" s="80" t="str">
        <f>IF(controle!$J648="","",IF(controle!$J648="Vencido","Vencido",IF(controle!$J648="Válido","Válido","Próximo ao vencimento")))</f>
        <v/>
      </c>
      <c r="R648" s="81" t="str">
        <f>IF(controle!$I648="","",controle!$I648+editar!$C$9)</f>
        <v/>
      </c>
      <c r="S648" s="80" t="str">
        <f>IF(controle!$R648="","",VLOOKUP(MONTH(controle!$R648),editar!$F$2:$G$13,2,0))</f>
        <v/>
      </c>
      <c r="T648" s="80" t="str">
        <f>IF(controle!$R648="","",YEAR(controle!$R648))</f>
        <v/>
      </c>
      <c r="U648" s="80" t="str">
        <f>IF(controle!$M648="","",IF(controle!$M648="Vencido","Vencido",IF(controle!$M648="Válido","Válido","Próximo ao vencimento")))</f>
        <v/>
      </c>
      <c r="V648" s="80" t="str">
        <f>IF(controle!$N648="","",VLOOKUP(MONTH(controle!$N648),editar!$F$2:$G$13,2,0))</f>
        <v/>
      </c>
      <c r="W648" s="80" t="str">
        <f>IF(controle!$N648="","",YEAR(controle!$N648))</f>
        <v/>
      </c>
      <c r="X648" s="80" t="str">
        <f>IF(controle!$I648="","",VLOOKUP(MONTH(controle!$I648),editar!$F$2:$G$13,2,0))</f>
        <v/>
      </c>
      <c r="Y648" s="80" t="str">
        <f>IF(controle!$I648="","",YEAR(controle!$I648))</f>
        <v/>
      </c>
      <c r="Z648" s="80" t="str">
        <f>IF(controle!$L648="","",VLOOKUP(MONTH(controle!$L648),editar!$F$2:$G$13,2,0))</f>
        <v/>
      </c>
      <c r="AA648" s="80" t="str">
        <f>IF(controle!$L648="","",YEAR(controle!$L648))</f>
        <v/>
      </c>
      <c r="AB648" s="61"/>
      <c r="AC648" s="62">
        <f>IFERROR(K648-editar!$C$1,"")</f>
        <v>-44648</v>
      </c>
      <c r="AD648" s="62">
        <f t="shared" si="1"/>
        <v>9999955352</v>
      </c>
      <c r="AE648" s="63"/>
      <c r="AF648" s="63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ht="19.5" customHeight="1">
      <c r="A649" s="82" t="str">
        <f>IF(controle!$D649="","",controle!$P649)</f>
        <v/>
      </c>
      <c r="B649" s="83"/>
      <c r="C649" s="83"/>
      <c r="D649" s="83"/>
      <c r="E649" s="83"/>
      <c r="F649" s="91"/>
      <c r="G649" s="99"/>
      <c r="H649" s="91"/>
      <c r="I649" s="100"/>
      <c r="J649" s="92" t="str">
        <f>IFERROR(IF((controle!$I649&gt;0),IF((DAYS360(TODAY(),(controle!$I649+editar!$C$9))&lt;1),"Vencido",IF((DAYS360(TODAY(),(controle!$I649+editar!$C$9))&lt;31),(DAYS360(TODAY(),(controle!$I649+editar!$C$9))&amp;" Dias para vencer"),"Válido")),""),"Inválido")</f>
        <v/>
      </c>
      <c r="K649" s="93" t="str">
        <f>controle!$R649</f>
        <v/>
      </c>
      <c r="L649" s="94"/>
      <c r="M649" s="95" t="str">
        <f>IFERROR(IF((controle!$L649&gt;0),IF((DAYS360(TODAY(),(controle!$L649+editar!$C$15))&lt;1),"Vencido",IF((DAYS360(TODAY(),(controle!$L649+editar!$C$15))&lt;31),(DAYS360(TODAY(),(controle!$L649+editar!$C$15))&amp;" Dias para vencer"),"Válido")),""),"Inválido")</f>
        <v/>
      </c>
      <c r="N649" s="94" t="str">
        <f>IF(controle!$L649="","",controle!$L649+editar!$C$15)</f>
        <v/>
      </c>
      <c r="O649" s="97"/>
      <c r="P649" s="80">
        <v>642.0</v>
      </c>
      <c r="Q649" s="80" t="str">
        <f>IF(controle!$J649="","",IF(controle!$J649="Vencido","Vencido",IF(controle!$J649="Válido","Válido","Próximo ao vencimento")))</f>
        <v/>
      </c>
      <c r="R649" s="81" t="str">
        <f>IF(controle!$I649="","",controle!$I649+editar!$C$9)</f>
        <v/>
      </c>
      <c r="S649" s="80" t="str">
        <f>IF(controle!$R649="","",VLOOKUP(MONTH(controle!$R649),editar!$F$2:$G$13,2,0))</f>
        <v/>
      </c>
      <c r="T649" s="80" t="str">
        <f>IF(controle!$R649="","",YEAR(controle!$R649))</f>
        <v/>
      </c>
      <c r="U649" s="80" t="str">
        <f>IF(controle!$M649="","",IF(controle!$M649="Vencido","Vencido",IF(controle!$M649="Válido","Válido","Próximo ao vencimento")))</f>
        <v/>
      </c>
      <c r="V649" s="80" t="str">
        <f>IF(controle!$N649="","",VLOOKUP(MONTH(controle!$N649),editar!$F$2:$G$13,2,0))</f>
        <v/>
      </c>
      <c r="W649" s="80" t="str">
        <f>IF(controle!$N649="","",YEAR(controle!$N649))</f>
        <v/>
      </c>
      <c r="X649" s="80" t="str">
        <f>IF(controle!$I649="","",VLOOKUP(MONTH(controle!$I649),editar!$F$2:$G$13,2,0))</f>
        <v/>
      </c>
      <c r="Y649" s="80" t="str">
        <f>IF(controle!$I649="","",YEAR(controle!$I649))</f>
        <v/>
      </c>
      <c r="Z649" s="80" t="str">
        <f>IF(controle!$L649="","",VLOOKUP(MONTH(controle!$L649),editar!$F$2:$G$13,2,0))</f>
        <v/>
      </c>
      <c r="AA649" s="80" t="str">
        <f>IF(controle!$L649="","",YEAR(controle!$L649))</f>
        <v/>
      </c>
      <c r="AB649" s="61"/>
      <c r="AC649" s="62">
        <f>IFERROR(K649-editar!$C$1,"")</f>
        <v>-44648</v>
      </c>
      <c r="AD649" s="62">
        <f t="shared" si="1"/>
        <v>9999955352</v>
      </c>
      <c r="AE649" s="63"/>
      <c r="AF649" s="63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ht="19.5" customHeight="1">
      <c r="A650" s="82" t="str">
        <f>IF(controle!$D650="","",controle!$P650)</f>
        <v/>
      </c>
      <c r="B650" s="83"/>
      <c r="C650" s="83"/>
      <c r="D650" s="83"/>
      <c r="E650" s="83"/>
      <c r="F650" s="91"/>
      <c r="G650" s="99"/>
      <c r="H650" s="91"/>
      <c r="I650" s="100"/>
      <c r="J650" s="92" t="str">
        <f>IFERROR(IF((controle!$I650&gt;0),IF((DAYS360(TODAY(),(controle!$I650+editar!$C$9))&lt;1),"Vencido",IF((DAYS360(TODAY(),(controle!$I650+editar!$C$9))&lt;31),(DAYS360(TODAY(),(controle!$I650+editar!$C$9))&amp;" Dias para vencer"),"Válido")),""),"Inválido")</f>
        <v/>
      </c>
      <c r="K650" s="93" t="str">
        <f>controle!$R650</f>
        <v/>
      </c>
      <c r="L650" s="94"/>
      <c r="M650" s="95" t="str">
        <f>IFERROR(IF((controle!$L650&gt;0),IF((DAYS360(TODAY(),(controle!$L650+editar!$C$15))&lt;1),"Vencido",IF((DAYS360(TODAY(),(controle!$L650+editar!$C$15))&lt;31),(DAYS360(TODAY(),(controle!$L650+editar!$C$15))&amp;" Dias para vencer"),"Válido")),""),"Inválido")</f>
        <v/>
      </c>
      <c r="N650" s="94" t="str">
        <f>IF(controle!$L650="","",controle!$L650+editar!$C$15)</f>
        <v/>
      </c>
      <c r="O650" s="97"/>
      <c r="P650" s="80">
        <v>643.0</v>
      </c>
      <c r="Q650" s="80" t="str">
        <f>IF(controle!$J650="","",IF(controle!$J650="Vencido","Vencido",IF(controle!$J650="Válido","Válido","Próximo ao vencimento")))</f>
        <v/>
      </c>
      <c r="R650" s="81" t="str">
        <f>IF(controle!$I650="","",controle!$I650+editar!$C$9)</f>
        <v/>
      </c>
      <c r="S650" s="80" t="str">
        <f>IF(controle!$R650="","",VLOOKUP(MONTH(controle!$R650),editar!$F$2:$G$13,2,0))</f>
        <v/>
      </c>
      <c r="T650" s="80" t="str">
        <f>IF(controle!$R650="","",YEAR(controle!$R650))</f>
        <v/>
      </c>
      <c r="U650" s="80" t="str">
        <f>IF(controle!$M650="","",IF(controle!$M650="Vencido","Vencido",IF(controle!$M650="Válido","Válido","Próximo ao vencimento")))</f>
        <v/>
      </c>
      <c r="V650" s="80" t="str">
        <f>IF(controle!$N650="","",VLOOKUP(MONTH(controle!$N650),editar!$F$2:$G$13,2,0))</f>
        <v/>
      </c>
      <c r="W650" s="80" t="str">
        <f>IF(controle!$N650="","",YEAR(controle!$N650))</f>
        <v/>
      </c>
      <c r="X650" s="80" t="str">
        <f>IF(controle!$I650="","",VLOOKUP(MONTH(controle!$I650),editar!$F$2:$G$13,2,0))</f>
        <v/>
      </c>
      <c r="Y650" s="80" t="str">
        <f>IF(controle!$I650="","",YEAR(controle!$I650))</f>
        <v/>
      </c>
      <c r="Z650" s="80" t="str">
        <f>IF(controle!$L650="","",VLOOKUP(MONTH(controle!$L650),editar!$F$2:$G$13,2,0))</f>
        <v/>
      </c>
      <c r="AA650" s="80" t="str">
        <f>IF(controle!$L650="","",YEAR(controle!$L650))</f>
        <v/>
      </c>
      <c r="AB650" s="61"/>
      <c r="AC650" s="62">
        <f>IFERROR(K650-editar!$C$1,"")</f>
        <v>-44648</v>
      </c>
      <c r="AD650" s="62">
        <f t="shared" si="1"/>
        <v>9999955352</v>
      </c>
      <c r="AE650" s="63"/>
      <c r="AF650" s="63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ht="19.5" customHeight="1">
      <c r="A651" s="82" t="str">
        <f>IF(controle!$D651="","",controle!$P651)</f>
        <v/>
      </c>
      <c r="B651" s="83"/>
      <c r="C651" s="83"/>
      <c r="D651" s="83"/>
      <c r="E651" s="83"/>
      <c r="F651" s="91"/>
      <c r="G651" s="99"/>
      <c r="H651" s="91"/>
      <c r="I651" s="100"/>
      <c r="J651" s="92" t="str">
        <f>IFERROR(IF((controle!$I651&gt;0),IF((DAYS360(TODAY(),(controle!$I651+editar!$C$9))&lt;1),"Vencido",IF((DAYS360(TODAY(),(controle!$I651+editar!$C$9))&lt;31),(DAYS360(TODAY(),(controle!$I651+editar!$C$9))&amp;" Dias para vencer"),"Válido")),""),"Inválido")</f>
        <v/>
      </c>
      <c r="K651" s="93" t="str">
        <f>controle!$R651</f>
        <v/>
      </c>
      <c r="L651" s="94"/>
      <c r="M651" s="95" t="str">
        <f>IFERROR(IF((controle!$L651&gt;0),IF((DAYS360(TODAY(),(controle!$L651+editar!$C$15))&lt;1),"Vencido",IF((DAYS360(TODAY(),(controle!$L651+editar!$C$15))&lt;31),(DAYS360(TODAY(),(controle!$L651+editar!$C$15))&amp;" Dias para vencer"),"Válido")),""),"Inválido")</f>
        <v/>
      </c>
      <c r="N651" s="94" t="str">
        <f>IF(controle!$L651="","",controle!$L651+editar!$C$15)</f>
        <v/>
      </c>
      <c r="O651" s="97"/>
      <c r="P651" s="80">
        <v>644.0</v>
      </c>
      <c r="Q651" s="80" t="str">
        <f>IF(controle!$J651="","",IF(controle!$J651="Vencido","Vencido",IF(controle!$J651="Válido","Válido","Próximo ao vencimento")))</f>
        <v/>
      </c>
      <c r="R651" s="81" t="str">
        <f>IF(controle!$I651="","",controle!$I651+editar!$C$9)</f>
        <v/>
      </c>
      <c r="S651" s="80" t="str">
        <f>IF(controle!$R651="","",VLOOKUP(MONTH(controle!$R651),editar!$F$2:$G$13,2,0))</f>
        <v/>
      </c>
      <c r="T651" s="80" t="str">
        <f>IF(controle!$R651="","",YEAR(controle!$R651))</f>
        <v/>
      </c>
      <c r="U651" s="80" t="str">
        <f>IF(controle!$M651="","",IF(controle!$M651="Vencido","Vencido",IF(controle!$M651="Válido","Válido","Próximo ao vencimento")))</f>
        <v/>
      </c>
      <c r="V651" s="80" t="str">
        <f>IF(controle!$N651="","",VLOOKUP(MONTH(controle!$N651),editar!$F$2:$G$13,2,0))</f>
        <v/>
      </c>
      <c r="W651" s="80" t="str">
        <f>IF(controle!$N651="","",YEAR(controle!$N651))</f>
        <v/>
      </c>
      <c r="X651" s="80" t="str">
        <f>IF(controle!$I651="","",VLOOKUP(MONTH(controle!$I651),editar!$F$2:$G$13,2,0))</f>
        <v/>
      </c>
      <c r="Y651" s="80" t="str">
        <f>IF(controle!$I651="","",YEAR(controle!$I651))</f>
        <v/>
      </c>
      <c r="Z651" s="80" t="str">
        <f>IF(controle!$L651="","",VLOOKUP(MONTH(controle!$L651),editar!$F$2:$G$13,2,0))</f>
        <v/>
      </c>
      <c r="AA651" s="80" t="str">
        <f>IF(controle!$L651="","",YEAR(controle!$L651))</f>
        <v/>
      </c>
      <c r="AB651" s="61"/>
      <c r="AC651" s="62">
        <f>IFERROR(K651-editar!$C$1,"")</f>
        <v>-44648</v>
      </c>
      <c r="AD651" s="62">
        <f t="shared" si="1"/>
        <v>9999955352</v>
      </c>
      <c r="AE651" s="63"/>
      <c r="AF651" s="63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ht="19.5" customHeight="1">
      <c r="A652" s="82" t="str">
        <f>IF(controle!$D652="","",controle!$P652)</f>
        <v/>
      </c>
      <c r="B652" s="83"/>
      <c r="C652" s="83"/>
      <c r="D652" s="83"/>
      <c r="E652" s="83"/>
      <c r="F652" s="91"/>
      <c r="G652" s="99"/>
      <c r="H652" s="91"/>
      <c r="I652" s="100"/>
      <c r="J652" s="92" t="str">
        <f>IFERROR(IF((controle!$I652&gt;0),IF((DAYS360(TODAY(),(controle!$I652+editar!$C$9))&lt;1),"Vencido",IF((DAYS360(TODAY(),(controle!$I652+editar!$C$9))&lt;31),(DAYS360(TODAY(),(controle!$I652+editar!$C$9))&amp;" Dias para vencer"),"Válido")),""),"Inválido")</f>
        <v/>
      </c>
      <c r="K652" s="93" t="str">
        <f>controle!$R652</f>
        <v/>
      </c>
      <c r="L652" s="94"/>
      <c r="M652" s="95" t="str">
        <f>IFERROR(IF((controle!$L652&gt;0),IF((DAYS360(TODAY(),(controle!$L652+editar!$C$15))&lt;1),"Vencido",IF((DAYS360(TODAY(),(controle!$L652+editar!$C$15))&lt;31),(DAYS360(TODAY(),(controle!$L652+editar!$C$15))&amp;" Dias para vencer"),"Válido")),""),"Inválido")</f>
        <v/>
      </c>
      <c r="N652" s="94" t="str">
        <f>IF(controle!$L652="","",controle!$L652+editar!$C$15)</f>
        <v/>
      </c>
      <c r="O652" s="97"/>
      <c r="P652" s="80">
        <v>645.0</v>
      </c>
      <c r="Q652" s="80" t="str">
        <f>IF(controle!$J652="","",IF(controle!$J652="Vencido","Vencido",IF(controle!$J652="Válido","Válido","Próximo ao vencimento")))</f>
        <v/>
      </c>
      <c r="R652" s="81" t="str">
        <f>IF(controle!$I652="","",controle!$I652+editar!$C$9)</f>
        <v/>
      </c>
      <c r="S652" s="80" t="str">
        <f>IF(controle!$R652="","",VLOOKUP(MONTH(controle!$R652),editar!$F$2:$G$13,2,0))</f>
        <v/>
      </c>
      <c r="T652" s="80" t="str">
        <f>IF(controle!$R652="","",YEAR(controle!$R652))</f>
        <v/>
      </c>
      <c r="U652" s="80" t="str">
        <f>IF(controle!$M652="","",IF(controle!$M652="Vencido","Vencido",IF(controle!$M652="Válido","Válido","Próximo ao vencimento")))</f>
        <v/>
      </c>
      <c r="V652" s="80" t="str">
        <f>IF(controle!$N652="","",VLOOKUP(MONTH(controle!$N652),editar!$F$2:$G$13,2,0))</f>
        <v/>
      </c>
      <c r="W652" s="80" t="str">
        <f>IF(controle!$N652="","",YEAR(controle!$N652))</f>
        <v/>
      </c>
      <c r="X652" s="80" t="str">
        <f>IF(controle!$I652="","",VLOOKUP(MONTH(controle!$I652),editar!$F$2:$G$13,2,0))</f>
        <v/>
      </c>
      <c r="Y652" s="80" t="str">
        <f>IF(controle!$I652="","",YEAR(controle!$I652))</f>
        <v/>
      </c>
      <c r="Z652" s="80" t="str">
        <f>IF(controle!$L652="","",VLOOKUP(MONTH(controle!$L652),editar!$F$2:$G$13,2,0))</f>
        <v/>
      </c>
      <c r="AA652" s="80" t="str">
        <f>IF(controle!$L652="","",YEAR(controle!$L652))</f>
        <v/>
      </c>
      <c r="AB652" s="61"/>
      <c r="AC652" s="62">
        <f>IFERROR(K652-editar!$C$1,"")</f>
        <v>-44648</v>
      </c>
      <c r="AD652" s="62">
        <f t="shared" si="1"/>
        <v>9999955352</v>
      </c>
      <c r="AE652" s="63"/>
      <c r="AF652" s="63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ht="19.5" customHeight="1">
      <c r="A653" s="82" t="str">
        <f>IF(controle!$D653="","",controle!$P653)</f>
        <v/>
      </c>
      <c r="B653" s="83"/>
      <c r="C653" s="83"/>
      <c r="D653" s="83"/>
      <c r="E653" s="83"/>
      <c r="F653" s="91"/>
      <c r="G653" s="99"/>
      <c r="H653" s="91"/>
      <c r="I653" s="100"/>
      <c r="J653" s="92" t="str">
        <f>IFERROR(IF((controle!$I653&gt;0),IF((DAYS360(TODAY(),(controle!$I653+editar!$C$9))&lt;1),"Vencido",IF((DAYS360(TODAY(),(controle!$I653+editar!$C$9))&lt;31),(DAYS360(TODAY(),(controle!$I653+editar!$C$9))&amp;" Dias para vencer"),"Válido")),""),"Inválido")</f>
        <v/>
      </c>
      <c r="K653" s="93" t="str">
        <f>controle!$R653</f>
        <v/>
      </c>
      <c r="L653" s="94"/>
      <c r="M653" s="95" t="str">
        <f>IFERROR(IF((controle!$L653&gt;0),IF((DAYS360(TODAY(),(controle!$L653+editar!$C$15))&lt;1),"Vencido",IF((DAYS360(TODAY(),(controle!$L653+editar!$C$15))&lt;31),(DAYS360(TODAY(),(controle!$L653+editar!$C$15))&amp;" Dias para vencer"),"Válido")),""),"Inválido")</f>
        <v/>
      </c>
      <c r="N653" s="94" t="str">
        <f>IF(controle!$L653="","",controle!$L653+editar!$C$15)</f>
        <v/>
      </c>
      <c r="O653" s="97"/>
      <c r="P653" s="80">
        <v>646.0</v>
      </c>
      <c r="Q653" s="80" t="str">
        <f>IF(controle!$J653="","",IF(controle!$J653="Vencido","Vencido",IF(controle!$J653="Válido","Válido","Próximo ao vencimento")))</f>
        <v/>
      </c>
      <c r="R653" s="81" t="str">
        <f>IF(controle!$I653="","",controle!$I653+editar!$C$9)</f>
        <v/>
      </c>
      <c r="S653" s="80" t="str">
        <f>IF(controle!$R653="","",VLOOKUP(MONTH(controle!$R653),editar!$F$2:$G$13,2,0))</f>
        <v/>
      </c>
      <c r="T653" s="80" t="str">
        <f>IF(controle!$R653="","",YEAR(controle!$R653))</f>
        <v/>
      </c>
      <c r="U653" s="80" t="str">
        <f>IF(controle!$M653="","",IF(controle!$M653="Vencido","Vencido",IF(controle!$M653="Válido","Válido","Próximo ao vencimento")))</f>
        <v/>
      </c>
      <c r="V653" s="80" t="str">
        <f>IF(controle!$N653="","",VLOOKUP(MONTH(controle!$N653),editar!$F$2:$G$13,2,0))</f>
        <v/>
      </c>
      <c r="W653" s="80" t="str">
        <f>IF(controle!$N653="","",YEAR(controle!$N653))</f>
        <v/>
      </c>
      <c r="X653" s="80" t="str">
        <f>IF(controle!$I653="","",VLOOKUP(MONTH(controle!$I653),editar!$F$2:$G$13,2,0))</f>
        <v/>
      </c>
      <c r="Y653" s="80" t="str">
        <f>IF(controle!$I653="","",YEAR(controle!$I653))</f>
        <v/>
      </c>
      <c r="Z653" s="80" t="str">
        <f>IF(controle!$L653="","",VLOOKUP(MONTH(controle!$L653),editar!$F$2:$G$13,2,0))</f>
        <v/>
      </c>
      <c r="AA653" s="80" t="str">
        <f>IF(controle!$L653="","",YEAR(controle!$L653))</f>
        <v/>
      </c>
      <c r="AB653" s="61"/>
      <c r="AC653" s="62">
        <f>IFERROR(K653-editar!$C$1,"")</f>
        <v>-44648</v>
      </c>
      <c r="AD653" s="62">
        <f t="shared" si="1"/>
        <v>9999955352</v>
      </c>
      <c r="AE653" s="63"/>
      <c r="AF653" s="63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ht="19.5" customHeight="1">
      <c r="A654" s="82" t="str">
        <f>IF(controle!$D654="","",controle!$P654)</f>
        <v/>
      </c>
      <c r="B654" s="83"/>
      <c r="C654" s="83"/>
      <c r="D654" s="83"/>
      <c r="E654" s="83"/>
      <c r="F654" s="91"/>
      <c r="G654" s="99"/>
      <c r="H654" s="91"/>
      <c r="I654" s="100"/>
      <c r="J654" s="92" t="str">
        <f>IFERROR(IF((controle!$I654&gt;0),IF((DAYS360(TODAY(),(controle!$I654+editar!$C$9))&lt;1),"Vencido",IF((DAYS360(TODAY(),(controle!$I654+editar!$C$9))&lt;31),(DAYS360(TODAY(),(controle!$I654+editar!$C$9))&amp;" Dias para vencer"),"Válido")),""),"Inválido")</f>
        <v/>
      </c>
      <c r="K654" s="93" t="str">
        <f>controle!$R654</f>
        <v/>
      </c>
      <c r="L654" s="94"/>
      <c r="M654" s="95" t="str">
        <f>IFERROR(IF((controle!$L654&gt;0),IF((DAYS360(TODAY(),(controle!$L654+editar!$C$15))&lt;1),"Vencido",IF((DAYS360(TODAY(),(controle!$L654+editar!$C$15))&lt;31),(DAYS360(TODAY(),(controle!$L654+editar!$C$15))&amp;" Dias para vencer"),"Válido")),""),"Inválido")</f>
        <v/>
      </c>
      <c r="N654" s="94" t="str">
        <f>IF(controle!$L654="","",controle!$L654+editar!$C$15)</f>
        <v/>
      </c>
      <c r="O654" s="97"/>
      <c r="P654" s="80">
        <v>647.0</v>
      </c>
      <c r="Q654" s="80" t="str">
        <f>IF(controle!$J654="","",IF(controle!$J654="Vencido","Vencido",IF(controle!$J654="Válido","Válido","Próximo ao vencimento")))</f>
        <v/>
      </c>
      <c r="R654" s="81" t="str">
        <f>IF(controle!$I654="","",controle!$I654+editar!$C$9)</f>
        <v/>
      </c>
      <c r="S654" s="80" t="str">
        <f>IF(controle!$R654="","",VLOOKUP(MONTH(controle!$R654),editar!$F$2:$G$13,2,0))</f>
        <v/>
      </c>
      <c r="T654" s="80" t="str">
        <f>IF(controle!$R654="","",YEAR(controle!$R654))</f>
        <v/>
      </c>
      <c r="U654" s="80" t="str">
        <f>IF(controle!$M654="","",IF(controle!$M654="Vencido","Vencido",IF(controle!$M654="Válido","Válido","Próximo ao vencimento")))</f>
        <v/>
      </c>
      <c r="V654" s="80" t="str">
        <f>IF(controle!$N654="","",VLOOKUP(MONTH(controle!$N654),editar!$F$2:$G$13,2,0))</f>
        <v/>
      </c>
      <c r="W654" s="80" t="str">
        <f>IF(controle!$N654="","",YEAR(controle!$N654))</f>
        <v/>
      </c>
      <c r="X654" s="80" t="str">
        <f>IF(controle!$I654="","",VLOOKUP(MONTH(controle!$I654),editar!$F$2:$G$13,2,0))</f>
        <v/>
      </c>
      <c r="Y654" s="80" t="str">
        <f>IF(controle!$I654="","",YEAR(controle!$I654))</f>
        <v/>
      </c>
      <c r="Z654" s="80" t="str">
        <f>IF(controle!$L654="","",VLOOKUP(MONTH(controle!$L654),editar!$F$2:$G$13,2,0))</f>
        <v/>
      </c>
      <c r="AA654" s="80" t="str">
        <f>IF(controle!$L654="","",YEAR(controle!$L654))</f>
        <v/>
      </c>
      <c r="AB654" s="61"/>
      <c r="AC654" s="62">
        <f>IFERROR(K654-editar!$C$1,"")</f>
        <v>-44648</v>
      </c>
      <c r="AD654" s="62">
        <f t="shared" si="1"/>
        <v>9999955352</v>
      </c>
      <c r="AE654" s="63"/>
      <c r="AF654" s="63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ht="19.5" customHeight="1">
      <c r="A655" s="82" t="str">
        <f>IF(controle!$D655="","",controle!$P655)</f>
        <v/>
      </c>
      <c r="B655" s="83"/>
      <c r="C655" s="83"/>
      <c r="D655" s="83"/>
      <c r="E655" s="83"/>
      <c r="F655" s="91"/>
      <c r="G655" s="99"/>
      <c r="H655" s="91"/>
      <c r="I655" s="100"/>
      <c r="J655" s="92" t="str">
        <f>IFERROR(IF((controle!$I655&gt;0),IF((DAYS360(TODAY(),(controle!$I655+editar!$C$9))&lt;1),"Vencido",IF((DAYS360(TODAY(),(controle!$I655+editar!$C$9))&lt;31),(DAYS360(TODAY(),(controle!$I655+editar!$C$9))&amp;" Dias para vencer"),"Válido")),""),"Inválido")</f>
        <v/>
      </c>
      <c r="K655" s="93" t="str">
        <f>controle!$R655</f>
        <v/>
      </c>
      <c r="L655" s="94"/>
      <c r="M655" s="95" t="str">
        <f>IFERROR(IF((controle!$L655&gt;0),IF((DAYS360(TODAY(),(controle!$L655+editar!$C$15))&lt;1),"Vencido",IF((DAYS360(TODAY(),(controle!$L655+editar!$C$15))&lt;31),(DAYS360(TODAY(),(controle!$L655+editar!$C$15))&amp;" Dias para vencer"),"Válido")),""),"Inválido")</f>
        <v/>
      </c>
      <c r="N655" s="94" t="str">
        <f>IF(controle!$L655="","",controle!$L655+editar!$C$15)</f>
        <v/>
      </c>
      <c r="O655" s="97"/>
      <c r="P655" s="80">
        <v>648.0</v>
      </c>
      <c r="Q655" s="80" t="str">
        <f>IF(controle!$J655="","",IF(controle!$J655="Vencido","Vencido",IF(controle!$J655="Válido","Válido","Próximo ao vencimento")))</f>
        <v/>
      </c>
      <c r="R655" s="81" t="str">
        <f>IF(controle!$I655="","",controle!$I655+editar!$C$9)</f>
        <v/>
      </c>
      <c r="S655" s="80" t="str">
        <f>IF(controle!$R655="","",VLOOKUP(MONTH(controle!$R655),editar!$F$2:$G$13,2,0))</f>
        <v/>
      </c>
      <c r="T655" s="80" t="str">
        <f>IF(controle!$R655="","",YEAR(controle!$R655))</f>
        <v/>
      </c>
      <c r="U655" s="80" t="str">
        <f>IF(controle!$M655="","",IF(controle!$M655="Vencido","Vencido",IF(controle!$M655="Válido","Válido","Próximo ao vencimento")))</f>
        <v/>
      </c>
      <c r="V655" s="80" t="str">
        <f>IF(controle!$N655="","",VLOOKUP(MONTH(controle!$N655),editar!$F$2:$G$13,2,0))</f>
        <v/>
      </c>
      <c r="W655" s="80" t="str">
        <f>IF(controle!$N655="","",YEAR(controle!$N655))</f>
        <v/>
      </c>
      <c r="X655" s="80" t="str">
        <f>IF(controle!$I655="","",VLOOKUP(MONTH(controle!$I655),editar!$F$2:$G$13,2,0))</f>
        <v/>
      </c>
      <c r="Y655" s="80" t="str">
        <f>IF(controle!$I655="","",YEAR(controle!$I655))</f>
        <v/>
      </c>
      <c r="Z655" s="80" t="str">
        <f>IF(controle!$L655="","",VLOOKUP(MONTH(controle!$L655),editar!$F$2:$G$13,2,0))</f>
        <v/>
      </c>
      <c r="AA655" s="80" t="str">
        <f>IF(controle!$L655="","",YEAR(controle!$L655))</f>
        <v/>
      </c>
      <c r="AB655" s="61"/>
      <c r="AC655" s="62">
        <f>IFERROR(K655-editar!$C$1,"")</f>
        <v>-44648</v>
      </c>
      <c r="AD655" s="62">
        <f t="shared" si="1"/>
        <v>9999955352</v>
      </c>
      <c r="AE655" s="63"/>
      <c r="AF655" s="63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ht="19.5" customHeight="1">
      <c r="A656" s="82" t="str">
        <f>IF(controle!$D656="","",controle!$P656)</f>
        <v/>
      </c>
      <c r="B656" s="83"/>
      <c r="C656" s="83"/>
      <c r="D656" s="83"/>
      <c r="E656" s="83"/>
      <c r="F656" s="91"/>
      <c r="G656" s="99"/>
      <c r="H656" s="91"/>
      <c r="I656" s="100"/>
      <c r="J656" s="92" t="str">
        <f>IFERROR(IF((controle!$I656&gt;0),IF((DAYS360(TODAY(),(controle!$I656+editar!$C$9))&lt;1),"Vencido",IF((DAYS360(TODAY(),(controle!$I656+editar!$C$9))&lt;31),(DAYS360(TODAY(),(controle!$I656+editar!$C$9))&amp;" Dias para vencer"),"Válido")),""),"Inválido")</f>
        <v/>
      </c>
      <c r="K656" s="93" t="str">
        <f>controle!$R656</f>
        <v/>
      </c>
      <c r="L656" s="94"/>
      <c r="M656" s="95" t="str">
        <f>IFERROR(IF((controle!$L656&gt;0),IF((DAYS360(TODAY(),(controle!$L656+editar!$C$15))&lt;1),"Vencido",IF((DAYS360(TODAY(),(controle!$L656+editar!$C$15))&lt;31),(DAYS360(TODAY(),(controle!$L656+editar!$C$15))&amp;" Dias para vencer"),"Válido")),""),"Inválido")</f>
        <v/>
      </c>
      <c r="N656" s="94" t="str">
        <f>IF(controle!$L656="","",controle!$L656+editar!$C$15)</f>
        <v/>
      </c>
      <c r="O656" s="97"/>
      <c r="P656" s="80">
        <v>649.0</v>
      </c>
      <c r="Q656" s="80" t="str">
        <f>IF(controle!$J656="","",IF(controle!$J656="Vencido","Vencido",IF(controle!$J656="Válido","Válido","Próximo ao vencimento")))</f>
        <v/>
      </c>
      <c r="R656" s="81" t="str">
        <f>IF(controle!$I656="","",controle!$I656+editar!$C$9)</f>
        <v/>
      </c>
      <c r="S656" s="80" t="str">
        <f>IF(controle!$R656="","",VLOOKUP(MONTH(controle!$R656),editar!$F$2:$G$13,2,0))</f>
        <v/>
      </c>
      <c r="T656" s="80" t="str">
        <f>IF(controle!$R656="","",YEAR(controle!$R656))</f>
        <v/>
      </c>
      <c r="U656" s="80" t="str">
        <f>IF(controle!$M656="","",IF(controle!$M656="Vencido","Vencido",IF(controle!$M656="Válido","Válido","Próximo ao vencimento")))</f>
        <v/>
      </c>
      <c r="V656" s="80" t="str">
        <f>IF(controle!$N656="","",VLOOKUP(MONTH(controle!$N656),editar!$F$2:$G$13,2,0))</f>
        <v/>
      </c>
      <c r="W656" s="80" t="str">
        <f>IF(controle!$N656="","",YEAR(controle!$N656))</f>
        <v/>
      </c>
      <c r="X656" s="80" t="str">
        <f>IF(controle!$I656="","",VLOOKUP(MONTH(controle!$I656),editar!$F$2:$G$13,2,0))</f>
        <v/>
      </c>
      <c r="Y656" s="80" t="str">
        <f>IF(controle!$I656="","",YEAR(controle!$I656))</f>
        <v/>
      </c>
      <c r="Z656" s="80" t="str">
        <f>IF(controle!$L656="","",VLOOKUP(MONTH(controle!$L656),editar!$F$2:$G$13,2,0))</f>
        <v/>
      </c>
      <c r="AA656" s="80" t="str">
        <f>IF(controle!$L656="","",YEAR(controle!$L656))</f>
        <v/>
      </c>
      <c r="AB656" s="61"/>
      <c r="AC656" s="62">
        <f>IFERROR(K656-editar!$C$1,"")</f>
        <v>-44648</v>
      </c>
      <c r="AD656" s="62">
        <f t="shared" si="1"/>
        <v>9999955352</v>
      </c>
      <c r="AE656" s="63"/>
      <c r="AF656" s="63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ht="19.5" customHeight="1">
      <c r="A657" s="82" t="str">
        <f>IF(controle!$D657="","",controle!$P657)</f>
        <v/>
      </c>
      <c r="B657" s="83"/>
      <c r="C657" s="83"/>
      <c r="D657" s="83"/>
      <c r="E657" s="83"/>
      <c r="F657" s="91"/>
      <c r="G657" s="99"/>
      <c r="H657" s="91"/>
      <c r="I657" s="100"/>
      <c r="J657" s="92" t="str">
        <f>IFERROR(IF((controle!$I657&gt;0),IF((DAYS360(TODAY(),(controle!$I657+editar!$C$9))&lt;1),"Vencido",IF((DAYS360(TODAY(),(controle!$I657+editar!$C$9))&lt;31),(DAYS360(TODAY(),(controle!$I657+editar!$C$9))&amp;" Dias para vencer"),"Válido")),""),"Inválido")</f>
        <v/>
      </c>
      <c r="K657" s="93" t="str">
        <f>controle!$R657</f>
        <v/>
      </c>
      <c r="L657" s="94"/>
      <c r="M657" s="95" t="str">
        <f>IFERROR(IF((controle!$L657&gt;0),IF((DAYS360(TODAY(),(controle!$L657+editar!$C$15))&lt;1),"Vencido",IF((DAYS360(TODAY(),(controle!$L657+editar!$C$15))&lt;31),(DAYS360(TODAY(),(controle!$L657+editar!$C$15))&amp;" Dias para vencer"),"Válido")),""),"Inválido")</f>
        <v/>
      </c>
      <c r="N657" s="94" t="str">
        <f>IF(controle!$L657="","",controle!$L657+editar!$C$15)</f>
        <v/>
      </c>
      <c r="O657" s="97"/>
      <c r="P657" s="80">
        <v>650.0</v>
      </c>
      <c r="Q657" s="80" t="str">
        <f>IF(controle!$J657="","",IF(controle!$J657="Vencido","Vencido",IF(controle!$J657="Válido","Válido","Próximo ao vencimento")))</f>
        <v/>
      </c>
      <c r="R657" s="81" t="str">
        <f>IF(controle!$I657="","",controle!$I657+editar!$C$9)</f>
        <v/>
      </c>
      <c r="S657" s="80" t="str">
        <f>IF(controle!$R657="","",VLOOKUP(MONTH(controle!$R657),editar!$F$2:$G$13,2,0))</f>
        <v/>
      </c>
      <c r="T657" s="80" t="str">
        <f>IF(controle!$R657="","",YEAR(controle!$R657))</f>
        <v/>
      </c>
      <c r="U657" s="80" t="str">
        <f>IF(controle!$M657="","",IF(controle!$M657="Vencido","Vencido",IF(controle!$M657="Válido","Válido","Próximo ao vencimento")))</f>
        <v/>
      </c>
      <c r="V657" s="80" t="str">
        <f>IF(controle!$N657="","",VLOOKUP(MONTH(controle!$N657),editar!$F$2:$G$13,2,0))</f>
        <v/>
      </c>
      <c r="W657" s="80" t="str">
        <f>IF(controle!$N657="","",YEAR(controle!$N657))</f>
        <v/>
      </c>
      <c r="X657" s="80" t="str">
        <f>IF(controle!$I657="","",VLOOKUP(MONTH(controle!$I657),editar!$F$2:$G$13,2,0))</f>
        <v/>
      </c>
      <c r="Y657" s="80" t="str">
        <f>IF(controle!$I657="","",YEAR(controle!$I657))</f>
        <v/>
      </c>
      <c r="Z657" s="80" t="str">
        <f>IF(controle!$L657="","",VLOOKUP(MONTH(controle!$L657),editar!$F$2:$G$13,2,0))</f>
        <v/>
      </c>
      <c r="AA657" s="80" t="str">
        <f>IF(controle!$L657="","",YEAR(controle!$L657))</f>
        <v/>
      </c>
      <c r="AB657" s="61"/>
      <c r="AC657" s="62">
        <f>IFERROR(K657-editar!$C$1,"")</f>
        <v>-44648</v>
      </c>
      <c r="AD657" s="62">
        <f t="shared" si="1"/>
        <v>9999955352</v>
      </c>
      <c r="AE657" s="63"/>
      <c r="AF657" s="63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ht="19.5" customHeight="1">
      <c r="A658" s="82" t="str">
        <f>IF(controle!$D658="","",controle!$P658)</f>
        <v/>
      </c>
      <c r="B658" s="83"/>
      <c r="C658" s="83"/>
      <c r="D658" s="83"/>
      <c r="E658" s="83"/>
      <c r="F658" s="91"/>
      <c r="G658" s="99"/>
      <c r="H658" s="91"/>
      <c r="I658" s="100"/>
      <c r="J658" s="92" t="str">
        <f>IFERROR(IF((controle!$I658&gt;0),IF((DAYS360(TODAY(),(controle!$I658+editar!$C$9))&lt;1),"Vencido",IF((DAYS360(TODAY(),(controle!$I658+editar!$C$9))&lt;31),(DAYS360(TODAY(),(controle!$I658+editar!$C$9))&amp;" Dias para vencer"),"Válido")),""),"Inválido")</f>
        <v/>
      </c>
      <c r="K658" s="93" t="str">
        <f>controle!$R658</f>
        <v/>
      </c>
      <c r="L658" s="94"/>
      <c r="M658" s="95" t="str">
        <f>IFERROR(IF((controle!$L658&gt;0),IF((DAYS360(TODAY(),(controle!$L658+editar!$C$15))&lt;1),"Vencido",IF((DAYS360(TODAY(),(controle!$L658+editar!$C$15))&lt;31),(DAYS360(TODAY(),(controle!$L658+editar!$C$15))&amp;" Dias para vencer"),"Válido")),""),"Inválido")</f>
        <v/>
      </c>
      <c r="N658" s="94" t="str">
        <f>IF(controle!$L658="","",controle!$L658+editar!$C$15)</f>
        <v/>
      </c>
      <c r="O658" s="97"/>
      <c r="P658" s="80">
        <v>651.0</v>
      </c>
      <c r="Q658" s="80" t="str">
        <f>IF(controle!$J658="","",IF(controle!$J658="Vencido","Vencido",IF(controle!$J658="Válido","Válido","Próximo ao vencimento")))</f>
        <v/>
      </c>
      <c r="R658" s="81" t="str">
        <f>IF(controle!$I658="","",controle!$I658+editar!$C$9)</f>
        <v/>
      </c>
      <c r="S658" s="80" t="str">
        <f>IF(controle!$R658="","",VLOOKUP(MONTH(controle!$R658),editar!$F$2:$G$13,2,0))</f>
        <v/>
      </c>
      <c r="T658" s="80" t="str">
        <f>IF(controle!$R658="","",YEAR(controle!$R658))</f>
        <v/>
      </c>
      <c r="U658" s="80" t="str">
        <f>IF(controle!$M658="","",IF(controle!$M658="Vencido","Vencido",IF(controle!$M658="Válido","Válido","Próximo ao vencimento")))</f>
        <v/>
      </c>
      <c r="V658" s="80" t="str">
        <f>IF(controle!$N658="","",VLOOKUP(MONTH(controle!$N658),editar!$F$2:$G$13,2,0))</f>
        <v/>
      </c>
      <c r="W658" s="80" t="str">
        <f>IF(controle!$N658="","",YEAR(controle!$N658))</f>
        <v/>
      </c>
      <c r="X658" s="80" t="str">
        <f>IF(controle!$I658="","",VLOOKUP(MONTH(controle!$I658),editar!$F$2:$G$13,2,0))</f>
        <v/>
      </c>
      <c r="Y658" s="80" t="str">
        <f>IF(controle!$I658="","",YEAR(controle!$I658))</f>
        <v/>
      </c>
      <c r="Z658" s="80" t="str">
        <f>IF(controle!$L658="","",VLOOKUP(MONTH(controle!$L658),editar!$F$2:$G$13,2,0))</f>
        <v/>
      </c>
      <c r="AA658" s="80" t="str">
        <f>IF(controle!$L658="","",YEAR(controle!$L658))</f>
        <v/>
      </c>
      <c r="AB658" s="61"/>
      <c r="AC658" s="62">
        <f>IFERROR(K658-editar!$C$1,"")</f>
        <v>-44648</v>
      </c>
      <c r="AD658" s="62">
        <f t="shared" si="1"/>
        <v>9999955352</v>
      </c>
      <c r="AE658" s="63"/>
      <c r="AF658" s="63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ht="19.5" customHeight="1">
      <c r="A659" s="82" t="str">
        <f>IF(controle!$D659="","",controle!$P659)</f>
        <v/>
      </c>
      <c r="B659" s="83"/>
      <c r="C659" s="83"/>
      <c r="D659" s="83"/>
      <c r="E659" s="83"/>
      <c r="F659" s="91"/>
      <c r="G659" s="99"/>
      <c r="H659" s="91"/>
      <c r="I659" s="100"/>
      <c r="J659" s="92" t="str">
        <f>IFERROR(IF((controle!$I659&gt;0),IF((DAYS360(TODAY(),(controle!$I659+editar!$C$9))&lt;1),"Vencido",IF((DAYS360(TODAY(),(controle!$I659+editar!$C$9))&lt;31),(DAYS360(TODAY(),(controle!$I659+editar!$C$9))&amp;" Dias para vencer"),"Válido")),""),"Inválido")</f>
        <v/>
      </c>
      <c r="K659" s="93" t="str">
        <f>controle!$R659</f>
        <v/>
      </c>
      <c r="L659" s="94"/>
      <c r="M659" s="95" t="str">
        <f>IFERROR(IF((controle!$L659&gt;0),IF((DAYS360(TODAY(),(controle!$L659+editar!$C$15))&lt;1),"Vencido",IF((DAYS360(TODAY(),(controle!$L659+editar!$C$15))&lt;31),(DAYS360(TODAY(),(controle!$L659+editar!$C$15))&amp;" Dias para vencer"),"Válido")),""),"Inválido")</f>
        <v/>
      </c>
      <c r="N659" s="94" t="str">
        <f>IF(controle!$L659="","",controle!$L659+editar!$C$15)</f>
        <v/>
      </c>
      <c r="O659" s="97"/>
      <c r="P659" s="80">
        <v>652.0</v>
      </c>
      <c r="Q659" s="80" t="str">
        <f>IF(controle!$J659="","",IF(controle!$J659="Vencido","Vencido",IF(controle!$J659="Válido","Válido","Próximo ao vencimento")))</f>
        <v/>
      </c>
      <c r="R659" s="81" t="str">
        <f>IF(controle!$I659="","",controle!$I659+editar!$C$9)</f>
        <v/>
      </c>
      <c r="S659" s="80" t="str">
        <f>IF(controle!$R659="","",VLOOKUP(MONTH(controle!$R659),editar!$F$2:$G$13,2,0))</f>
        <v/>
      </c>
      <c r="T659" s="80" t="str">
        <f>IF(controle!$R659="","",YEAR(controle!$R659))</f>
        <v/>
      </c>
      <c r="U659" s="80" t="str">
        <f>IF(controle!$M659="","",IF(controle!$M659="Vencido","Vencido",IF(controle!$M659="Válido","Válido","Próximo ao vencimento")))</f>
        <v/>
      </c>
      <c r="V659" s="80" t="str">
        <f>IF(controle!$N659="","",VLOOKUP(MONTH(controle!$N659),editar!$F$2:$G$13,2,0))</f>
        <v/>
      </c>
      <c r="W659" s="80" t="str">
        <f>IF(controle!$N659="","",YEAR(controle!$N659))</f>
        <v/>
      </c>
      <c r="X659" s="80" t="str">
        <f>IF(controle!$I659="","",VLOOKUP(MONTH(controle!$I659),editar!$F$2:$G$13,2,0))</f>
        <v/>
      </c>
      <c r="Y659" s="80" t="str">
        <f>IF(controle!$I659="","",YEAR(controle!$I659))</f>
        <v/>
      </c>
      <c r="Z659" s="80" t="str">
        <f>IF(controle!$L659="","",VLOOKUP(MONTH(controle!$L659),editar!$F$2:$G$13,2,0))</f>
        <v/>
      </c>
      <c r="AA659" s="80" t="str">
        <f>IF(controle!$L659="","",YEAR(controle!$L659))</f>
        <v/>
      </c>
      <c r="AB659" s="61"/>
      <c r="AC659" s="62">
        <f>IFERROR(K659-editar!$C$1,"")</f>
        <v>-44648</v>
      </c>
      <c r="AD659" s="62">
        <f t="shared" si="1"/>
        <v>9999955352</v>
      </c>
      <c r="AE659" s="63"/>
      <c r="AF659" s="63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ht="19.5" customHeight="1">
      <c r="A660" s="82" t="str">
        <f>IF(controle!$D660="","",controle!$P660)</f>
        <v/>
      </c>
      <c r="B660" s="83"/>
      <c r="C660" s="83"/>
      <c r="D660" s="83"/>
      <c r="E660" s="83"/>
      <c r="F660" s="91"/>
      <c r="G660" s="99"/>
      <c r="H660" s="91"/>
      <c r="I660" s="100"/>
      <c r="J660" s="92" t="str">
        <f>IFERROR(IF((controle!$I660&gt;0),IF((DAYS360(TODAY(),(controle!$I660+editar!$C$9))&lt;1),"Vencido",IF((DAYS360(TODAY(),(controle!$I660+editar!$C$9))&lt;31),(DAYS360(TODAY(),(controle!$I660+editar!$C$9))&amp;" Dias para vencer"),"Válido")),""),"Inválido")</f>
        <v/>
      </c>
      <c r="K660" s="93" t="str">
        <f>controle!$R660</f>
        <v/>
      </c>
      <c r="L660" s="94"/>
      <c r="M660" s="95" t="str">
        <f>IFERROR(IF((controle!$L660&gt;0),IF((DAYS360(TODAY(),(controle!$L660+editar!$C$15))&lt;1),"Vencido",IF((DAYS360(TODAY(),(controle!$L660+editar!$C$15))&lt;31),(DAYS360(TODAY(),(controle!$L660+editar!$C$15))&amp;" Dias para vencer"),"Válido")),""),"Inválido")</f>
        <v/>
      </c>
      <c r="N660" s="94" t="str">
        <f>IF(controle!$L660="","",controle!$L660+editar!$C$15)</f>
        <v/>
      </c>
      <c r="O660" s="97"/>
      <c r="P660" s="80">
        <v>653.0</v>
      </c>
      <c r="Q660" s="80" t="str">
        <f>IF(controle!$J660="","",IF(controle!$J660="Vencido","Vencido",IF(controle!$J660="Válido","Válido","Próximo ao vencimento")))</f>
        <v/>
      </c>
      <c r="R660" s="81" t="str">
        <f>IF(controle!$I660="","",controle!$I660+editar!$C$9)</f>
        <v/>
      </c>
      <c r="S660" s="80" t="str">
        <f>IF(controle!$R660="","",VLOOKUP(MONTH(controle!$R660),editar!$F$2:$G$13,2,0))</f>
        <v/>
      </c>
      <c r="T660" s="80" t="str">
        <f>IF(controle!$R660="","",YEAR(controle!$R660))</f>
        <v/>
      </c>
      <c r="U660" s="80" t="str">
        <f>IF(controle!$M660="","",IF(controle!$M660="Vencido","Vencido",IF(controle!$M660="Válido","Válido","Próximo ao vencimento")))</f>
        <v/>
      </c>
      <c r="V660" s="80" t="str">
        <f>IF(controle!$N660="","",VLOOKUP(MONTH(controle!$N660),editar!$F$2:$G$13,2,0))</f>
        <v/>
      </c>
      <c r="W660" s="80" t="str">
        <f>IF(controle!$N660="","",YEAR(controle!$N660))</f>
        <v/>
      </c>
      <c r="X660" s="80" t="str">
        <f>IF(controle!$I660="","",VLOOKUP(MONTH(controle!$I660),editar!$F$2:$G$13,2,0))</f>
        <v/>
      </c>
      <c r="Y660" s="80" t="str">
        <f>IF(controle!$I660="","",YEAR(controle!$I660))</f>
        <v/>
      </c>
      <c r="Z660" s="80" t="str">
        <f>IF(controle!$L660="","",VLOOKUP(MONTH(controle!$L660),editar!$F$2:$G$13,2,0))</f>
        <v/>
      </c>
      <c r="AA660" s="80" t="str">
        <f>IF(controle!$L660="","",YEAR(controle!$L660))</f>
        <v/>
      </c>
      <c r="AB660" s="61"/>
      <c r="AC660" s="62">
        <f>IFERROR(K660-editar!$C$1,"")</f>
        <v>-44648</v>
      </c>
      <c r="AD660" s="62">
        <f t="shared" si="1"/>
        <v>9999955352</v>
      </c>
      <c r="AE660" s="63"/>
      <c r="AF660" s="63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ht="19.5" customHeight="1">
      <c r="A661" s="82" t="str">
        <f>IF(controle!$D661="","",controle!$P661)</f>
        <v/>
      </c>
      <c r="B661" s="83"/>
      <c r="C661" s="83"/>
      <c r="D661" s="83"/>
      <c r="E661" s="83"/>
      <c r="F661" s="91"/>
      <c r="G661" s="99"/>
      <c r="H661" s="91"/>
      <c r="I661" s="100"/>
      <c r="J661" s="92" t="str">
        <f>IFERROR(IF((controle!$I661&gt;0),IF((DAYS360(TODAY(),(controle!$I661+editar!$C$9))&lt;1),"Vencido",IF((DAYS360(TODAY(),(controle!$I661+editar!$C$9))&lt;31),(DAYS360(TODAY(),(controle!$I661+editar!$C$9))&amp;" Dias para vencer"),"Válido")),""),"Inválido")</f>
        <v/>
      </c>
      <c r="K661" s="93" t="str">
        <f>controle!$R661</f>
        <v/>
      </c>
      <c r="L661" s="94"/>
      <c r="M661" s="95" t="str">
        <f>IFERROR(IF((controle!$L661&gt;0),IF((DAYS360(TODAY(),(controle!$L661+editar!$C$15))&lt;1),"Vencido",IF((DAYS360(TODAY(),(controle!$L661+editar!$C$15))&lt;31),(DAYS360(TODAY(),(controle!$L661+editar!$C$15))&amp;" Dias para vencer"),"Válido")),""),"Inválido")</f>
        <v/>
      </c>
      <c r="N661" s="94" t="str">
        <f>IF(controle!$L661="","",controle!$L661+editar!$C$15)</f>
        <v/>
      </c>
      <c r="O661" s="97"/>
      <c r="P661" s="80">
        <v>654.0</v>
      </c>
      <c r="Q661" s="80" t="str">
        <f>IF(controle!$J661="","",IF(controle!$J661="Vencido","Vencido",IF(controle!$J661="Válido","Válido","Próximo ao vencimento")))</f>
        <v/>
      </c>
      <c r="R661" s="81" t="str">
        <f>IF(controle!$I661="","",controle!$I661+editar!$C$9)</f>
        <v/>
      </c>
      <c r="S661" s="80" t="str">
        <f>IF(controle!$R661="","",VLOOKUP(MONTH(controle!$R661),editar!$F$2:$G$13,2,0))</f>
        <v/>
      </c>
      <c r="T661" s="80" t="str">
        <f>IF(controle!$R661="","",YEAR(controle!$R661))</f>
        <v/>
      </c>
      <c r="U661" s="80" t="str">
        <f>IF(controle!$M661="","",IF(controle!$M661="Vencido","Vencido",IF(controle!$M661="Válido","Válido","Próximo ao vencimento")))</f>
        <v/>
      </c>
      <c r="V661" s="80" t="str">
        <f>IF(controle!$N661="","",VLOOKUP(MONTH(controle!$N661),editar!$F$2:$G$13,2,0))</f>
        <v/>
      </c>
      <c r="W661" s="80" t="str">
        <f>IF(controle!$N661="","",YEAR(controle!$N661))</f>
        <v/>
      </c>
      <c r="X661" s="80" t="str">
        <f>IF(controle!$I661="","",VLOOKUP(MONTH(controle!$I661),editar!$F$2:$G$13,2,0))</f>
        <v/>
      </c>
      <c r="Y661" s="80" t="str">
        <f>IF(controle!$I661="","",YEAR(controle!$I661))</f>
        <v/>
      </c>
      <c r="Z661" s="80" t="str">
        <f>IF(controle!$L661="","",VLOOKUP(MONTH(controle!$L661),editar!$F$2:$G$13,2,0))</f>
        <v/>
      </c>
      <c r="AA661" s="80" t="str">
        <f>IF(controle!$L661="","",YEAR(controle!$L661))</f>
        <v/>
      </c>
      <c r="AB661" s="61"/>
      <c r="AC661" s="62">
        <f>IFERROR(K661-editar!$C$1,"")</f>
        <v>-44648</v>
      </c>
      <c r="AD661" s="62">
        <f t="shared" si="1"/>
        <v>9999955352</v>
      </c>
      <c r="AE661" s="63"/>
      <c r="AF661" s="63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ht="19.5" customHeight="1">
      <c r="A662" s="82" t="str">
        <f>IF(controle!$D662="","",controle!$P662)</f>
        <v/>
      </c>
      <c r="B662" s="83"/>
      <c r="C662" s="83"/>
      <c r="D662" s="83"/>
      <c r="E662" s="83"/>
      <c r="F662" s="91"/>
      <c r="G662" s="99"/>
      <c r="H662" s="91"/>
      <c r="I662" s="100"/>
      <c r="J662" s="92" t="str">
        <f>IFERROR(IF((controle!$I662&gt;0),IF((DAYS360(TODAY(),(controle!$I662+editar!$C$9))&lt;1),"Vencido",IF((DAYS360(TODAY(),(controle!$I662+editar!$C$9))&lt;31),(DAYS360(TODAY(),(controle!$I662+editar!$C$9))&amp;" Dias para vencer"),"Válido")),""),"Inválido")</f>
        <v/>
      </c>
      <c r="K662" s="93" t="str">
        <f>controle!$R662</f>
        <v/>
      </c>
      <c r="L662" s="94"/>
      <c r="M662" s="95" t="str">
        <f>IFERROR(IF((controle!$L662&gt;0),IF((DAYS360(TODAY(),(controle!$L662+editar!$C$15))&lt;1),"Vencido",IF((DAYS360(TODAY(),(controle!$L662+editar!$C$15))&lt;31),(DAYS360(TODAY(),(controle!$L662+editar!$C$15))&amp;" Dias para vencer"),"Válido")),""),"Inválido")</f>
        <v/>
      </c>
      <c r="N662" s="94" t="str">
        <f>IF(controle!$L662="","",controle!$L662+editar!$C$15)</f>
        <v/>
      </c>
      <c r="O662" s="97"/>
      <c r="P662" s="80">
        <v>655.0</v>
      </c>
      <c r="Q662" s="80" t="str">
        <f>IF(controle!$J662="","",IF(controle!$J662="Vencido","Vencido",IF(controle!$J662="Válido","Válido","Próximo ao vencimento")))</f>
        <v/>
      </c>
      <c r="R662" s="81" t="str">
        <f>IF(controle!$I662="","",controle!$I662+editar!$C$9)</f>
        <v/>
      </c>
      <c r="S662" s="80" t="str">
        <f>IF(controle!$R662="","",VLOOKUP(MONTH(controle!$R662),editar!$F$2:$G$13,2,0))</f>
        <v/>
      </c>
      <c r="T662" s="80" t="str">
        <f>IF(controle!$R662="","",YEAR(controle!$R662))</f>
        <v/>
      </c>
      <c r="U662" s="80" t="str">
        <f>IF(controle!$M662="","",IF(controle!$M662="Vencido","Vencido",IF(controle!$M662="Válido","Válido","Próximo ao vencimento")))</f>
        <v/>
      </c>
      <c r="V662" s="80" t="str">
        <f>IF(controle!$N662="","",VLOOKUP(MONTH(controle!$N662),editar!$F$2:$G$13,2,0))</f>
        <v/>
      </c>
      <c r="W662" s="80" t="str">
        <f>IF(controle!$N662="","",YEAR(controle!$N662))</f>
        <v/>
      </c>
      <c r="X662" s="80" t="str">
        <f>IF(controle!$I662="","",VLOOKUP(MONTH(controle!$I662),editar!$F$2:$G$13,2,0))</f>
        <v/>
      </c>
      <c r="Y662" s="80" t="str">
        <f>IF(controle!$I662="","",YEAR(controle!$I662))</f>
        <v/>
      </c>
      <c r="Z662" s="80" t="str">
        <f>IF(controle!$L662="","",VLOOKUP(MONTH(controle!$L662),editar!$F$2:$G$13,2,0))</f>
        <v/>
      </c>
      <c r="AA662" s="80" t="str">
        <f>IF(controle!$L662="","",YEAR(controle!$L662))</f>
        <v/>
      </c>
      <c r="AB662" s="61"/>
      <c r="AC662" s="62">
        <f>IFERROR(K662-editar!$C$1,"")</f>
        <v>-44648</v>
      </c>
      <c r="AD662" s="62">
        <f t="shared" si="1"/>
        <v>9999955352</v>
      </c>
      <c r="AE662" s="63"/>
      <c r="AF662" s="63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ht="19.5" customHeight="1">
      <c r="A663" s="82" t="str">
        <f>IF(controle!$D663="","",controle!$P663)</f>
        <v/>
      </c>
      <c r="B663" s="83"/>
      <c r="C663" s="83"/>
      <c r="D663" s="83"/>
      <c r="E663" s="83"/>
      <c r="F663" s="91"/>
      <c r="G663" s="99"/>
      <c r="H663" s="91"/>
      <c r="I663" s="100"/>
      <c r="J663" s="92" t="str">
        <f>IFERROR(IF((controle!$I663&gt;0),IF((DAYS360(TODAY(),(controle!$I663+editar!$C$9))&lt;1),"Vencido",IF((DAYS360(TODAY(),(controle!$I663+editar!$C$9))&lt;31),(DAYS360(TODAY(),(controle!$I663+editar!$C$9))&amp;" Dias para vencer"),"Válido")),""),"Inválido")</f>
        <v/>
      </c>
      <c r="K663" s="93" t="str">
        <f>controle!$R663</f>
        <v/>
      </c>
      <c r="L663" s="94"/>
      <c r="M663" s="95" t="str">
        <f>IFERROR(IF((controle!$L663&gt;0),IF((DAYS360(TODAY(),(controle!$L663+editar!$C$15))&lt;1),"Vencido",IF((DAYS360(TODAY(),(controle!$L663+editar!$C$15))&lt;31),(DAYS360(TODAY(),(controle!$L663+editar!$C$15))&amp;" Dias para vencer"),"Válido")),""),"Inválido")</f>
        <v/>
      </c>
      <c r="N663" s="94" t="str">
        <f>IF(controle!$L663="","",controle!$L663+editar!$C$15)</f>
        <v/>
      </c>
      <c r="O663" s="97"/>
      <c r="P663" s="80">
        <v>656.0</v>
      </c>
      <c r="Q663" s="80" t="str">
        <f>IF(controle!$J663="","",IF(controle!$J663="Vencido","Vencido",IF(controle!$J663="Válido","Válido","Próximo ao vencimento")))</f>
        <v/>
      </c>
      <c r="R663" s="81" t="str">
        <f>IF(controle!$I663="","",controle!$I663+editar!$C$9)</f>
        <v/>
      </c>
      <c r="S663" s="80" t="str">
        <f>IF(controle!$R663="","",VLOOKUP(MONTH(controle!$R663),editar!$F$2:$G$13,2,0))</f>
        <v/>
      </c>
      <c r="T663" s="80" t="str">
        <f>IF(controle!$R663="","",YEAR(controle!$R663))</f>
        <v/>
      </c>
      <c r="U663" s="80" t="str">
        <f>IF(controle!$M663="","",IF(controle!$M663="Vencido","Vencido",IF(controle!$M663="Válido","Válido","Próximo ao vencimento")))</f>
        <v/>
      </c>
      <c r="V663" s="80" t="str">
        <f>IF(controle!$N663="","",VLOOKUP(MONTH(controle!$N663),editar!$F$2:$G$13,2,0))</f>
        <v/>
      </c>
      <c r="W663" s="80" t="str">
        <f>IF(controle!$N663="","",YEAR(controle!$N663))</f>
        <v/>
      </c>
      <c r="X663" s="80" t="str">
        <f>IF(controle!$I663="","",VLOOKUP(MONTH(controle!$I663),editar!$F$2:$G$13,2,0))</f>
        <v/>
      </c>
      <c r="Y663" s="80" t="str">
        <f>IF(controle!$I663="","",YEAR(controle!$I663))</f>
        <v/>
      </c>
      <c r="Z663" s="80" t="str">
        <f>IF(controle!$L663="","",VLOOKUP(MONTH(controle!$L663),editar!$F$2:$G$13,2,0))</f>
        <v/>
      </c>
      <c r="AA663" s="80" t="str">
        <f>IF(controle!$L663="","",YEAR(controle!$L663))</f>
        <v/>
      </c>
      <c r="AB663" s="61"/>
      <c r="AC663" s="62">
        <f>IFERROR(K663-editar!$C$1,"")</f>
        <v>-44648</v>
      </c>
      <c r="AD663" s="62">
        <f t="shared" si="1"/>
        <v>9999955352</v>
      </c>
      <c r="AE663" s="63"/>
      <c r="AF663" s="63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ht="19.5" customHeight="1">
      <c r="A664" s="82" t="str">
        <f>IF(controle!$D664="","",controle!$P664)</f>
        <v/>
      </c>
      <c r="B664" s="83"/>
      <c r="C664" s="83"/>
      <c r="D664" s="83"/>
      <c r="E664" s="83"/>
      <c r="F664" s="91"/>
      <c r="G664" s="99"/>
      <c r="H664" s="91"/>
      <c r="I664" s="100"/>
      <c r="J664" s="92" t="str">
        <f>IFERROR(IF((controle!$I664&gt;0),IF((DAYS360(TODAY(),(controle!$I664+editar!$C$9))&lt;1),"Vencido",IF((DAYS360(TODAY(),(controle!$I664+editar!$C$9))&lt;31),(DAYS360(TODAY(),(controle!$I664+editar!$C$9))&amp;" Dias para vencer"),"Válido")),""),"Inválido")</f>
        <v/>
      </c>
      <c r="K664" s="93" t="str">
        <f>controle!$R664</f>
        <v/>
      </c>
      <c r="L664" s="94"/>
      <c r="M664" s="95" t="str">
        <f>IFERROR(IF((controle!$L664&gt;0),IF((DAYS360(TODAY(),(controle!$L664+editar!$C$15))&lt;1),"Vencido",IF((DAYS360(TODAY(),(controle!$L664+editar!$C$15))&lt;31),(DAYS360(TODAY(),(controle!$L664+editar!$C$15))&amp;" Dias para vencer"),"Válido")),""),"Inválido")</f>
        <v/>
      </c>
      <c r="N664" s="94" t="str">
        <f>IF(controle!$L664="","",controle!$L664+editar!$C$15)</f>
        <v/>
      </c>
      <c r="O664" s="97"/>
      <c r="P664" s="80">
        <v>657.0</v>
      </c>
      <c r="Q664" s="80" t="str">
        <f>IF(controle!$J664="","",IF(controle!$J664="Vencido","Vencido",IF(controle!$J664="Válido","Válido","Próximo ao vencimento")))</f>
        <v/>
      </c>
      <c r="R664" s="81" t="str">
        <f>IF(controle!$I664="","",controle!$I664+editar!$C$9)</f>
        <v/>
      </c>
      <c r="S664" s="80" t="str">
        <f>IF(controle!$R664="","",VLOOKUP(MONTH(controle!$R664),editar!$F$2:$G$13,2,0))</f>
        <v/>
      </c>
      <c r="T664" s="80" t="str">
        <f>IF(controle!$R664="","",YEAR(controle!$R664))</f>
        <v/>
      </c>
      <c r="U664" s="80" t="str">
        <f>IF(controle!$M664="","",IF(controle!$M664="Vencido","Vencido",IF(controle!$M664="Válido","Válido","Próximo ao vencimento")))</f>
        <v/>
      </c>
      <c r="V664" s="80" t="str">
        <f>IF(controle!$N664="","",VLOOKUP(MONTH(controle!$N664),editar!$F$2:$G$13,2,0))</f>
        <v/>
      </c>
      <c r="W664" s="80" t="str">
        <f>IF(controle!$N664="","",YEAR(controle!$N664))</f>
        <v/>
      </c>
      <c r="X664" s="80" t="str">
        <f>IF(controle!$I664="","",VLOOKUP(MONTH(controle!$I664),editar!$F$2:$G$13,2,0))</f>
        <v/>
      </c>
      <c r="Y664" s="80" t="str">
        <f>IF(controle!$I664="","",YEAR(controle!$I664))</f>
        <v/>
      </c>
      <c r="Z664" s="80" t="str">
        <f>IF(controle!$L664="","",VLOOKUP(MONTH(controle!$L664),editar!$F$2:$G$13,2,0))</f>
        <v/>
      </c>
      <c r="AA664" s="80" t="str">
        <f>IF(controle!$L664="","",YEAR(controle!$L664))</f>
        <v/>
      </c>
      <c r="AB664" s="61"/>
      <c r="AC664" s="62">
        <f>IFERROR(K664-editar!$C$1,"")</f>
        <v>-44648</v>
      </c>
      <c r="AD664" s="62">
        <f t="shared" si="1"/>
        <v>9999955352</v>
      </c>
      <c r="AE664" s="63"/>
      <c r="AF664" s="63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ht="19.5" customHeight="1">
      <c r="A665" s="82" t="str">
        <f>IF(controle!$D665="","",controle!$P665)</f>
        <v/>
      </c>
      <c r="B665" s="83"/>
      <c r="C665" s="83"/>
      <c r="D665" s="83"/>
      <c r="E665" s="83"/>
      <c r="F665" s="91"/>
      <c r="G665" s="99"/>
      <c r="H665" s="91"/>
      <c r="I665" s="100"/>
      <c r="J665" s="92" t="str">
        <f>IFERROR(IF((controle!$I665&gt;0),IF((DAYS360(TODAY(),(controle!$I665+editar!$C$9))&lt;1),"Vencido",IF((DAYS360(TODAY(),(controle!$I665+editar!$C$9))&lt;31),(DAYS360(TODAY(),(controle!$I665+editar!$C$9))&amp;" Dias para vencer"),"Válido")),""),"Inválido")</f>
        <v/>
      </c>
      <c r="K665" s="93" t="str">
        <f>controle!$R665</f>
        <v/>
      </c>
      <c r="L665" s="94"/>
      <c r="M665" s="95" t="str">
        <f>IFERROR(IF((controle!$L665&gt;0),IF((DAYS360(TODAY(),(controle!$L665+editar!$C$15))&lt;1),"Vencido",IF((DAYS360(TODAY(),(controle!$L665+editar!$C$15))&lt;31),(DAYS360(TODAY(),(controle!$L665+editar!$C$15))&amp;" Dias para vencer"),"Válido")),""),"Inválido")</f>
        <v/>
      </c>
      <c r="N665" s="94" t="str">
        <f>IF(controle!$L665="","",controle!$L665+editar!$C$15)</f>
        <v/>
      </c>
      <c r="O665" s="97"/>
      <c r="P665" s="80">
        <v>658.0</v>
      </c>
      <c r="Q665" s="80" t="str">
        <f>IF(controle!$J665="","",IF(controle!$J665="Vencido","Vencido",IF(controle!$J665="Válido","Válido","Próximo ao vencimento")))</f>
        <v/>
      </c>
      <c r="R665" s="81" t="str">
        <f>IF(controle!$I665="","",controle!$I665+editar!$C$9)</f>
        <v/>
      </c>
      <c r="S665" s="80" t="str">
        <f>IF(controle!$R665="","",VLOOKUP(MONTH(controle!$R665),editar!$F$2:$G$13,2,0))</f>
        <v/>
      </c>
      <c r="T665" s="80" t="str">
        <f>IF(controle!$R665="","",YEAR(controle!$R665))</f>
        <v/>
      </c>
      <c r="U665" s="80" t="str">
        <f>IF(controle!$M665="","",IF(controle!$M665="Vencido","Vencido",IF(controle!$M665="Válido","Válido","Próximo ao vencimento")))</f>
        <v/>
      </c>
      <c r="V665" s="80" t="str">
        <f>IF(controle!$N665="","",VLOOKUP(MONTH(controle!$N665),editar!$F$2:$G$13,2,0))</f>
        <v/>
      </c>
      <c r="W665" s="80" t="str">
        <f>IF(controle!$N665="","",YEAR(controle!$N665))</f>
        <v/>
      </c>
      <c r="X665" s="80" t="str">
        <f>IF(controle!$I665="","",VLOOKUP(MONTH(controle!$I665),editar!$F$2:$G$13,2,0))</f>
        <v/>
      </c>
      <c r="Y665" s="80" t="str">
        <f>IF(controle!$I665="","",YEAR(controle!$I665))</f>
        <v/>
      </c>
      <c r="Z665" s="80" t="str">
        <f>IF(controle!$L665="","",VLOOKUP(MONTH(controle!$L665),editar!$F$2:$G$13,2,0))</f>
        <v/>
      </c>
      <c r="AA665" s="80" t="str">
        <f>IF(controle!$L665="","",YEAR(controle!$L665))</f>
        <v/>
      </c>
      <c r="AB665" s="61"/>
      <c r="AC665" s="62">
        <f>IFERROR(K665-editar!$C$1,"")</f>
        <v>-44648</v>
      </c>
      <c r="AD665" s="62">
        <f t="shared" si="1"/>
        <v>9999955352</v>
      </c>
      <c r="AE665" s="63"/>
      <c r="AF665" s="63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ht="19.5" customHeight="1">
      <c r="A666" s="82" t="str">
        <f>IF(controle!$D666="","",controle!$P666)</f>
        <v/>
      </c>
      <c r="B666" s="83"/>
      <c r="C666" s="83"/>
      <c r="D666" s="83"/>
      <c r="E666" s="83"/>
      <c r="F666" s="91"/>
      <c r="G666" s="99"/>
      <c r="H666" s="91"/>
      <c r="I666" s="100"/>
      <c r="J666" s="92" t="str">
        <f>IFERROR(IF((controle!$I666&gt;0),IF((DAYS360(TODAY(),(controle!$I666+editar!$C$9))&lt;1),"Vencido",IF((DAYS360(TODAY(),(controle!$I666+editar!$C$9))&lt;31),(DAYS360(TODAY(),(controle!$I666+editar!$C$9))&amp;" Dias para vencer"),"Válido")),""),"Inválido")</f>
        <v/>
      </c>
      <c r="K666" s="93" t="str">
        <f>controle!$R666</f>
        <v/>
      </c>
      <c r="L666" s="94"/>
      <c r="M666" s="95" t="str">
        <f>IFERROR(IF((controle!$L666&gt;0),IF((DAYS360(TODAY(),(controle!$L666+editar!$C$15))&lt;1),"Vencido",IF((DAYS360(TODAY(),(controle!$L666+editar!$C$15))&lt;31),(DAYS360(TODAY(),(controle!$L666+editar!$C$15))&amp;" Dias para vencer"),"Válido")),""),"Inválido")</f>
        <v/>
      </c>
      <c r="N666" s="94" t="str">
        <f>IF(controle!$L666="","",controle!$L666+editar!$C$15)</f>
        <v/>
      </c>
      <c r="O666" s="97"/>
      <c r="P666" s="80">
        <v>659.0</v>
      </c>
      <c r="Q666" s="80" t="str">
        <f>IF(controle!$J666="","",IF(controle!$J666="Vencido","Vencido",IF(controle!$J666="Válido","Válido","Próximo ao vencimento")))</f>
        <v/>
      </c>
      <c r="R666" s="81" t="str">
        <f>IF(controle!$I666="","",controle!$I666+editar!$C$9)</f>
        <v/>
      </c>
      <c r="S666" s="80" t="str">
        <f>IF(controle!$R666="","",VLOOKUP(MONTH(controle!$R666),editar!$F$2:$G$13,2,0))</f>
        <v/>
      </c>
      <c r="T666" s="80" t="str">
        <f>IF(controle!$R666="","",YEAR(controle!$R666))</f>
        <v/>
      </c>
      <c r="U666" s="80" t="str">
        <f>IF(controle!$M666="","",IF(controle!$M666="Vencido","Vencido",IF(controle!$M666="Válido","Válido","Próximo ao vencimento")))</f>
        <v/>
      </c>
      <c r="V666" s="80" t="str">
        <f>IF(controle!$N666="","",VLOOKUP(MONTH(controle!$N666),editar!$F$2:$G$13,2,0))</f>
        <v/>
      </c>
      <c r="W666" s="80" t="str">
        <f>IF(controle!$N666="","",YEAR(controle!$N666))</f>
        <v/>
      </c>
      <c r="X666" s="80" t="str">
        <f>IF(controle!$I666="","",VLOOKUP(MONTH(controle!$I666),editar!$F$2:$G$13,2,0))</f>
        <v/>
      </c>
      <c r="Y666" s="80" t="str">
        <f>IF(controle!$I666="","",YEAR(controle!$I666))</f>
        <v/>
      </c>
      <c r="Z666" s="80" t="str">
        <f>IF(controle!$L666="","",VLOOKUP(MONTH(controle!$L666),editar!$F$2:$G$13,2,0))</f>
        <v/>
      </c>
      <c r="AA666" s="80" t="str">
        <f>IF(controle!$L666="","",YEAR(controle!$L666))</f>
        <v/>
      </c>
      <c r="AB666" s="61"/>
      <c r="AC666" s="62">
        <f>IFERROR(K666-editar!$C$1,"")</f>
        <v>-44648</v>
      </c>
      <c r="AD666" s="62">
        <f t="shared" si="1"/>
        <v>9999955352</v>
      </c>
      <c r="AE666" s="63"/>
      <c r="AF666" s="63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ht="19.5" customHeight="1">
      <c r="A667" s="82" t="str">
        <f>IF(controle!$D667="","",controle!$P667)</f>
        <v/>
      </c>
      <c r="B667" s="83"/>
      <c r="C667" s="83"/>
      <c r="D667" s="83"/>
      <c r="E667" s="83"/>
      <c r="F667" s="91"/>
      <c r="G667" s="99"/>
      <c r="H667" s="91"/>
      <c r="I667" s="100"/>
      <c r="J667" s="92" t="str">
        <f>IFERROR(IF((controle!$I667&gt;0),IF((DAYS360(TODAY(),(controle!$I667+editar!$C$9))&lt;1),"Vencido",IF((DAYS360(TODAY(),(controle!$I667+editar!$C$9))&lt;31),(DAYS360(TODAY(),(controle!$I667+editar!$C$9))&amp;" Dias para vencer"),"Válido")),""),"Inválido")</f>
        <v/>
      </c>
      <c r="K667" s="93" t="str">
        <f>controle!$R667</f>
        <v/>
      </c>
      <c r="L667" s="94"/>
      <c r="M667" s="95" t="str">
        <f>IFERROR(IF((controle!$L667&gt;0),IF((DAYS360(TODAY(),(controle!$L667+editar!$C$15))&lt;1),"Vencido",IF((DAYS360(TODAY(),(controle!$L667+editar!$C$15))&lt;31),(DAYS360(TODAY(),(controle!$L667+editar!$C$15))&amp;" Dias para vencer"),"Válido")),""),"Inválido")</f>
        <v/>
      </c>
      <c r="N667" s="94" t="str">
        <f>IF(controle!$L667="","",controle!$L667+editar!$C$15)</f>
        <v/>
      </c>
      <c r="O667" s="97"/>
      <c r="P667" s="80">
        <v>660.0</v>
      </c>
      <c r="Q667" s="80" t="str">
        <f>IF(controle!$J667="","",IF(controle!$J667="Vencido","Vencido",IF(controle!$J667="Válido","Válido","Próximo ao vencimento")))</f>
        <v/>
      </c>
      <c r="R667" s="81" t="str">
        <f>IF(controle!$I667="","",controle!$I667+editar!$C$9)</f>
        <v/>
      </c>
      <c r="S667" s="80" t="str">
        <f>IF(controle!$R667="","",VLOOKUP(MONTH(controle!$R667),editar!$F$2:$G$13,2,0))</f>
        <v/>
      </c>
      <c r="T667" s="80" t="str">
        <f>IF(controle!$R667="","",YEAR(controle!$R667))</f>
        <v/>
      </c>
      <c r="U667" s="80" t="str">
        <f>IF(controle!$M667="","",IF(controle!$M667="Vencido","Vencido",IF(controle!$M667="Válido","Válido","Próximo ao vencimento")))</f>
        <v/>
      </c>
      <c r="V667" s="80" t="str">
        <f>IF(controle!$N667="","",VLOOKUP(MONTH(controle!$N667),editar!$F$2:$G$13,2,0))</f>
        <v/>
      </c>
      <c r="W667" s="80" t="str">
        <f>IF(controle!$N667="","",YEAR(controle!$N667))</f>
        <v/>
      </c>
      <c r="X667" s="80" t="str">
        <f>IF(controle!$I667="","",VLOOKUP(MONTH(controle!$I667),editar!$F$2:$G$13,2,0))</f>
        <v/>
      </c>
      <c r="Y667" s="80" t="str">
        <f>IF(controle!$I667="","",YEAR(controle!$I667))</f>
        <v/>
      </c>
      <c r="Z667" s="80" t="str">
        <f>IF(controle!$L667="","",VLOOKUP(MONTH(controle!$L667),editar!$F$2:$G$13,2,0))</f>
        <v/>
      </c>
      <c r="AA667" s="80" t="str">
        <f>IF(controle!$L667="","",YEAR(controle!$L667))</f>
        <v/>
      </c>
      <c r="AB667" s="61"/>
      <c r="AC667" s="62">
        <f>IFERROR(K667-editar!$C$1,"")</f>
        <v>-44648</v>
      </c>
      <c r="AD667" s="62">
        <f t="shared" si="1"/>
        <v>9999955352</v>
      </c>
      <c r="AE667" s="63"/>
      <c r="AF667" s="63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ht="19.5" customHeight="1">
      <c r="A668" s="82" t="str">
        <f>IF(controle!$D668="","",controle!$P668)</f>
        <v/>
      </c>
      <c r="B668" s="83"/>
      <c r="C668" s="83"/>
      <c r="D668" s="83"/>
      <c r="E668" s="83"/>
      <c r="F668" s="91"/>
      <c r="G668" s="99"/>
      <c r="H668" s="91"/>
      <c r="I668" s="100"/>
      <c r="J668" s="92" t="str">
        <f>IFERROR(IF((controle!$I668&gt;0),IF((DAYS360(TODAY(),(controle!$I668+editar!$C$9))&lt;1),"Vencido",IF((DAYS360(TODAY(),(controle!$I668+editar!$C$9))&lt;31),(DAYS360(TODAY(),(controle!$I668+editar!$C$9))&amp;" Dias para vencer"),"Válido")),""),"Inválido")</f>
        <v/>
      </c>
      <c r="K668" s="93" t="str">
        <f>controle!$R668</f>
        <v/>
      </c>
      <c r="L668" s="94"/>
      <c r="M668" s="95" t="str">
        <f>IFERROR(IF((controle!$L668&gt;0),IF((DAYS360(TODAY(),(controle!$L668+editar!$C$15))&lt;1),"Vencido",IF((DAYS360(TODAY(),(controle!$L668+editar!$C$15))&lt;31),(DAYS360(TODAY(),(controle!$L668+editar!$C$15))&amp;" Dias para vencer"),"Válido")),""),"Inválido")</f>
        <v/>
      </c>
      <c r="N668" s="94" t="str">
        <f>IF(controle!$L668="","",controle!$L668+editar!$C$15)</f>
        <v/>
      </c>
      <c r="O668" s="97"/>
      <c r="P668" s="80">
        <v>661.0</v>
      </c>
      <c r="Q668" s="80" t="str">
        <f>IF(controle!$J668="","",IF(controle!$J668="Vencido","Vencido",IF(controle!$J668="Válido","Válido","Próximo ao vencimento")))</f>
        <v/>
      </c>
      <c r="R668" s="81" t="str">
        <f>IF(controle!$I668="","",controle!$I668+editar!$C$9)</f>
        <v/>
      </c>
      <c r="S668" s="80" t="str">
        <f>IF(controle!$R668="","",VLOOKUP(MONTH(controle!$R668),editar!$F$2:$G$13,2,0))</f>
        <v/>
      </c>
      <c r="T668" s="80" t="str">
        <f>IF(controle!$R668="","",YEAR(controle!$R668))</f>
        <v/>
      </c>
      <c r="U668" s="80" t="str">
        <f>IF(controle!$M668="","",IF(controle!$M668="Vencido","Vencido",IF(controle!$M668="Válido","Válido","Próximo ao vencimento")))</f>
        <v/>
      </c>
      <c r="V668" s="80" t="str">
        <f>IF(controle!$N668="","",VLOOKUP(MONTH(controle!$N668),editar!$F$2:$G$13,2,0))</f>
        <v/>
      </c>
      <c r="W668" s="80" t="str">
        <f>IF(controle!$N668="","",YEAR(controle!$N668))</f>
        <v/>
      </c>
      <c r="X668" s="80" t="str">
        <f>IF(controle!$I668="","",VLOOKUP(MONTH(controle!$I668),editar!$F$2:$G$13,2,0))</f>
        <v/>
      </c>
      <c r="Y668" s="80" t="str">
        <f>IF(controle!$I668="","",YEAR(controle!$I668))</f>
        <v/>
      </c>
      <c r="Z668" s="80" t="str">
        <f>IF(controle!$L668="","",VLOOKUP(MONTH(controle!$L668),editar!$F$2:$G$13,2,0))</f>
        <v/>
      </c>
      <c r="AA668" s="80" t="str">
        <f>IF(controle!$L668="","",YEAR(controle!$L668))</f>
        <v/>
      </c>
      <c r="AB668" s="61"/>
      <c r="AC668" s="62">
        <f>IFERROR(K668-editar!$C$1,"")</f>
        <v>-44648</v>
      </c>
      <c r="AD668" s="62">
        <f t="shared" si="1"/>
        <v>9999955352</v>
      </c>
      <c r="AE668" s="63"/>
      <c r="AF668" s="63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ht="19.5" customHeight="1">
      <c r="A669" s="82" t="str">
        <f>IF(controle!$D669="","",controle!$P669)</f>
        <v/>
      </c>
      <c r="B669" s="83"/>
      <c r="C669" s="83"/>
      <c r="D669" s="83"/>
      <c r="E669" s="83"/>
      <c r="F669" s="91"/>
      <c r="G669" s="99"/>
      <c r="H669" s="91"/>
      <c r="I669" s="100"/>
      <c r="J669" s="92" t="str">
        <f>IFERROR(IF((controle!$I669&gt;0),IF((DAYS360(TODAY(),(controle!$I669+editar!$C$9))&lt;1),"Vencido",IF((DAYS360(TODAY(),(controle!$I669+editar!$C$9))&lt;31),(DAYS360(TODAY(),(controle!$I669+editar!$C$9))&amp;" Dias para vencer"),"Válido")),""),"Inválido")</f>
        <v/>
      </c>
      <c r="K669" s="93" t="str">
        <f>controle!$R669</f>
        <v/>
      </c>
      <c r="L669" s="94"/>
      <c r="M669" s="95" t="str">
        <f>IFERROR(IF((controle!$L669&gt;0),IF((DAYS360(TODAY(),(controle!$L669+editar!$C$15))&lt;1),"Vencido",IF((DAYS360(TODAY(),(controle!$L669+editar!$C$15))&lt;31),(DAYS360(TODAY(),(controle!$L669+editar!$C$15))&amp;" Dias para vencer"),"Válido")),""),"Inválido")</f>
        <v/>
      </c>
      <c r="N669" s="94" t="str">
        <f>IF(controle!$L669="","",controle!$L669+editar!$C$15)</f>
        <v/>
      </c>
      <c r="O669" s="97"/>
      <c r="P669" s="80">
        <v>662.0</v>
      </c>
      <c r="Q669" s="80" t="str">
        <f>IF(controle!$J669="","",IF(controle!$J669="Vencido","Vencido",IF(controle!$J669="Válido","Válido","Próximo ao vencimento")))</f>
        <v/>
      </c>
      <c r="R669" s="81" t="str">
        <f>IF(controle!$I669="","",controle!$I669+editar!$C$9)</f>
        <v/>
      </c>
      <c r="S669" s="80" t="str">
        <f>IF(controle!$R669="","",VLOOKUP(MONTH(controle!$R669),editar!$F$2:$G$13,2,0))</f>
        <v/>
      </c>
      <c r="T669" s="80" t="str">
        <f>IF(controle!$R669="","",YEAR(controle!$R669))</f>
        <v/>
      </c>
      <c r="U669" s="80" t="str">
        <f>IF(controle!$M669="","",IF(controle!$M669="Vencido","Vencido",IF(controle!$M669="Válido","Válido","Próximo ao vencimento")))</f>
        <v/>
      </c>
      <c r="V669" s="80" t="str">
        <f>IF(controle!$N669="","",VLOOKUP(MONTH(controle!$N669),editar!$F$2:$G$13,2,0))</f>
        <v/>
      </c>
      <c r="W669" s="80" t="str">
        <f>IF(controle!$N669="","",YEAR(controle!$N669))</f>
        <v/>
      </c>
      <c r="X669" s="80" t="str">
        <f>IF(controle!$I669="","",VLOOKUP(MONTH(controle!$I669),editar!$F$2:$G$13,2,0))</f>
        <v/>
      </c>
      <c r="Y669" s="80" t="str">
        <f>IF(controle!$I669="","",YEAR(controle!$I669))</f>
        <v/>
      </c>
      <c r="Z669" s="80" t="str">
        <f>IF(controle!$L669="","",VLOOKUP(MONTH(controle!$L669),editar!$F$2:$G$13,2,0))</f>
        <v/>
      </c>
      <c r="AA669" s="80" t="str">
        <f>IF(controle!$L669="","",YEAR(controle!$L669))</f>
        <v/>
      </c>
      <c r="AB669" s="61"/>
      <c r="AC669" s="62">
        <f>IFERROR(K669-editar!$C$1,"")</f>
        <v>-44648</v>
      </c>
      <c r="AD669" s="62">
        <f t="shared" si="1"/>
        <v>9999955352</v>
      </c>
      <c r="AE669" s="63"/>
      <c r="AF669" s="63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ht="19.5" customHeight="1">
      <c r="A670" s="82" t="str">
        <f>IF(controle!$D670="","",controle!$P670)</f>
        <v/>
      </c>
      <c r="B670" s="83"/>
      <c r="C670" s="83"/>
      <c r="D670" s="83"/>
      <c r="E670" s="83"/>
      <c r="F670" s="91"/>
      <c r="G670" s="99"/>
      <c r="H670" s="91"/>
      <c r="I670" s="100"/>
      <c r="J670" s="92" t="str">
        <f>IFERROR(IF((controle!$I670&gt;0),IF((DAYS360(TODAY(),(controle!$I670+editar!$C$9))&lt;1),"Vencido",IF((DAYS360(TODAY(),(controle!$I670+editar!$C$9))&lt;31),(DAYS360(TODAY(),(controle!$I670+editar!$C$9))&amp;" Dias para vencer"),"Válido")),""),"Inválido")</f>
        <v/>
      </c>
      <c r="K670" s="93" t="str">
        <f>controle!$R670</f>
        <v/>
      </c>
      <c r="L670" s="94"/>
      <c r="M670" s="95" t="str">
        <f>IFERROR(IF((controle!$L670&gt;0),IF((DAYS360(TODAY(),(controle!$L670+editar!$C$15))&lt;1),"Vencido",IF((DAYS360(TODAY(),(controle!$L670+editar!$C$15))&lt;31),(DAYS360(TODAY(),(controle!$L670+editar!$C$15))&amp;" Dias para vencer"),"Válido")),""),"Inválido")</f>
        <v/>
      </c>
      <c r="N670" s="94" t="str">
        <f>IF(controle!$L670="","",controle!$L670+editar!$C$15)</f>
        <v/>
      </c>
      <c r="O670" s="97"/>
      <c r="P670" s="80">
        <v>663.0</v>
      </c>
      <c r="Q670" s="80" t="str">
        <f>IF(controle!$J670="","",IF(controle!$J670="Vencido","Vencido",IF(controle!$J670="Válido","Válido","Próximo ao vencimento")))</f>
        <v/>
      </c>
      <c r="R670" s="81" t="str">
        <f>IF(controle!$I670="","",controle!$I670+editar!$C$9)</f>
        <v/>
      </c>
      <c r="S670" s="80" t="str">
        <f>IF(controle!$R670="","",VLOOKUP(MONTH(controle!$R670),editar!$F$2:$G$13,2,0))</f>
        <v/>
      </c>
      <c r="T670" s="80" t="str">
        <f>IF(controle!$R670="","",YEAR(controle!$R670))</f>
        <v/>
      </c>
      <c r="U670" s="80" t="str">
        <f>IF(controle!$M670="","",IF(controle!$M670="Vencido","Vencido",IF(controle!$M670="Válido","Válido","Próximo ao vencimento")))</f>
        <v/>
      </c>
      <c r="V670" s="80" t="str">
        <f>IF(controle!$N670="","",VLOOKUP(MONTH(controle!$N670),editar!$F$2:$G$13,2,0))</f>
        <v/>
      </c>
      <c r="W670" s="80" t="str">
        <f>IF(controle!$N670="","",YEAR(controle!$N670))</f>
        <v/>
      </c>
      <c r="X670" s="80" t="str">
        <f>IF(controle!$I670="","",VLOOKUP(MONTH(controle!$I670),editar!$F$2:$G$13,2,0))</f>
        <v/>
      </c>
      <c r="Y670" s="80" t="str">
        <f>IF(controle!$I670="","",YEAR(controle!$I670))</f>
        <v/>
      </c>
      <c r="Z670" s="80" t="str">
        <f>IF(controle!$L670="","",VLOOKUP(MONTH(controle!$L670),editar!$F$2:$G$13,2,0))</f>
        <v/>
      </c>
      <c r="AA670" s="80" t="str">
        <f>IF(controle!$L670="","",YEAR(controle!$L670))</f>
        <v/>
      </c>
      <c r="AB670" s="61"/>
      <c r="AC670" s="62">
        <f>IFERROR(K670-editar!$C$1,"")</f>
        <v>-44648</v>
      </c>
      <c r="AD670" s="62">
        <f t="shared" si="1"/>
        <v>9999955352</v>
      </c>
      <c r="AE670" s="63"/>
      <c r="AF670" s="63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ht="19.5" customHeight="1">
      <c r="A671" s="82" t="str">
        <f>IF(controle!$D671="","",controle!$P671)</f>
        <v/>
      </c>
      <c r="B671" s="83"/>
      <c r="C671" s="83"/>
      <c r="D671" s="83"/>
      <c r="E671" s="83"/>
      <c r="F671" s="91"/>
      <c r="G671" s="99"/>
      <c r="H671" s="91"/>
      <c r="I671" s="100"/>
      <c r="J671" s="92" t="str">
        <f>IFERROR(IF((controle!$I671&gt;0),IF((DAYS360(TODAY(),(controle!$I671+editar!$C$9))&lt;1),"Vencido",IF((DAYS360(TODAY(),(controle!$I671+editar!$C$9))&lt;31),(DAYS360(TODAY(),(controle!$I671+editar!$C$9))&amp;" Dias para vencer"),"Válido")),""),"Inválido")</f>
        <v/>
      </c>
      <c r="K671" s="93" t="str">
        <f>controle!$R671</f>
        <v/>
      </c>
      <c r="L671" s="94"/>
      <c r="M671" s="95" t="str">
        <f>IFERROR(IF((controle!$L671&gt;0),IF((DAYS360(TODAY(),(controle!$L671+editar!$C$15))&lt;1),"Vencido",IF((DAYS360(TODAY(),(controle!$L671+editar!$C$15))&lt;31),(DAYS360(TODAY(),(controle!$L671+editar!$C$15))&amp;" Dias para vencer"),"Válido")),""),"Inválido")</f>
        <v/>
      </c>
      <c r="N671" s="94" t="str">
        <f>IF(controle!$L671="","",controle!$L671+editar!$C$15)</f>
        <v/>
      </c>
      <c r="O671" s="97"/>
      <c r="P671" s="80">
        <v>664.0</v>
      </c>
      <c r="Q671" s="80" t="str">
        <f>IF(controle!$J671="","",IF(controle!$J671="Vencido","Vencido",IF(controle!$J671="Válido","Válido","Próximo ao vencimento")))</f>
        <v/>
      </c>
      <c r="R671" s="81" t="str">
        <f>IF(controle!$I671="","",controle!$I671+editar!$C$9)</f>
        <v/>
      </c>
      <c r="S671" s="80" t="str">
        <f>IF(controle!$R671="","",VLOOKUP(MONTH(controle!$R671),editar!$F$2:$G$13,2,0))</f>
        <v/>
      </c>
      <c r="T671" s="80" t="str">
        <f>IF(controle!$R671="","",YEAR(controle!$R671))</f>
        <v/>
      </c>
      <c r="U671" s="80" t="str">
        <f>IF(controle!$M671="","",IF(controle!$M671="Vencido","Vencido",IF(controle!$M671="Válido","Válido","Próximo ao vencimento")))</f>
        <v/>
      </c>
      <c r="V671" s="80" t="str">
        <f>IF(controle!$N671="","",VLOOKUP(MONTH(controle!$N671),editar!$F$2:$G$13,2,0))</f>
        <v/>
      </c>
      <c r="W671" s="80" t="str">
        <f>IF(controle!$N671="","",YEAR(controle!$N671))</f>
        <v/>
      </c>
      <c r="X671" s="80" t="str">
        <f>IF(controle!$I671="","",VLOOKUP(MONTH(controle!$I671),editar!$F$2:$G$13,2,0))</f>
        <v/>
      </c>
      <c r="Y671" s="80" t="str">
        <f>IF(controle!$I671="","",YEAR(controle!$I671))</f>
        <v/>
      </c>
      <c r="Z671" s="80" t="str">
        <f>IF(controle!$L671="","",VLOOKUP(MONTH(controle!$L671),editar!$F$2:$G$13,2,0))</f>
        <v/>
      </c>
      <c r="AA671" s="80" t="str">
        <f>IF(controle!$L671="","",YEAR(controle!$L671))</f>
        <v/>
      </c>
      <c r="AB671" s="61"/>
      <c r="AC671" s="62">
        <f>IFERROR(K671-editar!$C$1,"")</f>
        <v>-44648</v>
      </c>
      <c r="AD671" s="62">
        <f t="shared" si="1"/>
        <v>9999955352</v>
      </c>
      <c r="AE671" s="63"/>
      <c r="AF671" s="63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ht="19.5" customHeight="1">
      <c r="A672" s="82" t="str">
        <f>IF(controle!$D672="","",controle!$P672)</f>
        <v/>
      </c>
      <c r="B672" s="83"/>
      <c r="C672" s="83"/>
      <c r="D672" s="83"/>
      <c r="E672" s="83"/>
      <c r="F672" s="91"/>
      <c r="G672" s="99"/>
      <c r="H672" s="91"/>
      <c r="I672" s="100"/>
      <c r="J672" s="92" t="str">
        <f>IFERROR(IF((controle!$I672&gt;0),IF((DAYS360(TODAY(),(controle!$I672+editar!$C$9))&lt;1),"Vencido",IF((DAYS360(TODAY(),(controle!$I672+editar!$C$9))&lt;31),(DAYS360(TODAY(),(controle!$I672+editar!$C$9))&amp;" Dias para vencer"),"Válido")),""),"Inválido")</f>
        <v/>
      </c>
      <c r="K672" s="93" t="str">
        <f>controle!$R672</f>
        <v/>
      </c>
      <c r="L672" s="94"/>
      <c r="M672" s="95" t="str">
        <f>IFERROR(IF((controle!$L672&gt;0),IF((DAYS360(TODAY(),(controle!$L672+editar!$C$15))&lt;1),"Vencido",IF((DAYS360(TODAY(),(controle!$L672+editar!$C$15))&lt;31),(DAYS360(TODAY(),(controle!$L672+editar!$C$15))&amp;" Dias para vencer"),"Válido")),""),"Inválido")</f>
        <v/>
      </c>
      <c r="N672" s="94" t="str">
        <f>IF(controle!$L672="","",controle!$L672+editar!$C$15)</f>
        <v/>
      </c>
      <c r="O672" s="97"/>
      <c r="P672" s="80">
        <v>665.0</v>
      </c>
      <c r="Q672" s="80" t="str">
        <f>IF(controle!$J672="","",IF(controle!$J672="Vencido","Vencido",IF(controle!$J672="Válido","Válido","Próximo ao vencimento")))</f>
        <v/>
      </c>
      <c r="R672" s="81" t="str">
        <f>IF(controle!$I672="","",controle!$I672+editar!$C$9)</f>
        <v/>
      </c>
      <c r="S672" s="80" t="str">
        <f>IF(controle!$R672="","",VLOOKUP(MONTH(controle!$R672),editar!$F$2:$G$13,2,0))</f>
        <v/>
      </c>
      <c r="T672" s="80" t="str">
        <f>IF(controle!$R672="","",YEAR(controle!$R672))</f>
        <v/>
      </c>
      <c r="U672" s="80" t="str">
        <f>IF(controle!$M672="","",IF(controle!$M672="Vencido","Vencido",IF(controle!$M672="Válido","Válido","Próximo ao vencimento")))</f>
        <v/>
      </c>
      <c r="V672" s="80" t="str">
        <f>IF(controle!$N672="","",VLOOKUP(MONTH(controle!$N672),editar!$F$2:$G$13,2,0))</f>
        <v/>
      </c>
      <c r="W672" s="80" t="str">
        <f>IF(controle!$N672="","",YEAR(controle!$N672))</f>
        <v/>
      </c>
      <c r="X672" s="80" t="str">
        <f>IF(controle!$I672="","",VLOOKUP(MONTH(controle!$I672),editar!$F$2:$G$13,2,0))</f>
        <v/>
      </c>
      <c r="Y672" s="80" t="str">
        <f>IF(controle!$I672="","",YEAR(controle!$I672))</f>
        <v/>
      </c>
      <c r="Z672" s="80" t="str">
        <f>IF(controle!$L672="","",VLOOKUP(MONTH(controle!$L672),editar!$F$2:$G$13,2,0))</f>
        <v/>
      </c>
      <c r="AA672" s="80" t="str">
        <f>IF(controle!$L672="","",YEAR(controle!$L672))</f>
        <v/>
      </c>
      <c r="AB672" s="61"/>
      <c r="AC672" s="62">
        <f>IFERROR(K672-editar!$C$1,"")</f>
        <v>-44648</v>
      </c>
      <c r="AD672" s="62">
        <f t="shared" si="1"/>
        <v>9999955352</v>
      </c>
      <c r="AE672" s="63"/>
      <c r="AF672" s="63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ht="19.5" customHeight="1">
      <c r="A673" s="82" t="str">
        <f>IF(controle!$D673="","",controle!$P673)</f>
        <v/>
      </c>
      <c r="B673" s="83"/>
      <c r="C673" s="83"/>
      <c r="D673" s="83"/>
      <c r="E673" s="83"/>
      <c r="F673" s="91"/>
      <c r="G673" s="99"/>
      <c r="H673" s="91"/>
      <c r="I673" s="100"/>
      <c r="J673" s="92" t="str">
        <f>IFERROR(IF((controle!$I673&gt;0),IF((DAYS360(TODAY(),(controle!$I673+editar!$C$9))&lt;1),"Vencido",IF((DAYS360(TODAY(),(controle!$I673+editar!$C$9))&lt;31),(DAYS360(TODAY(),(controle!$I673+editar!$C$9))&amp;" Dias para vencer"),"Válido")),""),"Inválido")</f>
        <v/>
      </c>
      <c r="K673" s="93" t="str">
        <f>controle!$R673</f>
        <v/>
      </c>
      <c r="L673" s="94"/>
      <c r="M673" s="95" t="str">
        <f>IFERROR(IF((controle!$L673&gt;0),IF((DAYS360(TODAY(),(controle!$L673+editar!$C$15))&lt;1),"Vencido",IF((DAYS360(TODAY(),(controle!$L673+editar!$C$15))&lt;31),(DAYS360(TODAY(),(controle!$L673+editar!$C$15))&amp;" Dias para vencer"),"Válido")),""),"Inválido")</f>
        <v/>
      </c>
      <c r="N673" s="94" t="str">
        <f>IF(controle!$L673="","",controle!$L673+editar!$C$15)</f>
        <v/>
      </c>
      <c r="O673" s="97"/>
      <c r="P673" s="80">
        <v>666.0</v>
      </c>
      <c r="Q673" s="80" t="str">
        <f>IF(controle!$J673="","",IF(controle!$J673="Vencido","Vencido",IF(controle!$J673="Válido","Válido","Próximo ao vencimento")))</f>
        <v/>
      </c>
      <c r="R673" s="81" t="str">
        <f>IF(controle!$I673="","",controle!$I673+editar!$C$9)</f>
        <v/>
      </c>
      <c r="S673" s="80" t="str">
        <f>IF(controle!$R673="","",VLOOKUP(MONTH(controle!$R673),editar!$F$2:$G$13,2,0))</f>
        <v/>
      </c>
      <c r="T673" s="80" t="str">
        <f>IF(controle!$R673="","",YEAR(controle!$R673))</f>
        <v/>
      </c>
      <c r="U673" s="80" t="str">
        <f>IF(controle!$M673="","",IF(controle!$M673="Vencido","Vencido",IF(controle!$M673="Válido","Válido","Próximo ao vencimento")))</f>
        <v/>
      </c>
      <c r="V673" s="80" t="str">
        <f>IF(controle!$N673="","",VLOOKUP(MONTH(controle!$N673),editar!$F$2:$G$13,2,0))</f>
        <v/>
      </c>
      <c r="W673" s="80" t="str">
        <f>IF(controle!$N673="","",YEAR(controle!$N673))</f>
        <v/>
      </c>
      <c r="X673" s="80" t="str">
        <f>IF(controle!$I673="","",VLOOKUP(MONTH(controle!$I673),editar!$F$2:$G$13,2,0))</f>
        <v/>
      </c>
      <c r="Y673" s="80" t="str">
        <f>IF(controle!$I673="","",YEAR(controle!$I673))</f>
        <v/>
      </c>
      <c r="Z673" s="80" t="str">
        <f>IF(controle!$L673="","",VLOOKUP(MONTH(controle!$L673),editar!$F$2:$G$13,2,0))</f>
        <v/>
      </c>
      <c r="AA673" s="80" t="str">
        <f>IF(controle!$L673="","",YEAR(controle!$L673))</f>
        <v/>
      </c>
      <c r="AB673" s="61"/>
      <c r="AC673" s="62">
        <f>IFERROR(K673-editar!$C$1,"")</f>
        <v>-44648</v>
      </c>
      <c r="AD673" s="62">
        <f t="shared" si="1"/>
        <v>9999955352</v>
      </c>
      <c r="AE673" s="63"/>
      <c r="AF673" s="63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ht="19.5" customHeight="1">
      <c r="A674" s="82" t="str">
        <f>IF(controle!$D674="","",controle!$P674)</f>
        <v/>
      </c>
      <c r="B674" s="83"/>
      <c r="C674" s="83"/>
      <c r="D674" s="83"/>
      <c r="E674" s="83"/>
      <c r="F674" s="91"/>
      <c r="G674" s="99"/>
      <c r="H674" s="91"/>
      <c r="I674" s="100"/>
      <c r="J674" s="92" t="str">
        <f>IFERROR(IF((controle!$I674&gt;0),IF((DAYS360(TODAY(),(controle!$I674+editar!$C$9))&lt;1),"Vencido",IF((DAYS360(TODAY(),(controle!$I674+editar!$C$9))&lt;31),(DAYS360(TODAY(),(controle!$I674+editar!$C$9))&amp;" Dias para vencer"),"Válido")),""),"Inválido")</f>
        <v/>
      </c>
      <c r="K674" s="93" t="str">
        <f>controle!$R674</f>
        <v/>
      </c>
      <c r="L674" s="94"/>
      <c r="M674" s="95" t="str">
        <f>IFERROR(IF((controle!$L674&gt;0),IF((DAYS360(TODAY(),(controle!$L674+editar!$C$15))&lt;1),"Vencido",IF((DAYS360(TODAY(),(controle!$L674+editar!$C$15))&lt;31),(DAYS360(TODAY(),(controle!$L674+editar!$C$15))&amp;" Dias para vencer"),"Válido")),""),"Inválido")</f>
        <v/>
      </c>
      <c r="N674" s="94" t="str">
        <f>IF(controle!$L674="","",controle!$L674+editar!$C$15)</f>
        <v/>
      </c>
      <c r="O674" s="97"/>
      <c r="P674" s="80">
        <v>667.0</v>
      </c>
      <c r="Q674" s="80" t="str">
        <f>IF(controle!$J674="","",IF(controle!$J674="Vencido","Vencido",IF(controle!$J674="Válido","Válido","Próximo ao vencimento")))</f>
        <v/>
      </c>
      <c r="R674" s="81" t="str">
        <f>IF(controle!$I674="","",controle!$I674+editar!$C$9)</f>
        <v/>
      </c>
      <c r="S674" s="80" t="str">
        <f>IF(controle!$R674="","",VLOOKUP(MONTH(controle!$R674),editar!$F$2:$G$13,2,0))</f>
        <v/>
      </c>
      <c r="T674" s="80" t="str">
        <f>IF(controle!$R674="","",YEAR(controle!$R674))</f>
        <v/>
      </c>
      <c r="U674" s="80" t="str">
        <f>IF(controle!$M674="","",IF(controle!$M674="Vencido","Vencido",IF(controle!$M674="Válido","Válido","Próximo ao vencimento")))</f>
        <v/>
      </c>
      <c r="V674" s="80" t="str">
        <f>IF(controle!$N674="","",VLOOKUP(MONTH(controle!$N674),editar!$F$2:$G$13,2,0))</f>
        <v/>
      </c>
      <c r="W674" s="80" t="str">
        <f>IF(controle!$N674="","",YEAR(controle!$N674))</f>
        <v/>
      </c>
      <c r="X674" s="80" t="str">
        <f>IF(controle!$I674="","",VLOOKUP(MONTH(controle!$I674),editar!$F$2:$G$13,2,0))</f>
        <v/>
      </c>
      <c r="Y674" s="80" t="str">
        <f>IF(controle!$I674="","",YEAR(controle!$I674))</f>
        <v/>
      </c>
      <c r="Z674" s="80" t="str">
        <f>IF(controle!$L674="","",VLOOKUP(MONTH(controle!$L674),editar!$F$2:$G$13,2,0))</f>
        <v/>
      </c>
      <c r="AA674" s="80" t="str">
        <f>IF(controle!$L674="","",YEAR(controle!$L674))</f>
        <v/>
      </c>
      <c r="AB674" s="61"/>
      <c r="AC674" s="62">
        <f>IFERROR(K674-editar!$C$1,"")</f>
        <v>-44648</v>
      </c>
      <c r="AD674" s="62">
        <f t="shared" si="1"/>
        <v>9999955352</v>
      </c>
      <c r="AE674" s="63"/>
      <c r="AF674" s="63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ht="19.5" customHeight="1">
      <c r="A675" s="82" t="str">
        <f>IF(controle!$D675="","",controle!$P675)</f>
        <v/>
      </c>
      <c r="B675" s="83"/>
      <c r="C675" s="83"/>
      <c r="D675" s="83"/>
      <c r="E675" s="83"/>
      <c r="F675" s="91"/>
      <c r="G675" s="99"/>
      <c r="H675" s="91"/>
      <c r="I675" s="100"/>
      <c r="J675" s="92" t="str">
        <f>IFERROR(IF((controle!$I675&gt;0),IF((DAYS360(TODAY(),(controle!$I675+editar!$C$9))&lt;1),"Vencido",IF((DAYS360(TODAY(),(controle!$I675+editar!$C$9))&lt;31),(DAYS360(TODAY(),(controle!$I675+editar!$C$9))&amp;" Dias para vencer"),"Válido")),""),"Inválido")</f>
        <v/>
      </c>
      <c r="K675" s="93" t="str">
        <f>controle!$R675</f>
        <v/>
      </c>
      <c r="L675" s="94"/>
      <c r="M675" s="95" t="str">
        <f>IFERROR(IF((controle!$L675&gt;0),IF((DAYS360(TODAY(),(controle!$L675+editar!$C$15))&lt;1),"Vencido",IF((DAYS360(TODAY(),(controle!$L675+editar!$C$15))&lt;31),(DAYS360(TODAY(),(controle!$L675+editar!$C$15))&amp;" Dias para vencer"),"Válido")),""),"Inválido")</f>
        <v/>
      </c>
      <c r="N675" s="94" t="str">
        <f>IF(controle!$L675="","",controle!$L675+editar!$C$15)</f>
        <v/>
      </c>
      <c r="O675" s="97"/>
      <c r="P675" s="80">
        <v>668.0</v>
      </c>
      <c r="Q675" s="80" t="str">
        <f>IF(controle!$J675="","",IF(controle!$J675="Vencido","Vencido",IF(controle!$J675="Válido","Válido","Próximo ao vencimento")))</f>
        <v/>
      </c>
      <c r="R675" s="81" t="str">
        <f>IF(controle!$I675="","",controle!$I675+editar!$C$9)</f>
        <v/>
      </c>
      <c r="S675" s="80" t="str">
        <f>IF(controle!$R675="","",VLOOKUP(MONTH(controle!$R675),editar!$F$2:$G$13,2,0))</f>
        <v/>
      </c>
      <c r="T675" s="80" t="str">
        <f>IF(controle!$R675="","",YEAR(controle!$R675))</f>
        <v/>
      </c>
      <c r="U675" s="80" t="str">
        <f>IF(controle!$M675="","",IF(controle!$M675="Vencido","Vencido",IF(controle!$M675="Válido","Válido","Próximo ao vencimento")))</f>
        <v/>
      </c>
      <c r="V675" s="80" t="str">
        <f>IF(controle!$N675="","",VLOOKUP(MONTH(controle!$N675),editar!$F$2:$G$13,2,0))</f>
        <v/>
      </c>
      <c r="W675" s="80" t="str">
        <f>IF(controle!$N675="","",YEAR(controle!$N675))</f>
        <v/>
      </c>
      <c r="X675" s="80" t="str">
        <f>IF(controle!$I675="","",VLOOKUP(MONTH(controle!$I675),editar!$F$2:$G$13,2,0))</f>
        <v/>
      </c>
      <c r="Y675" s="80" t="str">
        <f>IF(controle!$I675="","",YEAR(controle!$I675))</f>
        <v/>
      </c>
      <c r="Z675" s="80" t="str">
        <f>IF(controle!$L675="","",VLOOKUP(MONTH(controle!$L675),editar!$F$2:$G$13,2,0))</f>
        <v/>
      </c>
      <c r="AA675" s="80" t="str">
        <f>IF(controle!$L675="","",YEAR(controle!$L675))</f>
        <v/>
      </c>
      <c r="AB675" s="61"/>
      <c r="AC675" s="62">
        <f>IFERROR(K675-editar!$C$1,"")</f>
        <v>-44648</v>
      </c>
      <c r="AD675" s="62">
        <f t="shared" si="1"/>
        <v>9999955352</v>
      </c>
      <c r="AE675" s="63"/>
      <c r="AF675" s="63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ht="19.5" customHeight="1">
      <c r="A676" s="82" t="str">
        <f>IF(controle!$D676="","",controle!$P676)</f>
        <v/>
      </c>
      <c r="B676" s="83"/>
      <c r="C676" s="83"/>
      <c r="D676" s="83"/>
      <c r="E676" s="83"/>
      <c r="F676" s="91"/>
      <c r="G676" s="99"/>
      <c r="H676" s="91"/>
      <c r="I676" s="100"/>
      <c r="J676" s="92" t="str">
        <f>IFERROR(IF((controle!$I676&gt;0),IF((DAYS360(TODAY(),(controle!$I676+editar!$C$9))&lt;1),"Vencido",IF((DAYS360(TODAY(),(controle!$I676+editar!$C$9))&lt;31),(DAYS360(TODAY(),(controle!$I676+editar!$C$9))&amp;" Dias para vencer"),"Válido")),""),"Inválido")</f>
        <v/>
      </c>
      <c r="K676" s="93" t="str">
        <f>controle!$R676</f>
        <v/>
      </c>
      <c r="L676" s="94"/>
      <c r="M676" s="95" t="str">
        <f>IFERROR(IF((controle!$L676&gt;0),IF((DAYS360(TODAY(),(controle!$L676+editar!$C$15))&lt;1),"Vencido",IF((DAYS360(TODAY(),(controle!$L676+editar!$C$15))&lt;31),(DAYS360(TODAY(),(controle!$L676+editar!$C$15))&amp;" Dias para vencer"),"Válido")),""),"Inválido")</f>
        <v/>
      </c>
      <c r="N676" s="94" t="str">
        <f>IF(controle!$L676="","",controle!$L676+editar!$C$15)</f>
        <v/>
      </c>
      <c r="O676" s="97"/>
      <c r="P676" s="80">
        <v>669.0</v>
      </c>
      <c r="Q676" s="80" t="str">
        <f>IF(controle!$J676="","",IF(controle!$J676="Vencido","Vencido",IF(controle!$J676="Válido","Válido","Próximo ao vencimento")))</f>
        <v/>
      </c>
      <c r="R676" s="81" t="str">
        <f>IF(controle!$I676="","",controle!$I676+editar!$C$9)</f>
        <v/>
      </c>
      <c r="S676" s="80" t="str">
        <f>IF(controle!$R676="","",VLOOKUP(MONTH(controle!$R676),editar!$F$2:$G$13,2,0))</f>
        <v/>
      </c>
      <c r="T676" s="80" t="str">
        <f>IF(controle!$R676="","",YEAR(controle!$R676))</f>
        <v/>
      </c>
      <c r="U676" s="80" t="str">
        <f>IF(controle!$M676="","",IF(controle!$M676="Vencido","Vencido",IF(controle!$M676="Válido","Válido","Próximo ao vencimento")))</f>
        <v/>
      </c>
      <c r="V676" s="80" t="str">
        <f>IF(controle!$N676="","",VLOOKUP(MONTH(controle!$N676),editar!$F$2:$G$13,2,0))</f>
        <v/>
      </c>
      <c r="W676" s="80" t="str">
        <f>IF(controle!$N676="","",YEAR(controle!$N676))</f>
        <v/>
      </c>
      <c r="X676" s="80" t="str">
        <f>IF(controle!$I676="","",VLOOKUP(MONTH(controle!$I676),editar!$F$2:$G$13,2,0))</f>
        <v/>
      </c>
      <c r="Y676" s="80" t="str">
        <f>IF(controle!$I676="","",YEAR(controle!$I676))</f>
        <v/>
      </c>
      <c r="Z676" s="80" t="str">
        <f>IF(controle!$L676="","",VLOOKUP(MONTH(controle!$L676),editar!$F$2:$G$13,2,0))</f>
        <v/>
      </c>
      <c r="AA676" s="80" t="str">
        <f>IF(controle!$L676="","",YEAR(controle!$L676))</f>
        <v/>
      </c>
      <c r="AB676" s="61"/>
      <c r="AC676" s="62">
        <f>IFERROR(K676-editar!$C$1,"")</f>
        <v>-44648</v>
      </c>
      <c r="AD676" s="62">
        <f t="shared" si="1"/>
        <v>9999955352</v>
      </c>
      <c r="AE676" s="63"/>
      <c r="AF676" s="63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ht="19.5" customHeight="1">
      <c r="A677" s="82" t="str">
        <f>IF(controle!$D677="","",controle!$P677)</f>
        <v/>
      </c>
      <c r="B677" s="83"/>
      <c r="C677" s="83"/>
      <c r="D677" s="83"/>
      <c r="E677" s="83"/>
      <c r="F677" s="91"/>
      <c r="G677" s="99"/>
      <c r="H677" s="91"/>
      <c r="I677" s="100"/>
      <c r="J677" s="92" t="str">
        <f>IFERROR(IF((controle!$I677&gt;0),IF((DAYS360(TODAY(),(controle!$I677+editar!$C$9))&lt;1),"Vencido",IF((DAYS360(TODAY(),(controle!$I677+editar!$C$9))&lt;31),(DAYS360(TODAY(),(controle!$I677+editar!$C$9))&amp;" Dias para vencer"),"Válido")),""),"Inválido")</f>
        <v/>
      </c>
      <c r="K677" s="93" t="str">
        <f>controle!$R677</f>
        <v/>
      </c>
      <c r="L677" s="94"/>
      <c r="M677" s="95" t="str">
        <f>IFERROR(IF((controle!$L677&gt;0),IF((DAYS360(TODAY(),(controle!$L677+editar!$C$15))&lt;1),"Vencido",IF((DAYS360(TODAY(),(controle!$L677+editar!$C$15))&lt;31),(DAYS360(TODAY(),(controle!$L677+editar!$C$15))&amp;" Dias para vencer"),"Válido")),""),"Inválido")</f>
        <v/>
      </c>
      <c r="N677" s="94" t="str">
        <f>IF(controle!$L677="","",controle!$L677+editar!$C$15)</f>
        <v/>
      </c>
      <c r="O677" s="97"/>
      <c r="P677" s="80">
        <v>670.0</v>
      </c>
      <c r="Q677" s="80" t="str">
        <f>IF(controle!$J677="","",IF(controle!$J677="Vencido","Vencido",IF(controle!$J677="Válido","Válido","Próximo ao vencimento")))</f>
        <v/>
      </c>
      <c r="R677" s="81" t="str">
        <f>IF(controle!$I677="","",controle!$I677+editar!$C$9)</f>
        <v/>
      </c>
      <c r="S677" s="80" t="str">
        <f>IF(controle!$R677="","",VLOOKUP(MONTH(controle!$R677),editar!$F$2:$G$13,2,0))</f>
        <v/>
      </c>
      <c r="T677" s="80" t="str">
        <f>IF(controle!$R677="","",YEAR(controle!$R677))</f>
        <v/>
      </c>
      <c r="U677" s="80" t="str">
        <f>IF(controle!$M677="","",IF(controle!$M677="Vencido","Vencido",IF(controle!$M677="Válido","Válido","Próximo ao vencimento")))</f>
        <v/>
      </c>
      <c r="V677" s="80" t="str">
        <f>IF(controle!$N677="","",VLOOKUP(MONTH(controle!$N677),editar!$F$2:$G$13,2,0))</f>
        <v/>
      </c>
      <c r="W677" s="80" t="str">
        <f>IF(controle!$N677="","",YEAR(controle!$N677))</f>
        <v/>
      </c>
      <c r="X677" s="80" t="str">
        <f>IF(controle!$I677="","",VLOOKUP(MONTH(controle!$I677),editar!$F$2:$G$13,2,0))</f>
        <v/>
      </c>
      <c r="Y677" s="80" t="str">
        <f>IF(controle!$I677="","",YEAR(controle!$I677))</f>
        <v/>
      </c>
      <c r="Z677" s="80" t="str">
        <f>IF(controle!$L677="","",VLOOKUP(MONTH(controle!$L677),editar!$F$2:$G$13,2,0))</f>
        <v/>
      </c>
      <c r="AA677" s="80" t="str">
        <f>IF(controle!$L677="","",YEAR(controle!$L677))</f>
        <v/>
      </c>
      <c r="AB677" s="61"/>
      <c r="AC677" s="62">
        <f>IFERROR(K677-editar!$C$1,"")</f>
        <v>-44648</v>
      </c>
      <c r="AD677" s="62">
        <f t="shared" si="1"/>
        <v>9999955352</v>
      </c>
      <c r="AE677" s="63"/>
      <c r="AF677" s="63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ht="19.5" customHeight="1">
      <c r="A678" s="82" t="str">
        <f>IF(controle!$D678="","",controle!$P678)</f>
        <v/>
      </c>
      <c r="B678" s="83"/>
      <c r="C678" s="83"/>
      <c r="D678" s="83"/>
      <c r="E678" s="83"/>
      <c r="F678" s="91"/>
      <c r="G678" s="99"/>
      <c r="H678" s="91"/>
      <c r="I678" s="100"/>
      <c r="J678" s="92" t="str">
        <f>IFERROR(IF((controle!$I678&gt;0),IF((DAYS360(TODAY(),(controle!$I678+editar!$C$9))&lt;1),"Vencido",IF((DAYS360(TODAY(),(controle!$I678+editar!$C$9))&lt;31),(DAYS360(TODAY(),(controle!$I678+editar!$C$9))&amp;" Dias para vencer"),"Válido")),""),"Inválido")</f>
        <v/>
      </c>
      <c r="K678" s="93" t="str">
        <f>controle!$R678</f>
        <v/>
      </c>
      <c r="L678" s="94"/>
      <c r="M678" s="95" t="str">
        <f>IFERROR(IF((controle!$L678&gt;0),IF((DAYS360(TODAY(),(controle!$L678+editar!$C$15))&lt;1),"Vencido",IF((DAYS360(TODAY(),(controle!$L678+editar!$C$15))&lt;31),(DAYS360(TODAY(),(controle!$L678+editar!$C$15))&amp;" Dias para vencer"),"Válido")),""),"Inválido")</f>
        <v/>
      </c>
      <c r="N678" s="94" t="str">
        <f>IF(controle!$L678="","",controle!$L678+editar!$C$15)</f>
        <v/>
      </c>
      <c r="O678" s="97"/>
      <c r="P678" s="80">
        <v>671.0</v>
      </c>
      <c r="Q678" s="80" t="str">
        <f>IF(controle!$J678="","",IF(controle!$J678="Vencido","Vencido",IF(controle!$J678="Válido","Válido","Próximo ao vencimento")))</f>
        <v/>
      </c>
      <c r="R678" s="81" t="str">
        <f>IF(controle!$I678="","",controle!$I678+editar!$C$9)</f>
        <v/>
      </c>
      <c r="S678" s="80" t="str">
        <f>IF(controle!$R678="","",VLOOKUP(MONTH(controle!$R678),editar!$F$2:$G$13,2,0))</f>
        <v/>
      </c>
      <c r="T678" s="80" t="str">
        <f>IF(controle!$R678="","",YEAR(controle!$R678))</f>
        <v/>
      </c>
      <c r="U678" s="80" t="str">
        <f>IF(controle!$M678="","",IF(controle!$M678="Vencido","Vencido",IF(controle!$M678="Válido","Válido","Próximo ao vencimento")))</f>
        <v/>
      </c>
      <c r="V678" s="80" t="str">
        <f>IF(controle!$N678="","",VLOOKUP(MONTH(controle!$N678),editar!$F$2:$G$13,2,0))</f>
        <v/>
      </c>
      <c r="W678" s="80" t="str">
        <f>IF(controle!$N678="","",YEAR(controle!$N678))</f>
        <v/>
      </c>
      <c r="X678" s="80" t="str">
        <f>IF(controle!$I678="","",VLOOKUP(MONTH(controle!$I678),editar!$F$2:$G$13,2,0))</f>
        <v/>
      </c>
      <c r="Y678" s="80" t="str">
        <f>IF(controle!$I678="","",YEAR(controle!$I678))</f>
        <v/>
      </c>
      <c r="Z678" s="80" t="str">
        <f>IF(controle!$L678="","",VLOOKUP(MONTH(controle!$L678),editar!$F$2:$G$13,2,0))</f>
        <v/>
      </c>
      <c r="AA678" s="80" t="str">
        <f>IF(controle!$L678="","",YEAR(controle!$L678))</f>
        <v/>
      </c>
      <c r="AB678" s="61"/>
      <c r="AC678" s="62">
        <f>IFERROR(K678-editar!$C$1,"")</f>
        <v>-44648</v>
      </c>
      <c r="AD678" s="62">
        <f t="shared" si="1"/>
        <v>9999955352</v>
      </c>
      <c r="AE678" s="63"/>
      <c r="AF678" s="63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ht="19.5" customHeight="1">
      <c r="A679" s="82" t="str">
        <f>IF(controle!$D679="","",controle!$P679)</f>
        <v/>
      </c>
      <c r="B679" s="83"/>
      <c r="C679" s="83"/>
      <c r="D679" s="83"/>
      <c r="E679" s="83"/>
      <c r="F679" s="91"/>
      <c r="G679" s="99"/>
      <c r="H679" s="91"/>
      <c r="I679" s="100"/>
      <c r="J679" s="92" t="str">
        <f>IFERROR(IF((controle!$I679&gt;0),IF((DAYS360(TODAY(),(controle!$I679+editar!$C$9))&lt;1),"Vencido",IF((DAYS360(TODAY(),(controle!$I679+editar!$C$9))&lt;31),(DAYS360(TODAY(),(controle!$I679+editar!$C$9))&amp;" Dias para vencer"),"Válido")),""),"Inválido")</f>
        <v/>
      </c>
      <c r="K679" s="93" t="str">
        <f>controle!$R679</f>
        <v/>
      </c>
      <c r="L679" s="94"/>
      <c r="M679" s="95" t="str">
        <f>IFERROR(IF((controle!$L679&gt;0),IF((DAYS360(TODAY(),(controle!$L679+editar!$C$15))&lt;1),"Vencido",IF((DAYS360(TODAY(),(controle!$L679+editar!$C$15))&lt;31),(DAYS360(TODAY(),(controle!$L679+editar!$C$15))&amp;" Dias para vencer"),"Válido")),""),"Inválido")</f>
        <v/>
      </c>
      <c r="N679" s="94" t="str">
        <f>IF(controle!$L679="","",controle!$L679+editar!$C$15)</f>
        <v/>
      </c>
      <c r="O679" s="97"/>
      <c r="P679" s="80">
        <v>672.0</v>
      </c>
      <c r="Q679" s="80" t="str">
        <f>IF(controle!$J679="","",IF(controle!$J679="Vencido","Vencido",IF(controle!$J679="Válido","Válido","Próximo ao vencimento")))</f>
        <v/>
      </c>
      <c r="R679" s="81" t="str">
        <f>IF(controle!$I679="","",controle!$I679+editar!$C$9)</f>
        <v/>
      </c>
      <c r="S679" s="80" t="str">
        <f>IF(controle!$R679="","",VLOOKUP(MONTH(controle!$R679),editar!$F$2:$G$13,2,0))</f>
        <v/>
      </c>
      <c r="T679" s="80" t="str">
        <f>IF(controle!$R679="","",YEAR(controle!$R679))</f>
        <v/>
      </c>
      <c r="U679" s="80" t="str">
        <f>IF(controle!$M679="","",IF(controle!$M679="Vencido","Vencido",IF(controle!$M679="Válido","Válido","Próximo ao vencimento")))</f>
        <v/>
      </c>
      <c r="V679" s="80" t="str">
        <f>IF(controle!$N679="","",VLOOKUP(MONTH(controle!$N679),editar!$F$2:$G$13,2,0))</f>
        <v/>
      </c>
      <c r="W679" s="80" t="str">
        <f>IF(controle!$N679="","",YEAR(controle!$N679))</f>
        <v/>
      </c>
      <c r="X679" s="80" t="str">
        <f>IF(controle!$I679="","",VLOOKUP(MONTH(controle!$I679),editar!$F$2:$G$13,2,0))</f>
        <v/>
      </c>
      <c r="Y679" s="80" t="str">
        <f>IF(controle!$I679="","",YEAR(controle!$I679))</f>
        <v/>
      </c>
      <c r="Z679" s="80" t="str">
        <f>IF(controle!$L679="","",VLOOKUP(MONTH(controle!$L679),editar!$F$2:$G$13,2,0))</f>
        <v/>
      </c>
      <c r="AA679" s="80" t="str">
        <f>IF(controle!$L679="","",YEAR(controle!$L679))</f>
        <v/>
      </c>
      <c r="AB679" s="61"/>
      <c r="AC679" s="62">
        <f>IFERROR(K679-editar!$C$1,"")</f>
        <v>-44648</v>
      </c>
      <c r="AD679" s="62">
        <f t="shared" si="1"/>
        <v>9999955352</v>
      </c>
      <c r="AE679" s="63"/>
      <c r="AF679" s="63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ht="19.5" customHeight="1">
      <c r="A680" s="82" t="str">
        <f>IF(controle!$D680="","",controle!$P680)</f>
        <v/>
      </c>
      <c r="B680" s="83"/>
      <c r="C680" s="83"/>
      <c r="D680" s="83"/>
      <c r="E680" s="83"/>
      <c r="F680" s="91"/>
      <c r="G680" s="99"/>
      <c r="H680" s="91"/>
      <c r="I680" s="100"/>
      <c r="J680" s="92" t="str">
        <f>IFERROR(IF((controle!$I680&gt;0),IF((DAYS360(TODAY(),(controle!$I680+editar!$C$9))&lt;1),"Vencido",IF((DAYS360(TODAY(),(controle!$I680+editar!$C$9))&lt;31),(DAYS360(TODAY(),(controle!$I680+editar!$C$9))&amp;" Dias para vencer"),"Válido")),""),"Inválido")</f>
        <v/>
      </c>
      <c r="K680" s="93" t="str">
        <f>controle!$R680</f>
        <v/>
      </c>
      <c r="L680" s="94"/>
      <c r="M680" s="95" t="str">
        <f>IFERROR(IF((controle!$L680&gt;0),IF((DAYS360(TODAY(),(controle!$L680+editar!$C$15))&lt;1),"Vencido",IF((DAYS360(TODAY(),(controle!$L680+editar!$C$15))&lt;31),(DAYS360(TODAY(),(controle!$L680+editar!$C$15))&amp;" Dias para vencer"),"Válido")),""),"Inválido")</f>
        <v/>
      </c>
      <c r="N680" s="94" t="str">
        <f>IF(controle!$L680="","",controle!$L680+editar!$C$15)</f>
        <v/>
      </c>
      <c r="O680" s="97"/>
      <c r="P680" s="80">
        <v>673.0</v>
      </c>
      <c r="Q680" s="80" t="str">
        <f>IF(controle!$J680="","",IF(controle!$J680="Vencido","Vencido",IF(controle!$J680="Válido","Válido","Próximo ao vencimento")))</f>
        <v/>
      </c>
      <c r="R680" s="81" t="str">
        <f>IF(controle!$I680="","",controle!$I680+editar!$C$9)</f>
        <v/>
      </c>
      <c r="S680" s="80" t="str">
        <f>IF(controle!$R680="","",VLOOKUP(MONTH(controle!$R680),editar!$F$2:$G$13,2,0))</f>
        <v/>
      </c>
      <c r="T680" s="80" t="str">
        <f>IF(controle!$R680="","",YEAR(controle!$R680))</f>
        <v/>
      </c>
      <c r="U680" s="80" t="str">
        <f>IF(controle!$M680="","",IF(controle!$M680="Vencido","Vencido",IF(controle!$M680="Válido","Válido","Próximo ao vencimento")))</f>
        <v/>
      </c>
      <c r="V680" s="80" t="str">
        <f>IF(controle!$N680="","",VLOOKUP(MONTH(controle!$N680),editar!$F$2:$G$13,2,0))</f>
        <v/>
      </c>
      <c r="W680" s="80" t="str">
        <f>IF(controle!$N680="","",YEAR(controle!$N680))</f>
        <v/>
      </c>
      <c r="X680" s="80" t="str">
        <f>IF(controle!$I680="","",VLOOKUP(MONTH(controle!$I680),editar!$F$2:$G$13,2,0))</f>
        <v/>
      </c>
      <c r="Y680" s="80" t="str">
        <f>IF(controle!$I680="","",YEAR(controle!$I680))</f>
        <v/>
      </c>
      <c r="Z680" s="80" t="str">
        <f>IF(controle!$L680="","",VLOOKUP(MONTH(controle!$L680),editar!$F$2:$G$13,2,0))</f>
        <v/>
      </c>
      <c r="AA680" s="80" t="str">
        <f>IF(controle!$L680="","",YEAR(controle!$L680))</f>
        <v/>
      </c>
      <c r="AB680" s="61"/>
      <c r="AC680" s="62">
        <f>IFERROR(K680-editar!$C$1,"")</f>
        <v>-44648</v>
      </c>
      <c r="AD680" s="62">
        <f t="shared" si="1"/>
        <v>9999955352</v>
      </c>
      <c r="AE680" s="63"/>
      <c r="AF680" s="63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ht="19.5" customHeight="1">
      <c r="A681" s="82" t="str">
        <f>IF(controle!$D681="","",controle!$P681)</f>
        <v/>
      </c>
      <c r="B681" s="83"/>
      <c r="C681" s="83"/>
      <c r="D681" s="83"/>
      <c r="E681" s="83"/>
      <c r="F681" s="91"/>
      <c r="G681" s="99"/>
      <c r="H681" s="91"/>
      <c r="I681" s="100"/>
      <c r="J681" s="92" t="str">
        <f>IFERROR(IF((controle!$I681&gt;0),IF((DAYS360(TODAY(),(controle!$I681+editar!$C$9))&lt;1),"Vencido",IF((DAYS360(TODAY(),(controle!$I681+editar!$C$9))&lt;31),(DAYS360(TODAY(),(controle!$I681+editar!$C$9))&amp;" Dias para vencer"),"Válido")),""),"Inválido")</f>
        <v/>
      </c>
      <c r="K681" s="93" t="str">
        <f>controle!$R681</f>
        <v/>
      </c>
      <c r="L681" s="94"/>
      <c r="M681" s="95" t="str">
        <f>IFERROR(IF((controle!$L681&gt;0),IF((DAYS360(TODAY(),(controle!$L681+editar!$C$15))&lt;1),"Vencido",IF((DAYS360(TODAY(),(controle!$L681+editar!$C$15))&lt;31),(DAYS360(TODAY(),(controle!$L681+editar!$C$15))&amp;" Dias para vencer"),"Válido")),""),"Inválido")</f>
        <v/>
      </c>
      <c r="N681" s="94" t="str">
        <f>IF(controle!$L681="","",controle!$L681+editar!$C$15)</f>
        <v/>
      </c>
      <c r="O681" s="97"/>
      <c r="P681" s="80">
        <v>674.0</v>
      </c>
      <c r="Q681" s="80" t="str">
        <f>IF(controle!$J681="","",IF(controle!$J681="Vencido","Vencido",IF(controle!$J681="Válido","Válido","Próximo ao vencimento")))</f>
        <v/>
      </c>
      <c r="R681" s="81" t="str">
        <f>IF(controle!$I681="","",controle!$I681+editar!$C$9)</f>
        <v/>
      </c>
      <c r="S681" s="80" t="str">
        <f>IF(controle!$R681="","",VLOOKUP(MONTH(controle!$R681),editar!$F$2:$G$13,2,0))</f>
        <v/>
      </c>
      <c r="T681" s="80" t="str">
        <f>IF(controle!$R681="","",YEAR(controle!$R681))</f>
        <v/>
      </c>
      <c r="U681" s="80" t="str">
        <f>IF(controle!$M681="","",IF(controle!$M681="Vencido","Vencido",IF(controle!$M681="Válido","Válido","Próximo ao vencimento")))</f>
        <v/>
      </c>
      <c r="V681" s="80" t="str">
        <f>IF(controle!$N681="","",VLOOKUP(MONTH(controle!$N681),editar!$F$2:$G$13,2,0))</f>
        <v/>
      </c>
      <c r="W681" s="80" t="str">
        <f>IF(controle!$N681="","",YEAR(controle!$N681))</f>
        <v/>
      </c>
      <c r="X681" s="80" t="str">
        <f>IF(controle!$I681="","",VLOOKUP(MONTH(controle!$I681),editar!$F$2:$G$13,2,0))</f>
        <v/>
      </c>
      <c r="Y681" s="80" t="str">
        <f>IF(controle!$I681="","",YEAR(controle!$I681))</f>
        <v/>
      </c>
      <c r="Z681" s="80" t="str">
        <f>IF(controle!$L681="","",VLOOKUP(MONTH(controle!$L681),editar!$F$2:$G$13,2,0))</f>
        <v/>
      </c>
      <c r="AA681" s="80" t="str">
        <f>IF(controle!$L681="","",YEAR(controle!$L681))</f>
        <v/>
      </c>
      <c r="AB681" s="61"/>
      <c r="AC681" s="62">
        <f>IFERROR(K681-editar!$C$1,"")</f>
        <v>-44648</v>
      </c>
      <c r="AD681" s="62">
        <f t="shared" si="1"/>
        <v>9999955352</v>
      </c>
      <c r="AE681" s="63"/>
      <c r="AF681" s="63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ht="19.5" customHeight="1">
      <c r="A682" s="82" t="str">
        <f>IF(controle!$D682="","",controle!$P682)</f>
        <v/>
      </c>
      <c r="B682" s="83"/>
      <c r="C682" s="83"/>
      <c r="D682" s="83"/>
      <c r="E682" s="83"/>
      <c r="F682" s="91"/>
      <c r="G682" s="99"/>
      <c r="H682" s="91"/>
      <c r="I682" s="100"/>
      <c r="J682" s="92" t="str">
        <f>IFERROR(IF((controle!$I682&gt;0),IF((DAYS360(TODAY(),(controle!$I682+editar!$C$9))&lt;1),"Vencido",IF((DAYS360(TODAY(),(controle!$I682+editar!$C$9))&lt;31),(DAYS360(TODAY(),(controle!$I682+editar!$C$9))&amp;" Dias para vencer"),"Válido")),""),"Inválido")</f>
        <v/>
      </c>
      <c r="K682" s="93" t="str">
        <f>controle!$R682</f>
        <v/>
      </c>
      <c r="L682" s="94"/>
      <c r="M682" s="95" t="str">
        <f>IFERROR(IF((controle!$L682&gt;0),IF((DAYS360(TODAY(),(controle!$L682+editar!$C$15))&lt;1),"Vencido",IF((DAYS360(TODAY(),(controle!$L682+editar!$C$15))&lt;31),(DAYS360(TODAY(),(controle!$L682+editar!$C$15))&amp;" Dias para vencer"),"Válido")),""),"Inválido")</f>
        <v/>
      </c>
      <c r="N682" s="94" t="str">
        <f>IF(controle!$L682="","",controle!$L682+editar!$C$15)</f>
        <v/>
      </c>
      <c r="O682" s="97"/>
      <c r="P682" s="80">
        <v>675.0</v>
      </c>
      <c r="Q682" s="80" t="str">
        <f>IF(controle!$J682="","",IF(controle!$J682="Vencido","Vencido",IF(controle!$J682="Válido","Válido","Próximo ao vencimento")))</f>
        <v/>
      </c>
      <c r="R682" s="81" t="str">
        <f>IF(controle!$I682="","",controle!$I682+editar!$C$9)</f>
        <v/>
      </c>
      <c r="S682" s="80" t="str">
        <f>IF(controle!$R682="","",VLOOKUP(MONTH(controle!$R682),editar!$F$2:$G$13,2,0))</f>
        <v/>
      </c>
      <c r="T682" s="80" t="str">
        <f>IF(controle!$R682="","",YEAR(controle!$R682))</f>
        <v/>
      </c>
      <c r="U682" s="80" t="str">
        <f>IF(controle!$M682="","",IF(controle!$M682="Vencido","Vencido",IF(controle!$M682="Válido","Válido","Próximo ao vencimento")))</f>
        <v/>
      </c>
      <c r="V682" s="80" t="str">
        <f>IF(controle!$N682="","",VLOOKUP(MONTH(controle!$N682),editar!$F$2:$G$13,2,0))</f>
        <v/>
      </c>
      <c r="W682" s="80" t="str">
        <f>IF(controle!$N682="","",YEAR(controle!$N682))</f>
        <v/>
      </c>
      <c r="X682" s="80" t="str">
        <f>IF(controle!$I682="","",VLOOKUP(MONTH(controle!$I682),editar!$F$2:$G$13,2,0))</f>
        <v/>
      </c>
      <c r="Y682" s="80" t="str">
        <f>IF(controle!$I682="","",YEAR(controle!$I682))</f>
        <v/>
      </c>
      <c r="Z682" s="80" t="str">
        <f>IF(controle!$L682="","",VLOOKUP(MONTH(controle!$L682),editar!$F$2:$G$13,2,0))</f>
        <v/>
      </c>
      <c r="AA682" s="80" t="str">
        <f>IF(controle!$L682="","",YEAR(controle!$L682))</f>
        <v/>
      </c>
      <c r="AB682" s="61"/>
      <c r="AC682" s="62">
        <f>IFERROR(K682-editar!$C$1,"")</f>
        <v>-44648</v>
      </c>
      <c r="AD682" s="62">
        <f t="shared" si="1"/>
        <v>9999955352</v>
      </c>
      <c r="AE682" s="63"/>
      <c r="AF682" s="63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ht="19.5" customHeight="1">
      <c r="A683" s="82" t="str">
        <f>IF(controle!$D683="","",controle!$P683)</f>
        <v/>
      </c>
      <c r="B683" s="83"/>
      <c r="C683" s="83"/>
      <c r="D683" s="83"/>
      <c r="E683" s="83"/>
      <c r="F683" s="91"/>
      <c r="G683" s="99"/>
      <c r="H683" s="91"/>
      <c r="I683" s="100"/>
      <c r="J683" s="92" t="str">
        <f>IFERROR(IF((controle!$I683&gt;0),IF((DAYS360(TODAY(),(controle!$I683+editar!$C$9))&lt;1),"Vencido",IF((DAYS360(TODAY(),(controle!$I683+editar!$C$9))&lt;31),(DAYS360(TODAY(),(controle!$I683+editar!$C$9))&amp;" Dias para vencer"),"Válido")),""),"Inválido")</f>
        <v/>
      </c>
      <c r="K683" s="93" t="str">
        <f>controle!$R683</f>
        <v/>
      </c>
      <c r="L683" s="94"/>
      <c r="M683" s="95" t="str">
        <f>IFERROR(IF((controle!$L683&gt;0),IF((DAYS360(TODAY(),(controle!$L683+editar!$C$15))&lt;1),"Vencido",IF((DAYS360(TODAY(),(controle!$L683+editar!$C$15))&lt;31),(DAYS360(TODAY(),(controle!$L683+editar!$C$15))&amp;" Dias para vencer"),"Válido")),""),"Inválido")</f>
        <v/>
      </c>
      <c r="N683" s="94" t="str">
        <f>IF(controle!$L683="","",controle!$L683+editar!$C$15)</f>
        <v/>
      </c>
      <c r="O683" s="97"/>
      <c r="P683" s="80">
        <v>676.0</v>
      </c>
      <c r="Q683" s="80" t="str">
        <f>IF(controle!$J683="","",IF(controle!$J683="Vencido","Vencido",IF(controle!$J683="Válido","Válido","Próximo ao vencimento")))</f>
        <v/>
      </c>
      <c r="R683" s="81" t="str">
        <f>IF(controle!$I683="","",controle!$I683+editar!$C$9)</f>
        <v/>
      </c>
      <c r="S683" s="80" t="str">
        <f>IF(controle!$R683="","",VLOOKUP(MONTH(controle!$R683),editar!$F$2:$G$13,2,0))</f>
        <v/>
      </c>
      <c r="T683" s="80" t="str">
        <f>IF(controle!$R683="","",YEAR(controle!$R683))</f>
        <v/>
      </c>
      <c r="U683" s="80" t="str">
        <f>IF(controle!$M683="","",IF(controle!$M683="Vencido","Vencido",IF(controle!$M683="Válido","Válido","Próximo ao vencimento")))</f>
        <v/>
      </c>
      <c r="V683" s="80" t="str">
        <f>IF(controle!$N683="","",VLOOKUP(MONTH(controle!$N683),editar!$F$2:$G$13,2,0))</f>
        <v/>
      </c>
      <c r="W683" s="80" t="str">
        <f>IF(controle!$N683="","",YEAR(controle!$N683))</f>
        <v/>
      </c>
      <c r="X683" s="80" t="str">
        <f>IF(controle!$I683="","",VLOOKUP(MONTH(controle!$I683),editar!$F$2:$G$13,2,0))</f>
        <v/>
      </c>
      <c r="Y683" s="80" t="str">
        <f>IF(controle!$I683="","",YEAR(controle!$I683))</f>
        <v/>
      </c>
      <c r="Z683" s="80" t="str">
        <f>IF(controle!$L683="","",VLOOKUP(MONTH(controle!$L683),editar!$F$2:$G$13,2,0))</f>
        <v/>
      </c>
      <c r="AA683" s="80" t="str">
        <f>IF(controle!$L683="","",YEAR(controle!$L683))</f>
        <v/>
      </c>
      <c r="AB683" s="61"/>
      <c r="AC683" s="62">
        <f>IFERROR(K683-editar!$C$1,"")</f>
        <v>-44648</v>
      </c>
      <c r="AD683" s="62">
        <f t="shared" si="1"/>
        <v>9999955352</v>
      </c>
      <c r="AE683" s="63"/>
      <c r="AF683" s="63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ht="19.5" customHeight="1">
      <c r="A684" s="82" t="str">
        <f>IF(controle!$D684="","",controle!$P684)</f>
        <v/>
      </c>
      <c r="B684" s="83"/>
      <c r="C684" s="83"/>
      <c r="D684" s="83"/>
      <c r="E684" s="83"/>
      <c r="F684" s="91"/>
      <c r="G684" s="99"/>
      <c r="H684" s="91"/>
      <c r="I684" s="100"/>
      <c r="J684" s="92" t="str">
        <f>IFERROR(IF((controle!$I684&gt;0),IF((DAYS360(TODAY(),(controle!$I684+editar!$C$9))&lt;1),"Vencido",IF((DAYS360(TODAY(),(controle!$I684+editar!$C$9))&lt;31),(DAYS360(TODAY(),(controle!$I684+editar!$C$9))&amp;" Dias para vencer"),"Válido")),""),"Inválido")</f>
        <v/>
      </c>
      <c r="K684" s="93" t="str">
        <f>controle!$R684</f>
        <v/>
      </c>
      <c r="L684" s="94"/>
      <c r="M684" s="95" t="str">
        <f>IFERROR(IF((controle!$L684&gt;0),IF((DAYS360(TODAY(),(controle!$L684+editar!$C$15))&lt;1),"Vencido",IF((DAYS360(TODAY(),(controle!$L684+editar!$C$15))&lt;31),(DAYS360(TODAY(),(controle!$L684+editar!$C$15))&amp;" Dias para vencer"),"Válido")),""),"Inválido")</f>
        <v/>
      </c>
      <c r="N684" s="94" t="str">
        <f>IF(controle!$L684="","",controle!$L684+editar!$C$15)</f>
        <v/>
      </c>
      <c r="O684" s="97"/>
      <c r="P684" s="80">
        <v>677.0</v>
      </c>
      <c r="Q684" s="80" t="str">
        <f>IF(controle!$J684="","",IF(controle!$J684="Vencido","Vencido",IF(controle!$J684="Válido","Válido","Próximo ao vencimento")))</f>
        <v/>
      </c>
      <c r="R684" s="81" t="str">
        <f>IF(controle!$I684="","",controle!$I684+editar!$C$9)</f>
        <v/>
      </c>
      <c r="S684" s="80" t="str">
        <f>IF(controle!$R684="","",VLOOKUP(MONTH(controle!$R684),editar!$F$2:$G$13,2,0))</f>
        <v/>
      </c>
      <c r="T684" s="80" t="str">
        <f>IF(controle!$R684="","",YEAR(controle!$R684))</f>
        <v/>
      </c>
      <c r="U684" s="80" t="str">
        <f>IF(controle!$M684="","",IF(controle!$M684="Vencido","Vencido",IF(controle!$M684="Válido","Válido","Próximo ao vencimento")))</f>
        <v/>
      </c>
      <c r="V684" s="80" t="str">
        <f>IF(controle!$N684="","",VLOOKUP(MONTH(controle!$N684),editar!$F$2:$G$13,2,0))</f>
        <v/>
      </c>
      <c r="W684" s="80" t="str">
        <f>IF(controle!$N684="","",YEAR(controle!$N684))</f>
        <v/>
      </c>
      <c r="X684" s="80" t="str">
        <f>IF(controle!$I684="","",VLOOKUP(MONTH(controle!$I684),editar!$F$2:$G$13,2,0))</f>
        <v/>
      </c>
      <c r="Y684" s="80" t="str">
        <f>IF(controle!$I684="","",YEAR(controle!$I684))</f>
        <v/>
      </c>
      <c r="Z684" s="80" t="str">
        <f>IF(controle!$L684="","",VLOOKUP(MONTH(controle!$L684),editar!$F$2:$G$13,2,0))</f>
        <v/>
      </c>
      <c r="AA684" s="80" t="str">
        <f>IF(controle!$L684="","",YEAR(controle!$L684))</f>
        <v/>
      </c>
      <c r="AB684" s="61"/>
      <c r="AC684" s="62">
        <f>IFERROR(K684-editar!$C$1,"")</f>
        <v>-44648</v>
      </c>
      <c r="AD684" s="62">
        <f t="shared" si="1"/>
        <v>9999955352</v>
      </c>
      <c r="AE684" s="63"/>
      <c r="AF684" s="63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ht="19.5" customHeight="1">
      <c r="A685" s="82" t="str">
        <f>IF(controle!$D685="","",controle!$P685)</f>
        <v/>
      </c>
      <c r="B685" s="83"/>
      <c r="C685" s="83"/>
      <c r="D685" s="83"/>
      <c r="E685" s="83"/>
      <c r="F685" s="91"/>
      <c r="G685" s="99"/>
      <c r="H685" s="91"/>
      <c r="I685" s="100"/>
      <c r="J685" s="92" t="str">
        <f>IFERROR(IF((controle!$I685&gt;0),IF((DAYS360(TODAY(),(controle!$I685+editar!$C$9))&lt;1),"Vencido",IF((DAYS360(TODAY(),(controle!$I685+editar!$C$9))&lt;31),(DAYS360(TODAY(),(controle!$I685+editar!$C$9))&amp;" Dias para vencer"),"Válido")),""),"Inválido")</f>
        <v/>
      </c>
      <c r="K685" s="93" t="str">
        <f>controle!$R685</f>
        <v/>
      </c>
      <c r="L685" s="94"/>
      <c r="M685" s="95" t="str">
        <f>IFERROR(IF((controle!$L685&gt;0),IF((DAYS360(TODAY(),(controle!$L685+editar!$C$15))&lt;1),"Vencido",IF((DAYS360(TODAY(),(controle!$L685+editar!$C$15))&lt;31),(DAYS360(TODAY(),(controle!$L685+editar!$C$15))&amp;" Dias para vencer"),"Válido")),""),"Inválido")</f>
        <v/>
      </c>
      <c r="N685" s="94" t="str">
        <f>IF(controle!$L685="","",controle!$L685+editar!$C$15)</f>
        <v/>
      </c>
      <c r="O685" s="97"/>
      <c r="P685" s="80">
        <v>678.0</v>
      </c>
      <c r="Q685" s="80" t="str">
        <f>IF(controle!$J685="","",IF(controle!$J685="Vencido","Vencido",IF(controle!$J685="Válido","Válido","Próximo ao vencimento")))</f>
        <v/>
      </c>
      <c r="R685" s="81" t="str">
        <f>IF(controle!$I685="","",controle!$I685+editar!$C$9)</f>
        <v/>
      </c>
      <c r="S685" s="80" t="str">
        <f>IF(controle!$R685="","",VLOOKUP(MONTH(controle!$R685),editar!$F$2:$G$13,2,0))</f>
        <v/>
      </c>
      <c r="T685" s="80" t="str">
        <f>IF(controle!$R685="","",YEAR(controle!$R685))</f>
        <v/>
      </c>
      <c r="U685" s="80" t="str">
        <f>IF(controle!$M685="","",IF(controle!$M685="Vencido","Vencido",IF(controle!$M685="Válido","Válido","Próximo ao vencimento")))</f>
        <v/>
      </c>
      <c r="V685" s="80" t="str">
        <f>IF(controle!$N685="","",VLOOKUP(MONTH(controle!$N685),editar!$F$2:$G$13,2,0))</f>
        <v/>
      </c>
      <c r="W685" s="80" t="str">
        <f>IF(controle!$N685="","",YEAR(controle!$N685))</f>
        <v/>
      </c>
      <c r="X685" s="80" t="str">
        <f>IF(controle!$I685="","",VLOOKUP(MONTH(controle!$I685),editar!$F$2:$G$13,2,0))</f>
        <v/>
      </c>
      <c r="Y685" s="80" t="str">
        <f>IF(controle!$I685="","",YEAR(controle!$I685))</f>
        <v/>
      </c>
      <c r="Z685" s="80" t="str">
        <f>IF(controle!$L685="","",VLOOKUP(MONTH(controle!$L685),editar!$F$2:$G$13,2,0))</f>
        <v/>
      </c>
      <c r="AA685" s="80" t="str">
        <f>IF(controle!$L685="","",YEAR(controle!$L685))</f>
        <v/>
      </c>
      <c r="AB685" s="61"/>
      <c r="AC685" s="62">
        <f>IFERROR(K685-editar!$C$1,"")</f>
        <v>-44648</v>
      </c>
      <c r="AD685" s="62">
        <f t="shared" si="1"/>
        <v>9999955352</v>
      </c>
      <c r="AE685" s="63"/>
      <c r="AF685" s="63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ht="19.5" customHeight="1">
      <c r="A686" s="82" t="str">
        <f>IF(controle!$D686="","",controle!$P686)</f>
        <v/>
      </c>
      <c r="B686" s="83"/>
      <c r="C686" s="83"/>
      <c r="D686" s="83"/>
      <c r="E686" s="83"/>
      <c r="F686" s="91"/>
      <c r="G686" s="99"/>
      <c r="H686" s="91"/>
      <c r="I686" s="100"/>
      <c r="J686" s="92" t="str">
        <f>IFERROR(IF((controle!$I686&gt;0),IF((DAYS360(TODAY(),(controle!$I686+editar!$C$9))&lt;1),"Vencido",IF((DAYS360(TODAY(),(controle!$I686+editar!$C$9))&lt;31),(DAYS360(TODAY(),(controle!$I686+editar!$C$9))&amp;" Dias para vencer"),"Válido")),""),"Inválido")</f>
        <v/>
      </c>
      <c r="K686" s="93" t="str">
        <f>controle!$R686</f>
        <v/>
      </c>
      <c r="L686" s="94"/>
      <c r="M686" s="95" t="str">
        <f>IFERROR(IF((controle!$L686&gt;0),IF((DAYS360(TODAY(),(controle!$L686+editar!$C$15))&lt;1),"Vencido",IF((DAYS360(TODAY(),(controle!$L686+editar!$C$15))&lt;31),(DAYS360(TODAY(),(controle!$L686+editar!$C$15))&amp;" Dias para vencer"),"Válido")),""),"Inválido")</f>
        <v/>
      </c>
      <c r="N686" s="94" t="str">
        <f>IF(controle!$L686="","",controle!$L686+editar!$C$15)</f>
        <v/>
      </c>
      <c r="O686" s="97"/>
      <c r="P686" s="80">
        <v>679.0</v>
      </c>
      <c r="Q686" s="80" t="str">
        <f>IF(controle!$J686="","",IF(controle!$J686="Vencido","Vencido",IF(controle!$J686="Válido","Válido","Próximo ao vencimento")))</f>
        <v/>
      </c>
      <c r="R686" s="81" t="str">
        <f>IF(controle!$I686="","",controle!$I686+editar!$C$9)</f>
        <v/>
      </c>
      <c r="S686" s="80" t="str">
        <f>IF(controle!$R686="","",VLOOKUP(MONTH(controle!$R686),editar!$F$2:$G$13,2,0))</f>
        <v/>
      </c>
      <c r="T686" s="80" t="str">
        <f>IF(controle!$R686="","",YEAR(controle!$R686))</f>
        <v/>
      </c>
      <c r="U686" s="80" t="str">
        <f>IF(controle!$M686="","",IF(controle!$M686="Vencido","Vencido",IF(controle!$M686="Válido","Válido","Próximo ao vencimento")))</f>
        <v/>
      </c>
      <c r="V686" s="80" t="str">
        <f>IF(controle!$N686="","",VLOOKUP(MONTH(controle!$N686),editar!$F$2:$G$13,2,0))</f>
        <v/>
      </c>
      <c r="W686" s="80" t="str">
        <f>IF(controle!$N686="","",YEAR(controle!$N686))</f>
        <v/>
      </c>
      <c r="X686" s="80" t="str">
        <f>IF(controle!$I686="","",VLOOKUP(MONTH(controle!$I686),editar!$F$2:$G$13,2,0))</f>
        <v/>
      </c>
      <c r="Y686" s="80" t="str">
        <f>IF(controle!$I686="","",YEAR(controle!$I686))</f>
        <v/>
      </c>
      <c r="Z686" s="80" t="str">
        <f>IF(controle!$L686="","",VLOOKUP(MONTH(controle!$L686),editar!$F$2:$G$13,2,0))</f>
        <v/>
      </c>
      <c r="AA686" s="80" t="str">
        <f>IF(controle!$L686="","",YEAR(controle!$L686))</f>
        <v/>
      </c>
      <c r="AB686" s="61"/>
      <c r="AC686" s="62">
        <f>IFERROR(K686-editar!$C$1,"")</f>
        <v>-44648</v>
      </c>
      <c r="AD686" s="62">
        <f t="shared" si="1"/>
        <v>9999955352</v>
      </c>
      <c r="AE686" s="63"/>
      <c r="AF686" s="63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ht="19.5" customHeight="1">
      <c r="A687" s="82" t="str">
        <f>IF(controle!$D687="","",controle!$P687)</f>
        <v/>
      </c>
      <c r="B687" s="83"/>
      <c r="C687" s="83"/>
      <c r="D687" s="83"/>
      <c r="E687" s="83"/>
      <c r="F687" s="91"/>
      <c r="G687" s="99"/>
      <c r="H687" s="91"/>
      <c r="I687" s="100"/>
      <c r="J687" s="92" t="str">
        <f>IFERROR(IF((controle!$I687&gt;0),IF((DAYS360(TODAY(),(controle!$I687+editar!$C$9))&lt;1),"Vencido",IF((DAYS360(TODAY(),(controle!$I687+editar!$C$9))&lt;31),(DAYS360(TODAY(),(controle!$I687+editar!$C$9))&amp;" Dias para vencer"),"Válido")),""),"Inválido")</f>
        <v/>
      </c>
      <c r="K687" s="93" t="str">
        <f>controle!$R687</f>
        <v/>
      </c>
      <c r="L687" s="94"/>
      <c r="M687" s="95" t="str">
        <f>IFERROR(IF((controle!$L687&gt;0),IF((DAYS360(TODAY(),(controle!$L687+editar!$C$15))&lt;1),"Vencido",IF((DAYS360(TODAY(),(controle!$L687+editar!$C$15))&lt;31),(DAYS360(TODAY(),(controle!$L687+editar!$C$15))&amp;" Dias para vencer"),"Válido")),""),"Inválido")</f>
        <v/>
      </c>
      <c r="N687" s="94" t="str">
        <f>IF(controle!$L687="","",controle!$L687+editar!$C$15)</f>
        <v/>
      </c>
      <c r="O687" s="97"/>
      <c r="P687" s="80">
        <v>680.0</v>
      </c>
      <c r="Q687" s="80" t="str">
        <f>IF(controle!$J687="","",IF(controle!$J687="Vencido","Vencido",IF(controle!$J687="Válido","Válido","Próximo ao vencimento")))</f>
        <v/>
      </c>
      <c r="R687" s="81" t="str">
        <f>IF(controle!$I687="","",controle!$I687+editar!$C$9)</f>
        <v/>
      </c>
      <c r="S687" s="80" t="str">
        <f>IF(controle!$R687="","",VLOOKUP(MONTH(controle!$R687),editar!$F$2:$G$13,2,0))</f>
        <v/>
      </c>
      <c r="T687" s="80" t="str">
        <f>IF(controle!$R687="","",YEAR(controle!$R687))</f>
        <v/>
      </c>
      <c r="U687" s="80" t="str">
        <f>IF(controle!$M687="","",IF(controle!$M687="Vencido","Vencido",IF(controle!$M687="Válido","Válido","Próximo ao vencimento")))</f>
        <v/>
      </c>
      <c r="V687" s="80" t="str">
        <f>IF(controle!$N687="","",VLOOKUP(MONTH(controle!$N687),editar!$F$2:$G$13,2,0))</f>
        <v/>
      </c>
      <c r="W687" s="80" t="str">
        <f>IF(controle!$N687="","",YEAR(controle!$N687))</f>
        <v/>
      </c>
      <c r="X687" s="80" t="str">
        <f>IF(controle!$I687="","",VLOOKUP(MONTH(controle!$I687),editar!$F$2:$G$13,2,0))</f>
        <v/>
      </c>
      <c r="Y687" s="80" t="str">
        <f>IF(controle!$I687="","",YEAR(controle!$I687))</f>
        <v/>
      </c>
      <c r="Z687" s="80" t="str">
        <f>IF(controle!$L687="","",VLOOKUP(MONTH(controle!$L687),editar!$F$2:$G$13,2,0))</f>
        <v/>
      </c>
      <c r="AA687" s="80" t="str">
        <f>IF(controle!$L687="","",YEAR(controle!$L687))</f>
        <v/>
      </c>
      <c r="AB687" s="61"/>
      <c r="AC687" s="62">
        <f>IFERROR(K687-editar!$C$1,"")</f>
        <v>-44648</v>
      </c>
      <c r="AD687" s="62">
        <f t="shared" si="1"/>
        <v>9999955352</v>
      </c>
      <c r="AE687" s="63"/>
      <c r="AF687" s="63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ht="19.5" customHeight="1">
      <c r="A688" s="82" t="str">
        <f>IF(controle!$D688="","",controle!$P688)</f>
        <v/>
      </c>
      <c r="B688" s="83"/>
      <c r="C688" s="83"/>
      <c r="D688" s="83"/>
      <c r="E688" s="83"/>
      <c r="F688" s="91"/>
      <c r="G688" s="99"/>
      <c r="H688" s="91"/>
      <c r="I688" s="100"/>
      <c r="J688" s="92" t="str">
        <f>IFERROR(IF((controle!$I688&gt;0),IF((DAYS360(TODAY(),(controle!$I688+editar!$C$9))&lt;1),"Vencido",IF((DAYS360(TODAY(),(controle!$I688+editar!$C$9))&lt;31),(DAYS360(TODAY(),(controle!$I688+editar!$C$9))&amp;" Dias para vencer"),"Válido")),""),"Inválido")</f>
        <v/>
      </c>
      <c r="K688" s="93" t="str">
        <f>controle!$R688</f>
        <v/>
      </c>
      <c r="L688" s="94"/>
      <c r="M688" s="95" t="str">
        <f>IFERROR(IF((controle!$L688&gt;0),IF((DAYS360(TODAY(),(controle!$L688+editar!$C$15))&lt;1),"Vencido",IF((DAYS360(TODAY(),(controle!$L688+editar!$C$15))&lt;31),(DAYS360(TODAY(),(controle!$L688+editar!$C$15))&amp;" Dias para vencer"),"Válido")),""),"Inválido")</f>
        <v/>
      </c>
      <c r="N688" s="94" t="str">
        <f>IF(controle!$L688="","",controle!$L688+editar!$C$15)</f>
        <v/>
      </c>
      <c r="O688" s="97"/>
      <c r="P688" s="80">
        <v>681.0</v>
      </c>
      <c r="Q688" s="80" t="str">
        <f>IF(controle!$J688="","",IF(controle!$J688="Vencido","Vencido",IF(controle!$J688="Válido","Válido","Próximo ao vencimento")))</f>
        <v/>
      </c>
      <c r="R688" s="81" t="str">
        <f>IF(controle!$I688="","",controle!$I688+editar!$C$9)</f>
        <v/>
      </c>
      <c r="S688" s="80" t="str">
        <f>IF(controle!$R688="","",VLOOKUP(MONTH(controle!$R688),editar!$F$2:$G$13,2,0))</f>
        <v/>
      </c>
      <c r="T688" s="80" t="str">
        <f>IF(controle!$R688="","",YEAR(controle!$R688))</f>
        <v/>
      </c>
      <c r="U688" s="80" t="str">
        <f>IF(controle!$M688="","",IF(controle!$M688="Vencido","Vencido",IF(controle!$M688="Válido","Válido","Próximo ao vencimento")))</f>
        <v/>
      </c>
      <c r="V688" s="80" t="str">
        <f>IF(controle!$N688="","",VLOOKUP(MONTH(controle!$N688),editar!$F$2:$G$13,2,0))</f>
        <v/>
      </c>
      <c r="W688" s="80" t="str">
        <f>IF(controle!$N688="","",YEAR(controle!$N688))</f>
        <v/>
      </c>
      <c r="X688" s="80" t="str">
        <f>IF(controle!$I688="","",VLOOKUP(MONTH(controle!$I688),editar!$F$2:$G$13,2,0))</f>
        <v/>
      </c>
      <c r="Y688" s="80" t="str">
        <f>IF(controle!$I688="","",YEAR(controle!$I688))</f>
        <v/>
      </c>
      <c r="Z688" s="80" t="str">
        <f>IF(controle!$L688="","",VLOOKUP(MONTH(controle!$L688),editar!$F$2:$G$13,2,0))</f>
        <v/>
      </c>
      <c r="AA688" s="80" t="str">
        <f>IF(controle!$L688="","",YEAR(controle!$L688))</f>
        <v/>
      </c>
      <c r="AB688" s="61"/>
      <c r="AC688" s="62">
        <f>IFERROR(K688-editar!$C$1,"")</f>
        <v>-44648</v>
      </c>
      <c r="AD688" s="62">
        <f t="shared" si="1"/>
        <v>9999955352</v>
      </c>
      <c r="AE688" s="63"/>
      <c r="AF688" s="63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ht="19.5" customHeight="1">
      <c r="A689" s="82" t="str">
        <f>IF(controle!$D689="","",controle!$P689)</f>
        <v/>
      </c>
      <c r="B689" s="83"/>
      <c r="C689" s="83"/>
      <c r="D689" s="83"/>
      <c r="E689" s="83"/>
      <c r="F689" s="91"/>
      <c r="G689" s="99"/>
      <c r="H689" s="91"/>
      <c r="I689" s="100"/>
      <c r="J689" s="92" t="str">
        <f>IFERROR(IF((controle!$I689&gt;0),IF((DAYS360(TODAY(),(controle!$I689+editar!$C$9))&lt;1),"Vencido",IF((DAYS360(TODAY(),(controle!$I689+editar!$C$9))&lt;31),(DAYS360(TODAY(),(controle!$I689+editar!$C$9))&amp;" Dias para vencer"),"Válido")),""),"Inválido")</f>
        <v/>
      </c>
      <c r="K689" s="93" t="str">
        <f>controle!$R689</f>
        <v/>
      </c>
      <c r="L689" s="94"/>
      <c r="M689" s="95" t="str">
        <f>IFERROR(IF((controle!$L689&gt;0),IF((DAYS360(TODAY(),(controle!$L689+editar!$C$15))&lt;1),"Vencido",IF((DAYS360(TODAY(),(controle!$L689+editar!$C$15))&lt;31),(DAYS360(TODAY(),(controle!$L689+editar!$C$15))&amp;" Dias para vencer"),"Válido")),""),"Inválido")</f>
        <v/>
      </c>
      <c r="N689" s="94" t="str">
        <f>IF(controle!$L689="","",controle!$L689+editar!$C$15)</f>
        <v/>
      </c>
      <c r="O689" s="97"/>
      <c r="P689" s="80">
        <v>682.0</v>
      </c>
      <c r="Q689" s="80" t="str">
        <f>IF(controle!$J689="","",IF(controle!$J689="Vencido","Vencido",IF(controle!$J689="Válido","Válido","Próximo ao vencimento")))</f>
        <v/>
      </c>
      <c r="R689" s="81" t="str">
        <f>IF(controle!$I689="","",controle!$I689+editar!$C$9)</f>
        <v/>
      </c>
      <c r="S689" s="80" t="str">
        <f>IF(controle!$R689="","",VLOOKUP(MONTH(controle!$R689),editar!$F$2:$G$13,2,0))</f>
        <v/>
      </c>
      <c r="T689" s="80" t="str">
        <f>IF(controle!$R689="","",YEAR(controle!$R689))</f>
        <v/>
      </c>
      <c r="U689" s="80" t="str">
        <f>IF(controle!$M689="","",IF(controle!$M689="Vencido","Vencido",IF(controle!$M689="Válido","Válido","Próximo ao vencimento")))</f>
        <v/>
      </c>
      <c r="V689" s="80" t="str">
        <f>IF(controle!$N689="","",VLOOKUP(MONTH(controle!$N689),editar!$F$2:$G$13,2,0))</f>
        <v/>
      </c>
      <c r="W689" s="80" t="str">
        <f>IF(controle!$N689="","",YEAR(controle!$N689))</f>
        <v/>
      </c>
      <c r="X689" s="80" t="str">
        <f>IF(controle!$I689="","",VLOOKUP(MONTH(controle!$I689),editar!$F$2:$G$13,2,0))</f>
        <v/>
      </c>
      <c r="Y689" s="80" t="str">
        <f>IF(controle!$I689="","",YEAR(controle!$I689))</f>
        <v/>
      </c>
      <c r="Z689" s="80" t="str">
        <f>IF(controle!$L689="","",VLOOKUP(MONTH(controle!$L689),editar!$F$2:$G$13,2,0))</f>
        <v/>
      </c>
      <c r="AA689" s="80" t="str">
        <f>IF(controle!$L689="","",YEAR(controle!$L689))</f>
        <v/>
      </c>
      <c r="AB689" s="61"/>
      <c r="AC689" s="62">
        <f>IFERROR(K689-editar!$C$1,"")</f>
        <v>-44648</v>
      </c>
      <c r="AD689" s="62">
        <f t="shared" si="1"/>
        <v>9999955352</v>
      </c>
      <c r="AE689" s="63"/>
      <c r="AF689" s="63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ht="19.5" customHeight="1">
      <c r="A690" s="82" t="str">
        <f>IF(controle!$D690="","",controle!$P690)</f>
        <v/>
      </c>
      <c r="B690" s="83"/>
      <c r="C690" s="83"/>
      <c r="D690" s="83"/>
      <c r="E690" s="83"/>
      <c r="F690" s="91"/>
      <c r="G690" s="99"/>
      <c r="H690" s="91"/>
      <c r="I690" s="100"/>
      <c r="J690" s="92" t="str">
        <f>IFERROR(IF((controle!$I690&gt;0),IF((DAYS360(TODAY(),(controle!$I690+editar!$C$9))&lt;1),"Vencido",IF((DAYS360(TODAY(),(controle!$I690+editar!$C$9))&lt;31),(DAYS360(TODAY(),(controle!$I690+editar!$C$9))&amp;" Dias para vencer"),"Válido")),""),"Inválido")</f>
        <v/>
      </c>
      <c r="K690" s="93" t="str">
        <f>controle!$R690</f>
        <v/>
      </c>
      <c r="L690" s="94"/>
      <c r="M690" s="95" t="str">
        <f>IFERROR(IF((controle!$L690&gt;0),IF((DAYS360(TODAY(),(controle!$L690+editar!$C$15))&lt;1),"Vencido",IF((DAYS360(TODAY(),(controle!$L690+editar!$C$15))&lt;31),(DAYS360(TODAY(),(controle!$L690+editar!$C$15))&amp;" Dias para vencer"),"Válido")),""),"Inválido")</f>
        <v/>
      </c>
      <c r="N690" s="94" t="str">
        <f>IF(controle!$L690="","",controle!$L690+editar!$C$15)</f>
        <v/>
      </c>
      <c r="O690" s="97"/>
      <c r="P690" s="80">
        <v>683.0</v>
      </c>
      <c r="Q690" s="80" t="str">
        <f>IF(controle!$J690="","",IF(controle!$J690="Vencido","Vencido",IF(controle!$J690="Válido","Válido","Próximo ao vencimento")))</f>
        <v/>
      </c>
      <c r="R690" s="81" t="str">
        <f>IF(controle!$I690="","",controle!$I690+editar!$C$9)</f>
        <v/>
      </c>
      <c r="S690" s="80" t="str">
        <f>IF(controle!$R690="","",VLOOKUP(MONTH(controle!$R690),editar!$F$2:$G$13,2,0))</f>
        <v/>
      </c>
      <c r="T690" s="80" t="str">
        <f>IF(controle!$R690="","",YEAR(controle!$R690))</f>
        <v/>
      </c>
      <c r="U690" s="80" t="str">
        <f>IF(controle!$M690="","",IF(controle!$M690="Vencido","Vencido",IF(controle!$M690="Válido","Válido","Próximo ao vencimento")))</f>
        <v/>
      </c>
      <c r="V690" s="80" t="str">
        <f>IF(controle!$N690="","",VLOOKUP(MONTH(controle!$N690),editar!$F$2:$G$13,2,0))</f>
        <v/>
      </c>
      <c r="W690" s="80" t="str">
        <f>IF(controle!$N690="","",YEAR(controle!$N690))</f>
        <v/>
      </c>
      <c r="X690" s="80" t="str">
        <f>IF(controle!$I690="","",VLOOKUP(MONTH(controle!$I690),editar!$F$2:$G$13,2,0))</f>
        <v/>
      </c>
      <c r="Y690" s="80" t="str">
        <f>IF(controle!$I690="","",YEAR(controle!$I690))</f>
        <v/>
      </c>
      <c r="Z690" s="80" t="str">
        <f>IF(controle!$L690="","",VLOOKUP(MONTH(controle!$L690),editar!$F$2:$G$13,2,0))</f>
        <v/>
      </c>
      <c r="AA690" s="80" t="str">
        <f>IF(controle!$L690="","",YEAR(controle!$L690))</f>
        <v/>
      </c>
      <c r="AB690" s="61"/>
      <c r="AC690" s="62">
        <f>IFERROR(K690-editar!$C$1,"")</f>
        <v>-44648</v>
      </c>
      <c r="AD690" s="62">
        <f t="shared" si="1"/>
        <v>9999955352</v>
      </c>
      <c r="AE690" s="63"/>
      <c r="AF690" s="63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ht="19.5" customHeight="1">
      <c r="A691" s="82" t="str">
        <f>IF(controle!$D691="","",controle!$P691)</f>
        <v/>
      </c>
      <c r="B691" s="83"/>
      <c r="C691" s="83"/>
      <c r="D691" s="83"/>
      <c r="E691" s="83"/>
      <c r="F691" s="91"/>
      <c r="G691" s="99"/>
      <c r="H691" s="91"/>
      <c r="I691" s="100"/>
      <c r="J691" s="92" t="str">
        <f>IFERROR(IF((controle!$I691&gt;0),IF((DAYS360(TODAY(),(controle!$I691+editar!$C$9))&lt;1),"Vencido",IF((DAYS360(TODAY(),(controle!$I691+editar!$C$9))&lt;31),(DAYS360(TODAY(),(controle!$I691+editar!$C$9))&amp;" Dias para vencer"),"Válido")),""),"Inválido")</f>
        <v/>
      </c>
      <c r="K691" s="93" t="str">
        <f>controle!$R691</f>
        <v/>
      </c>
      <c r="L691" s="94"/>
      <c r="M691" s="95" t="str">
        <f>IFERROR(IF((controle!$L691&gt;0),IF((DAYS360(TODAY(),(controle!$L691+editar!$C$15))&lt;1),"Vencido",IF((DAYS360(TODAY(),(controle!$L691+editar!$C$15))&lt;31),(DAYS360(TODAY(),(controle!$L691+editar!$C$15))&amp;" Dias para vencer"),"Válido")),""),"Inválido")</f>
        <v/>
      </c>
      <c r="N691" s="94" t="str">
        <f>IF(controle!$L691="","",controle!$L691+editar!$C$15)</f>
        <v/>
      </c>
      <c r="O691" s="97"/>
      <c r="P691" s="80">
        <v>684.0</v>
      </c>
      <c r="Q691" s="80" t="str">
        <f>IF(controle!$J691="","",IF(controle!$J691="Vencido","Vencido",IF(controle!$J691="Válido","Válido","Próximo ao vencimento")))</f>
        <v/>
      </c>
      <c r="R691" s="81" t="str">
        <f>IF(controle!$I691="","",controle!$I691+editar!$C$9)</f>
        <v/>
      </c>
      <c r="S691" s="80" t="str">
        <f>IF(controle!$R691="","",VLOOKUP(MONTH(controle!$R691),editar!$F$2:$G$13,2,0))</f>
        <v/>
      </c>
      <c r="T691" s="80" t="str">
        <f>IF(controle!$R691="","",YEAR(controle!$R691))</f>
        <v/>
      </c>
      <c r="U691" s="80" t="str">
        <f>IF(controle!$M691="","",IF(controle!$M691="Vencido","Vencido",IF(controle!$M691="Válido","Válido","Próximo ao vencimento")))</f>
        <v/>
      </c>
      <c r="V691" s="80" t="str">
        <f>IF(controle!$N691="","",VLOOKUP(MONTH(controle!$N691),editar!$F$2:$G$13,2,0))</f>
        <v/>
      </c>
      <c r="W691" s="80" t="str">
        <f>IF(controle!$N691="","",YEAR(controle!$N691))</f>
        <v/>
      </c>
      <c r="X691" s="80" t="str">
        <f>IF(controle!$I691="","",VLOOKUP(MONTH(controle!$I691),editar!$F$2:$G$13,2,0))</f>
        <v/>
      </c>
      <c r="Y691" s="80" t="str">
        <f>IF(controle!$I691="","",YEAR(controle!$I691))</f>
        <v/>
      </c>
      <c r="Z691" s="80" t="str">
        <f>IF(controle!$L691="","",VLOOKUP(MONTH(controle!$L691),editar!$F$2:$G$13,2,0))</f>
        <v/>
      </c>
      <c r="AA691" s="80" t="str">
        <f>IF(controle!$L691="","",YEAR(controle!$L691))</f>
        <v/>
      </c>
      <c r="AB691" s="61"/>
      <c r="AC691" s="62">
        <f>IFERROR(K691-editar!$C$1,"")</f>
        <v>-44648</v>
      </c>
      <c r="AD691" s="62">
        <f t="shared" si="1"/>
        <v>9999955352</v>
      </c>
      <c r="AE691" s="63"/>
      <c r="AF691" s="63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ht="19.5" customHeight="1">
      <c r="A692" s="82" t="str">
        <f>IF(controle!$D692="","",controle!$P692)</f>
        <v/>
      </c>
      <c r="B692" s="83"/>
      <c r="C692" s="83"/>
      <c r="D692" s="83"/>
      <c r="E692" s="83"/>
      <c r="F692" s="91"/>
      <c r="G692" s="99"/>
      <c r="H692" s="91"/>
      <c r="I692" s="100"/>
      <c r="J692" s="92" t="str">
        <f>IFERROR(IF((controle!$I692&gt;0),IF((DAYS360(TODAY(),(controle!$I692+editar!$C$9))&lt;1),"Vencido",IF((DAYS360(TODAY(),(controle!$I692+editar!$C$9))&lt;31),(DAYS360(TODAY(),(controle!$I692+editar!$C$9))&amp;" Dias para vencer"),"Válido")),""),"Inválido")</f>
        <v/>
      </c>
      <c r="K692" s="93" t="str">
        <f>controle!$R692</f>
        <v/>
      </c>
      <c r="L692" s="94"/>
      <c r="M692" s="95" t="str">
        <f>IFERROR(IF((controle!$L692&gt;0),IF((DAYS360(TODAY(),(controle!$L692+editar!$C$15))&lt;1),"Vencido",IF((DAYS360(TODAY(),(controle!$L692+editar!$C$15))&lt;31),(DAYS360(TODAY(),(controle!$L692+editar!$C$15))&amp;" Dias para vencer"),"Válido")),""),"Inválido")</f>
        <v/>
      </c>
      <c r="N692" s="94" t="str">
        <f>IF(controle!$L692="","",controle!$L692+editar!$C$15)</f>
        <v/>
      </c>
      <c r="O692" s="97"/>
      <c r="P692" s="80">
        <v>685.0</v>
      </c>
      <c r="Q692" s="80" t="str">
        <f>IF(controle!$J692="","",IF(controle!$J692="Vencido","Vencido",IF(controle!$J692="Válido","Válido","Próximo ao vencimento")))</f>
        <v/>
      </c>
      <c r="R692" s="81" t="str">
        <f>IF(controle!$I692="","",controle!$I692+editar!$C$9)</f>
        <v/>
      </c>
      <c r="S692" s="80" t="str">
        <f>IF(controle!$R692="","",VLOOKUP(MONTH(controle!$R692),editar!$F$2:$G$13,2,0))</f>
        <v/>
      </c>
      <c r="T692" s="80" t="str">
        <f>IF(controle!$R692="","",YEAR(controle!$R692))</f>
        <v/>
      </c>
      <c r="U692" s="80" t="str">
        <f>IF(controle!$M692="","",IF(controle!$M692="Vencido","Vencido",IF(controle!$M692="Válido","Válido","Próximo ao vencimento")))</f>
        <v/>
      </c>
      <c r="V692" s="80" t="str">
        <f>IF(controle!$N692="","",VLOOKUP(MONTH(controle!$N692),editar!$F$2:$G$13,2,0))</f>
        <v/>
      </c>
      <c r="W692" s="80" t="str">
        <f>IF(controle!$N692="","",YEAR(controle!$N692))</f>
        <v/>
      </c>
      <c r="X692" s="80" t="str">
        <f>IF(controle!$I692="","",VLOOKUP(MONTH(controle!$I692),editar!$F$2:$G$13,2,0))</f>
        <v/>
      </c>
      <c r="Y692" s="80" t="str">
        <f>IF(controle!$I692="","",YEAR(controle!$I692))</f>
        <v/>
      </c>
      <c r="Z692" s="80" t="str">
        <f>IF(controle!$L692="","",VLOOKUP(MONTH(controle!$L692),editar!$F$2:$G$13,2,0))</f>
        <v/>
      </c>
      <c r="AA692" s="80" t="str">
        <f>IF(controle!$L692="","",YEAR(controle!$L692))</f>
        <v/>
      </c>
      <c r="AB692" s="61"/>
      <c r="AC692" s="62">
        <f>IFERROR(K692-editar!$C$1,"")</f>
        <v>-44648</v>
      </c>
      <c r="AD692" s="62">
        <f t="shared" si="1"/>
        <v>9999955352</v>
      </c>
      <c r="AE692" s="63"/>
      <c r="AF692" s="63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ht="19.5" customHeight="1">
      <c r="A693" s="82" t="str">
        <f>IF(controle!$D693="","",controle!$P693)</f>
        <v/>
      </c>
      <c r="B693" s="83"/>
      <c r="C693" s="83"/>
      <c r="D693" s="83"/>
      <c r="E693" s="83"/>
      <c r="F693" s="91"/>
      <c r="G693" s="99"/>
      <c r="H693" s="91"/>
      <c r="I693" s="100"/>
      <c r="J693" s="92" t="str">
        <f>IFERROR(IF((controle!$I693&gt;0),IF((DAYS360(TODAY(),(controle!$I693+editar!$C$9))&lt;1),"Vencido",IF((DAYS360(TODAY(),(controle!$I693+editar!$C$9))&lt;31),(DAYS360(TODAY(),(controle!$I693+editar!$C$9))&amp;" Dias para vencer"),"Válido")),""),"Inválido")</f>
        <v/>
      </c>
      <c r="K693" s="93" t="str">
        <f>controle!$R693</f>
        <v/>
      </c>
      <c r="L693" s="94"/>
      <c r="M693" s="95" t="str">
        <f>IFERROR(IF((controle!$L693&gt;0),IF((DAYS360(TODAY(),(controle!$L693+editar!$C$15))&lt;1),"Vencido",IF((DAYS360(TODAY(),(controle!$L693+editar!$C$15))&lt;31),(DAYS360(TODAY(),(controle!$L693+editar!$C$15))&amp;" Dias para vencer"),"Válido")),""),"Inválido")</f>
        <v/>
      </c>
      <c r="N693" s="94" t="str">
        <f>IF(controle!$L693="","",controle!$L693+editar!$C$15)</f>
        <v/>
      </c>
      <c r="O693" s="97"/>
      <c r="P693" s="80">
        <v>686.0</v>
      </c>
      <c r="Q693" s="80" t="str">
        <f>IF(controle!$J693="","",IF(controle!$J693="Vencido","Vencido",IF(controle!$J693="Válido","Válido","Próximo ao vencimento")))</f>
        <v/>
      </c>
      <c r="R693" s="81" t="str">
        <f>IF(controle!$I693="","",controle!$I693+editar!$C$9)</f>
        <v/>
      </c>
      <c r="S693" s="80" t="str">
        <f>IF(controle!$R693="","",VLOOKUP(MONTH(controle!$R693),editar!$F$2:$G$13,2,0))</f>
        <v/>
      </c>
      <c r="T693" s="80" t="str">
        <f>IF(controle!$R693="","",YEAR(controle!$R693))</f>
        <v/>
      </c>
      <c r="U693" s="80" t="str">
        <f>IF(controle!$M693="","",IF(controle!$M693="Vencido","Vencido",IF(controle!$M693="Válido","Válido","Próximo ao vencimento")))</f>
        <v/>
      </c>
      <c r="V693" s="80" t="str">
        <f>IF(controle!$N693="","",VLOOKUP(MONTH(controle!$N693),editar!$F$2:$G$13,2,0))</f>
        <v/>
      </c>
      <c r="W693" s="80" t="str">
        <f>IF(controle!$N693="","",YEAR(controle!$N693))</f>
        <v/>
      </c>
      <c r="X693" s="80" t="str">
        <f>IF(controle!$I693="","",VLOOKUP(MONTH(controle!$I693),editar!$F$2:$G$13,2,0))</f>
        <v/>
      </c>
      <c r="Y693" s="80" t="str">
        <f>IF(controle!$I693="","",YEAR(controle!$I693))</f>
        <v/>
      </c>
      <c r="Z693" s="80" t="str">
        <f>IF(controle!$L693="","",VLOOKUP(MONTH(controle!$L693),editar!$F$2:$G$13,2,0))</f>
        <v/>
      </c>
      <c r="AA693" s="80" t="str">
        <f>IF(controle!$L693="","",YEAR(controle!$L693))</f>
        <v/>
      </c>
      <c r="AB693" s="61"/>
      <c r="AC693" s="62">
        <f>IFERROR(K693-editar!$C$1,"")</f>
        <v>-44648</v>
      </c>
      <c r="AD693" s="62">
        <f t="shared" si="1"/>
        <v>9999955352</v>
      </c>
      <c r="AE693" s="63"/>
      <c r="AF693" s="63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ht="19.5" customHeight="1">
      <c r="A694" s="82" t="str">
        <f>IF(controle!$D694="","",controle!$P694)</f>
        <v/>
      </c>
      <c r="B694" s="83"/>
      <c r="C694" s="83"/>
      <c r="D694" s="83"/>
      <c r="E694" s="83"/>
      <c r="F694" s="91"/>
      <c r="G694" s="99"/>
      <c r="H694" s="91"/>
      <c r="I694" s="100"/>
      <c r="J694" s="92" t="str">
        <f>IFERROR(IF((controle!$I694&gt;0),IF((DAYS360(TODAY(),(controle!$I694+editar!$C$9))&lt;1),"Vencido",IF((DAYS360(TODAY(),(controle!$I694+editar!$C$9))&lt;31),(DAYS360(TODAY(),(controle!$I694+editar!$C$9))&amp;" Dias para vencer"),"Válido")),""),"Inválido")</f>
        <v/>
      </c>
      <c r="K694" s="93" t="str">
        <f>controle!$R694</f>
        <v/>
      </c>
      <c r="L694" s="94"/>
      <c r="M694" s="95" t="str">
        <f>IFERROR(IF((controle!$L694&gt;0),IF((DAYS360(TODAY(),(controle!$L694+editar!$C$15))&lt;1),"Vencido",IF((DAYS360(TODAY(),(controle!$L694+editar!$C$15))&lt;31),(DAYS360(TODAY(),(controle!$L694+editar!$C$15))&amp;" Dias para vencer"),"Válido")),""),"Inválido")</f>
        <v/>
      </c>
      <c r="N694" s="94" t="str">
        <f>IF(controle!$L694="","",controle!$L694+editar!$C$15)</f>
        <v/>
      </c>
      <c r="O694" s="97"/>
      <c r="P694" s="80">
        <v>687.0</v>
      </c>
      <c r="Q694" s="80" t="str">
        <f>IF(controle!$J694="","",IF(controle!$J694="Vencido","Vencido",IF(controle!$J694="Válido","Válido","Próximo ao vencimento")))</f>
        <v/>
      </c>
      <c r="R694" s="81" t="str">
        <f>IF(controle!$I694="","",controle!$I694+editar!$C$9)</f>
        <v/>
      </c>
      <c r="S694" s="80" t="str">
        <f>IF(controle!$R694="","",VLOOKUP(MONTH(controle!$R694),editar!$F$2:$G$13,2,0))</f>
        <v/>
      </c>
      <c r="T694" s="80" t="str">
        <f>IF(controle!$R694="","",YEAR(controle!$R694))</f>
        <v/>
      </c>
      <c r="U694" s="80" t="str">
        <f>IF(controle!$M694="","",IF(controle!$M694="Vencido","Vencido",IF(controle!$M694="Válido","Válido","Próximo ao vencimento")))</f>
        <v/>
      </c>
      <c r="V694" s="80" t="str">
        <f>IF(controle!$N694="","",VLOOKUP(MONTH(controle!$N694),editar!$F$2:$G$13,2,0))</f>
        <v/>
      </c>
      <c r="W694" s="80" t="str">
        <f>IF(controle!$N694="","",YEAR(controle!$N694))</f>
        <v/>
      </c>
      <c r="X694" s="80" t="str">
        <f>IF(controle!$I694="","",VLOOKUP(MONTH(controle!$I694),editar!$F$2:$G$13,2,0))</f>
        <v/>
      </c>
      <c r="Y694" s="80" t="str">
        <f>IF(controle!$I694="","",YEAR(controle!$I694))</f>
        <v/>
      </c>
      <c r="Z694" s="80" t="str">
        <f>IF(controle!$L694="","",VLOOKUP(MONTH(controle!$L694),editar!$F$2:$G$13,2,0))</f>
        <v/>
      </c>
      <c r="AA694" s="80" t="str">
        <f>IF(controle!$L694="","",YEAR(controle!$L694))</f>
        <v/>
      </c>
      <c r="AB694" s="61"/>
      <c r="AC694" s="62">
        <f>IFERROR(K694-editar!$C$1,"")</f>
        <v>-44648</v>
      </c>
      <c r="AD694" s="62">
        <f t="shared" si="1"/>
        <v>9999955352</v>
      </c>
      <c r="AE694" s="63"/>
      <c r="AF694" s="63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ht="19.5" customHeight="1">
      <c r="A695" s="82" t="str">
        <f>IF(controle!$D695="","",controle!$P695)</f>
        <v/>
      </c>
      <c r="B695" s="83"/>
      <c r="C695" s="83"/>
      <c r="D695" s="83"/>
      <c r="E695" s="83"/>
      <c r="F695" s="91"/>
      <c r="G695" s="99"/>
      <c r="H695" s="91"/>
      <c r="I695" s="100"/>
      <c r="J695" s="92" t="str">
        <f>IFERROR(IF((controle!$I695&gt;0),IF((DAYS360(TODAY(),(controle!$I695+editar!$C$9))&lt;1),"Vencido",IF((DAYS360(TODAY(),(controle!$I695+editar!$C$9))&lt;31),(DAYS360(TODAY(),(controle!$I695+editar!$C$9))&amp;" Dias para vencer"),"Válido")),""),"Inválido")</f>
        <v/>
      </c>
      <c r="K695" s="93" t="str">
        <f>controle!$R695</f>
        <v/>
      </c>
      <c r="L695" s="94"/>
      <c r="M695" s="95" t="str">
        <f>IFERROR(IF((controle!$L695&gt;0),IF((DAYS360(TODAY(),(controle!$L695+editar!$C$15))&lt;1),"Vencido",IF((DAYS360(TODAY(),(controle!$L695+editar!$C$15))&lt;31),(DAYS360(TODAY(),(controle!$L695+editar!$C$15))&amp;" Dias para vencer"),"Válido")),""),"Inválido")</f>
        <v/>
      </c>
      <c r="N695" s="94" t="str">
        <f>IF(controle!$L695="","",controle!$L695+editar!$C$15)</f>
        <v/>
      </c>
      <c r="O695" s="97"/>
      <c r="P695" s="80">
        <v>688.0</v>
      </c>
      <c r="Q695" s="80" t="str">
        <f>IF(controle!$J695="","",IF(controle!$J695="Vencido","Vencido",IF(controle!$J695="Válido","Válido","Próximo ao vencimento")))</f>
        <v/>
      </c>
      <c r="R695" s="81" t="str">
        <f>IF(controle!$I695="","",controle!$I695+editar!$C$9)</f>
        <v/>
      </c>
      <c r="S695" s="80" t="str">
        <f>IF(controle!$R695="","",VLOOKUP(MONTH(controle!$R695),editar!$F$2:$G$13,2,0))</f>
        <v/>
      </c>
      <c r="T695" s="80" t="str">
        <f>IF(controle!$R695="","",YEAR(controle!$R695))</f>
        <v/>
      </c>
      <c r="U695" s="80" t="str">
        <f>IF(controle!$M695="","",IF(controle!$M695="Vencido","Vencido",IF(controle!$M695="Válido","Válido","Próximo ao vencimento")))</f>
        <v/>
      </c>
      <c r="V695" s="80" t="str">
        <f>IF(controle!$N695="","",VLOOKUP(MONTH(controle!$N695),editar!$F$2:$G$13,2,0))</f>
        <v/>
      </c>
      <c r="W695" s="80" t="str">
        <f>IF(controle!$N695="","",YEAR(controle!$N695))</f>
        <v/>
      </c>
      <c r="X695" s="80" t="str">
        <f>IF(controle!$I695="","",VLOOKUP(MONTH(controle!$I695),editar!$F$2:$G$13,2,0))</f>
        <v/>
      </c>
      <c r="Y695" s="80" t="str">
        <f>IF(controle!$I695="","",YEAR(controle!$I695))</f>
        <v/>
      </c>
      <c r="Z695" s="80" t="str">
        <f>IF(controle!$L695="","",VLOOKUP(MONTH(controle!$L695),editar!$F$2:$G$13,2,0))</f>
        <v/>
      </c>
      <c r="AA695" s="80" t="str">
        <f>IF(controle!$L695="","",YEAR(controle!$L695))</f>
        <v/>
      </c>
      <c r="AB695" s="61"/>
      <c r="AC695" s="62">
        <f>IFERROR(K695-editar!$C$1,"")</f>
        <v>-44648</v>
      </c>
      <c r="AD695" s="62">
        <f t="shared" si="1"/>
        <v>9999955352</v>
      </c>
      <c r="AE695" s="63"/>
      <c r="AF695" s="63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ht="19.5" customHeight="1">
      <c r="A696" s="82" t="str">
        <f>IF(controle!$D696="","",controle!$P696)</f>
        <v/>
      </c>
      <c r="B696" s="83"/>
      <c r="C696" s="83"/>
      <c r="D696" s="83"/>
      <c r="E696" s="83"/>
      <c r="F696" s="91"/>
      <c r="G696" s="99"/>
      <c r="H696" s="91"/>
      <c r="I696" s="100"/>
      <c r="J696" s="92" t="str">
        <f>IFERROR(IF((controle!$I696&gt;0),IF((DAYS360(TODAY(),(controle!$I696+editar!$C$9))&lt;1),"Vencido",IF((DAYS360(TODAY(),(controle!$I696+editar!$C$9))&lt;31),(DAYS360(TODAY(),(controle!$I696+editar!$C$9))&amp;" Dias para vencer"),"Válido")),""),"Inválido")</f>
        <v/>
      </c>
      <c r="K696" s="93" t="str">
        <f>controle!$R696</f>
        <v/>
      </c>
      <c r="L696" s="94"/>
      <c r="M696" s="95" t="str">
        <f>IFERROR(IF((controle!$L696&gt;0),IF((DAYS360(TODAY(),(controle!$L696+editar!$C$15))&lt;1),"Vencido",IF((DAYS360(TODAY(),(controle!$L696+editar!$C$15))&lt;31),(DAYS360(TODAY(),(controle!$L696+editar!$C$15))&amp;" Dias para vencer"),"Válido")),""),"Inválido")</f>
        <v/>
      </c>
      <c r="N696" s="94" t="str">
        <f>IF(controle!$L696="","",controle!$L696+editar!$C$15)</f>
        <v/>
      </c>
      <c r="O696" s="97"/>
      <c r="P696" s="80">
        <v>689.0</v>
      </c>
      <c r="Q696" s="80" t="str">
        <f>IF(controle!$J696="","",IF(controle!$J696="Vencido","Vencido",IF(controle!$J696="Válido","Válido","Próximo ao vencimento")))</f>
        <v/>
      </c>
      <c r="R696" s="81" t="str">
        <f>IF(controle!$I696="","",controle!$I696+editar!$C$9)</f>
        <v/>
      </c>
      <c r="S696" s="80" t="str">
        <f>IF(controle!$R696="","",VLOOKUP(MONTH(controle!$R696),editar!$F$2:$G$13,2,0))</f>
        <v/>
      </c>
      <c r="T696" s="80" t="str">
        <f>IF(controle!$R696="","",YEAR(controle!$R696))</f>
        <v/>
      </c>
      <c r="U696" s="80" t="str">
        <f>IF(controle!$M696="","",IF(controle!$M696="Vencido","Vencido",IF(controle!$M696="Válido","Válido","Próximo ao vencimento")))</f>
        <v/>
      </c>
      <c r="V696" s="80" t="str">
        <f>IF(controle!$N696="","",VLOOKUP(MONTH(controle!$N696),editar!$F$2:$G$13,2,0))</f>
        <v/>
      </c>
      <c r="W696" s="80" t="str">
        <f>IF(controle!$N696="","",YEAR(controle!$N696))</f>
        <v/>
      </c>
      <c r="X696" s="80" t="str">
        <f>IF(controle!$I696="","",VLOOKUP(MONTH(controle!$I696),editar!$F$2:$G$13,2,0))</f>
        <v/>
      </c>
      <c r="Y696" s="80" t="str">
        <f>IF(controle!$I696="","",YEAR(controle!$I696))</f>
        <v/>
      </c>
      <c r="Z696" s="80" t="str">
        <f>IF(controle!$L696="","",VLOOKUP(MONTH(controle!$L696),editar!$F$2:$G$13,2,0))</f>
        <v/>
      </c>
      <c r="AA696" s="80" t="str">
        <f>IF(controle!$L696="","",YEAR(controle!$L696))</f>
        <v/>
      </c>
      <c r="AB696" s="61"/>
      <c r="AC696" s="62">
        <f>IFERROR(K696-editar!$C$1,"")</f>
        <v>-44648</v>
      </c>
      <c r="AD696" s="62">
        <f t="shared" si="1"/>
        <v>9999955352</v>
      </c>
      <c r="AE696" s="63"/>
      <c r="AF696" s="63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ht="19.5" customHeight="1">
      <c r="A697" s="82" t="str">
        <f>IF(controle!$D697="","",controle!$P697)</f>
        <v/>
      </c>
      <c r="B697" s="83"/>
      <c r="C697" s="83"/>
      <c r="D697" s="83"/>
      <c r="E697" s="83"/>
      <c r="F697" s="91"/>
      <c r="G697" s="99"/>
      <c r="H697" s="91"/>
      <c r="I697" s="100"/>
      <c r="J697" s="92" t="str">
        <f>IFERROR(IF((controle!$I697&gt;0),IF((DAYS360(TODAY(),(controle!$I697+editar!$C$9))&lt;1),"Vencido",IF((DAYS360(TODAY(),(controle!$I697+editar!$C$9))&lt;31),(DAYS360(TODAY(),(controle!$I697+editar!$C$9))&amp;" Dias para vencer"),"Válido")),""),"Inválido")</f>
        <v/>
      </c>
      <c r="K697" s="93" t="str">
        <f>controle!$R697</f>
        <v/>
      </c>
      <c r="L697" s="94"/>
      <c r="M697" s="95" t="str">
        <f>IFERROR(IF((controle!$L697&gt;0),IF((DAYS360(TODAY(),(controle!$L697+editar!$C$15))&lt;1),"Vencido",IF((DAYS360(TODAY(),(controle!$L697+editar!$C$15))&lt;31),(DAYS360(TODAY(),(controle!$L697+editar!$C$15))&amp;" Dias para vencer"),"Válido")),""),"Inválido")</f>
        <v/>
      </c>
      <c r="N697" s="94" t="str">
        <f>IF(controle!$L697="","",controle!$L697+editar!$C$15)</f>
        <v/>
      </c>
      <c r="O697" s="97"/>
      <c r="P697" s="80">
        <v>690.0</v>
      </c>
      <c r="Q697" s="80" t="str">
        <f>IF(controle!$J697="","",IF(controle!$J697="Vencido","Vencido",IF(controle!$J697="Válido","Válido","Próximo ao vencimento")))</f>
        <v/>
      </c>
      <c r="R697" s="81" t="str">
        <f>IF(controle!$I697="","",controle!$I697+editar!$C$9)</f>
        <v/>
      </c>
      <c r="S697" s="80" t="str">
        <f>IF(controle!$R697="","",VLOOKUP(MONTH(controle!$R697),editar!$F$2:$G$13,2,0))</f>
        <v/>
      </c>
      <c r="T697" s="80" t="str">
        <f>IF(controle!$R697="","",YEAR(controle!$R697))</f>
        <v/>
      </c>
      <c r="U697" s="80" t="str">
        <f>IF(controle!$M697="","",IF(controle!$M697="Vencido","Vencido",IF(controle!$M697="Válido","Válido","Próximo ao vencimento")))</f>
        <v/>
      </c>
      <c r="V697" s="80" t="str">
        <f>IF(controle!$N697="","",VLOOKUP(MONTH(controle!$N697),editar!$F$2:$G$13,2,0))</f>
        <v/>
      </c>
      <c r="W697" s="80" t="str">
        <f>IF(controle!$N697="","",YEAR(controle!$N697))</f>
        <v/>
      </c>
      <c r="X697" s="80" t="str">
        <f>IF(controle!$I697="","",VLOOKUP(MONTH(controle!$I697),editar!$F$2:$G$13,2,0))</f>
        <v/>
      </c>
      <c r="Y697" s="80" t="str">
        <f>IF(controle!$I697="","",YEAR(controle!$I697))</f>
        <v/>
      </c>
      <c r="Z697" s="80" t="str">
        <f>IF(controle!$L697="","",VLOOKUP(MONTH(controle!$L697),editar!$F$2:$G$13,2,0))</f>
        <v/>
      </c>
      <c r="AA697" s="80" t="str">
        <f>IF(controle!$L697="","",YEAR(controle!$L697))</f>
        <v/>
      </c>
      <c r="AB697" s="61"/>
      <c r="AC697" s="62">
        <f>IFERROR(K697-editar!$C$1,"")</f>
        <v>-44648</v>
      </c>
      <c r="AD697" s="62">
        <f t="shared" si="1"/>
        <v>9999955352</v>
      </c>
      <c r="AE697" s="63"/>
      <c r="AF697" s="63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ht="19.5" customHeight="1">
      <c r="A698" s="82" t="str">
        <f>IF(controle!$D698="","",controle!$P698)</f>
        <v/>
      </c>
      <c r="B698" s="83"/>
      <c r="C698" s="83"/>
      <c r="D698" s="83"/>
      <c r="E698" s="83"/>
      <c r="F698" s="91"/>
      <c r="G698" s="99"/>
      <c r="H698" s="91"/>
      <c r="I698" s="100"/>
      <c r="J698" s="92" t="str">
        <f>IFERROR(IF((controle!$I698&gt;0),IF((DAYS360(TODAY(),(controle!$I698+editar!$C$9))&lt;1),"Vencido",IF((DAYS360(TODAY(),(controle!$I698+editar!$C$9))&lt;31),(DAYS360(TODAY(),(controle!$I698+editar!$C$9))&amp;" Dias para vencer"),"Válido")),""),"Inválido")</f>
        <v/>
      </c>
      <c r="K698" s="93" t="str">
        <f>controle!$R698</f>
        <v/>
      </c>
      <c r="L698" s="94"/>
      <c r="M698" s="95" t="str">
        <f>IFERROR(IF((controle!$L698&gt;0),IF((DAYS360(TODAY(),(controle!$L698+editar!$C$15))&lt;1),"Vencido",IF((DAYS360(TODAY(),(controle!$L698+editar!$C$15))&lt;31),(DAYS360(TODAY(),(controle!$L698+editar!$C$15))&amp;" Dias para vencer"),"Válido")),""),"Inválido")</f>
        <v/>
      </c>
      <c r="N698" s="94" t="str">
        <f>IF(controle!$L698="","",controle!$L698+editar!$C$15)</f>
        <v/>
      </c>
      <c r="O698" s="97"/>
      <c r="P698" s="80">
        <v>691.0</v>
      </c>
      <c r="Q698" s="80" t="str">
        <f>IF(controle!$J698="","",IF(controle!$J698="Vencido","Vencido",IF(controle!$J698="Válido","Válido","Próximo ao vencimento")))</f>
        <v/>
      </c>
      <c r="R698" s="81" t="str">
        <f>IF(controle!$I698="","",controle!$I698+editar!$C$9)</f>
        <v/>
      </c>
      <c r="S698" s="80" t="str">
        <f>IF(controle!$R698="","",VLOOKUP(MONTH(controle!$R698),editar!$F$2:$G$13,2,0))</f>
        <v/>
      </c>
      <c r="T698" s="80" t="str">
        <f>IF(controle!$R698="","",YEAR(controle!$R698))</f>
        <v/>
      </c>
      <c r="U698" s="80" t="str">
        <f>IF(controle!$M698="","",IF(controle!$M698="Vencido","Vencido",IF(controle!$M698="Válido","Válido","Próximo ao vencimento")))</f>
        <v/>
      </c>
      <c r="V698" s="80" t="str">
        <f>IF(controle!$N698="","",VLOOKUP(MONTH(controle!$N698),editar!$F$2:$G$13,2,0))</f>
        <v/>
      </c>
      <c r="W698" s="80" t="str">
        <f>IF(controle!$N698="","",YEAR(controle!$N698))</f>
        <v/>
      </c>
      <c r="X698" s="80" t="str">
        <f>IF(controle!$I698="","",VLOOKUP(MONTH(controle!$I698),editar!$F$2:$G$13,2,0))</f>
        <v/>
      </c>
      <c r="Y698" s="80" t="str">
        <f>IF(controle!$I698="","",YEAR(controle!$I698))</f>
        <v/>
      </c>
      <c r="Z698" s="80" t="str">
        <f>IF(controle!$L698="","",VLOOKUP(MONTH(controle!$L698),editar!$F$2:$G$13,2,0))</f>
        <v/>
      </c>
      <c r="AA698" s="80" t="str">
        <f>IF(controle!$L698="","",YEAR(controle!$L698))</f>
        <v/>
      </c>
      <c r="AB698" s="61"/>
      <c r="AC698" s="62">
        <f>IFERROR(K698-editar!$C$1,"")</f>
        <v>-44648</v>
      </c>
      <c r="AD698" s="62">
        <f t="shared" si="1"/>
        <v>9999955352</v>
      </c>
      <c r="AE698" s="63"/>
      <c r="AF698" s="63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ht="19.5" customHeight="1">
      <c r="A699" s="82" t="str">
        <f>IF(controle!$D699="","",controle!$P699)</f>
        <v/>
      </c>
      <c r="B699" s="83"/>
      <c r="C699" s="83"/>
      <c r="D699" s="83"/>
      <c r="E699" s="83"/>
      <c r="F699" s="91"/>
      <c r="G699" s="99"/>
      <c r="H699" s="91"/>
      <c r="I699" s="100"/>
      <c r="J699" s="92" t="str">
        <f>IFERROR(IF((controle!$I699&gt;0),IF((DAYS360(TODAY(),(controle!$I699+editar!$C$9))&lt;1),"Vencido",IF((DAYS360(TODAY(),(controle!$I699+editar!$C$9))&lt;31),(DAYS360(TODAY(),(controle!$I699+editar!$C$9))&amp;" Dias para vencer"),"Válido")),""),"Inválido")</f>
        <v/>
      </c>
      <c r="K699" s="93" t="str">
        <f>controle!$R699</f>
        <v/>
      </c>
      <c r="L699" s="94"/>
      <c r="M699" s="95" t="str">
        <f>IFERROR(IF((controle!$L699&gt;0),IF((DAYS360(TODAY(),(controle!$L699+editar!$C$15))&lt;1),"Vencido",IF((DAYS360(TODAY(),(controle!$L699+editar!$C$15))&lt;31),(DAYS360(TODAY(),(controle!$L699+editar!$C$15))&amp;" Dias para vencer"),"Válido")),""),"Inválido")</f>
        <v/>
      </c>
      <c r="N699" s="94" t="str">
        <f>IF(controle!$L699="","",controle!$L699+editar!$C$15)</f>
        <v/>
      </c>
      <c r="O699" s="97"/>
      <c r="P699" s="80">
        <v>692.0</v>
      </c>
      <c r="Q699" s="80" t="str">
        <f>IF(controle!$J699="","",IF(controle!$J699="Vencido","Vencido",IF(controle!$J699="Válido","Válido","Próximo ao vencimento")))</f>
        <v/>
      </c>
      <c r="R699" s="81" t="str">
        <f>IF(controle!$I699="","",controle!$I699+editar!$C$9)</f>
        <v/>
      </c>
      <c r="S699" s="80" t="str">
        <f>IF(controle!$R699="","",VLOOKUP(MONTH(controle!$R699),editar!$F$2:$G$13,2,0))</f>
        <v/>
      </c>
      <c r="T699" s="80" t="str">
        <f>IF(controle!$R699="","",YEAR(controle!$R699))</f>
        <v/>
      </c>
      <c r="U699" s="80" t="str">
        <f>IF(controle!$M699="","",IF(controle!$M699="Vencido","Vencido",IF(controle!$M699="Válido","Válido","Próximo ao vencimento")))</f>
        <v/>
      </c>
      <c r="V699" s="80" t="str">
        <f>IF(controle!$N699="","",VLOOKUP(MONTH(controle!$N699),editar!$F$2:$G$13,2,0))</f>
        <v/>
      </c>
      <c r="W699" s="80" t="str">
        <f>IF(controle!$N699="","",YEAR(controle!$N699))</f>
        <v/>
      </c>
      <c r="X699" s="80" t="str">
        <f>IF(controle!$I699="","",VLOOKUP(MONTH(controle!$I699),editar!$F$2:$G$13,2,0))</f>
        <v/>
      </c>
      <c r="Y699" s="80" t="str">
        <f>IF(controle!$I699="","",YEAR(controle!$I699))</f>
        <v/>
      </c>
      <c r="Z699" s="80" t="str">
        <f>IF(controle!$L699="","",VLOOKUP(MONTH(controle!$L699),editar!$F$2:$G$13,2,0))</f>
        <v/>
      </c>
      <c r="AA699" s="80" t="str">
        <f>IF(controle!$L699="","",YEAR(controle!$L699))</f>
        <v/>
      </c>
      <c r="AB699" s="61"/>
      <c r="AC699" s="62">
        <f>IFERROR(K699-editar!$C$1,"")</f>
        <v>-44648</v>
      </c>
      <c r="AD699" s="62">
        <f t="shared" si="1"/>
        <v>9999955352</v>
      </c>
      <c r="AE699" s="63"/>
      <c r="AF699" s="63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ht="19.5" customHeight="1">
      <c r="A700" s="82" t="str">
        <f>IF(controle!$D700="","",controle!$P700)</f>
        <v/>
      </c>
      <c r="B700" s="83"/>
      <c r="C700" s="83"/>
      <c r="D700" s="83"/>
      <c r="E700" s="83"/>
      <c r="F700" s="91"/>
      <c r="G700" s="99"/>
      <c r="H700" s="91"/>
      <c r="I700" s="100"/>
      <c r="J700" s="92" t="str">
        <f>IFERROR(IF((controle!$I700&gt;0),IF((DAYS360(TODAY(),(controle!$I700+editar!$C$9))&lt;1),"Vencido",IF((DAYS360(TODAY(),(controle!$I700+editar!$C$9))&lt;31),(DAYS360(TODAY(),(controle!$I700+editar!$C$9))&amp;" Dias para vencer"),"Válido")),""),"Inválido")</f>
        <v/>
      </c>
      <c r="K700" s="93" t="str">
        <f>controle!$R700</f>
        <v/>
      </c>
      <c r="L700" s="94"/>
      <c r="M700" s="95" t="str">
        <f>IFERROR(IF((controle!$L700&gt;0),IF((DAYS360(TODAY(),(controle!$L700+editar!$C$15))&lt;1),"Vencido",IF((DAYS360(TODAY(),(controle!$L700+editar!$C$15))&lt;31),(DAYS360(TODAY(),(controle!$L700+editar!$C$15))&amp;" Dias para vencer"),"Válido")),""),"Inválido")</f>
        <v/>
      </c>
      <c r="N700" s="94" t="str">
        <f>IF(controle!$L700="","",controle!$L700+editar!$C$15)</f>
        <v/>
      </c>
      <c r="O700" s="97"/>
      <c r="P700" s="80">
        <v>693.0</v>
      </c>
      <c r="Q700" s="80" t="str">
        <f>IF(controle!$J700="","",IF(controle!$J700="Vencido","Vencido",IF(controle!$J700="Válido","Válido","Próximo ao vencimento")))</f>
        <v/>
      </c>
      <c r="R700" s="81" t="str">
        <f>IF(controle!$I700="","",controle!$I700+editar!$C$9)</f>
        <v/>
      </c>
      <c r="S700" s="80" t="str">
        <f>IF(controle!$R700="","",VLOOKUP(MONTH(controle!$R700),editar!$F$2:$G$13,2,0))</f>
        <v/>
      </c>
      <c r="T700" s="80" t="str">
        <f>IF(controle!$R700="","",YEAR(controle!$R700))</f>
        <v/>
      </c>
      <c r="U700" s="80" t="str">
        <f>IF(controle!$M700="","",IF(controle!$M700="Vencido","Vencido",IF(controle!$M700="Válido","Válido","Próximo ao vencimento")))</f>
        <v/>
      </c>
      <c r="V700" s="80" t="str">
        <f>IF(controle!$N700="","",VLOOKUP(MONTH(controle!$N700),editar!$F$2:$G$13,2,0))</f>
        <v/>
      </c>
      <c r="W700" s="80" t="str">
        <f>IF(controle!$N700="","",YEAR(controle!$N700))</f>
        <v/>
      </c>
      <c r="X700" s="80" t="str">
        <f>IF(controle!$I700="","",VLOOKUP(MONTH(controle!$I700),editar!$F$2:$G$13,2,0))</f>
        <v/>
      </c>
      <c r="Y700" s="80" t="str">
        <f>IF(controle!$I700="","",YEAR(controle!$I700))</f>
        <v/>
      </c>
      <c r="Z700" s="80" t="str">
        <f>IF(controle!$L700="","",VLOOKUP(MONTH(controle!$L700),editar!$F$2:$G$13,2,0))</f>
        <v/>
      </c>
      <c r="AA700" s="80" t="str">
        <f>IF(controle!$L700="","",YEAR(controle!$L700))</f>
        <v/>
      </c>
      <c r="AB700" s="61"/>
      <c r="AC700" s="62">
        <f>IFERROR(K700-editar!$C$1,"")</f>
        <v>-44648</v>
      </c>
      <c r="AD700" s="62">
        <f t="shared" si="1"/>
        <v>9999955352</v>
      </c>
      <c r="AE700" s="63"/>
      <c r="AF700" s="63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ht="19.5" customHeight="1">
      <c r="A701" s="82" t="str">
        <f>IF(controle!$D701="","",controle!$P701)</f>
        <v/>
      </c>
      <c r="B701" s="83"/>
      <c r="C701" s="83"/>
      <c r="D701" s="83"/>
      <c r="E701" s="83"/>
      <c r="F701" s="91"/>
      <c r="G701" s="99"/>
      <c r="H701" s="91"/>
      <c r="I701" s="100"/>
      <c r="J701" s="92" t="str">
        <f>IFERROR(IF((controle!$I701&gt;0),IF((DAYS360(TODAY(),(controle!$I701+editar!$C$9))&lt;1),"Vencido",IF((DAYS360(TODAY(),(controle!$I701+editar!$C$9))&lt;31),(DAYS360(TODAY(),(controle!$I701+editar!$C$9))&amp;" Dias para vencer"),"Válido")),""),"Inválido")</f>
        <v/>
      </c>
      <c r="K701" s="93" t="str">
        <f>controle!$R701</f>
        <v/>
      </c>
      <c r="L701" s="94"/>
      <c r="M701" s="95" t="str">
        <f>IFERROR(IF((controle!$L701&gt;0),IF((DAYS360(TODAY(),(controle!$L701+editar!$C$15))&lt;1),"Vencido",IF((DAYS360(TODAY(),(controle!$L701+editar!$C$15))&lt;31),(DAYS360(TODAY(),(controle!$L701+editar!$C$15))&amp;" Dias para vencer"),"Válido")),""),"Inválido")</f>
        <v/>
      </c>
      <c r="N701" s="94" t="str">
        <f>IF(controle!$L701="","",controle!$L701+editar!$C$15)</f>
        <v/>
      </c>
      <c r="O701" s="97"/>
      <c r="P701" s="80">
        <v>694.0</v>
      </c>
      <c r="Q701" s="80" t="str">
        <f>IF(controle!$J701="","",IF(controle!$J701="Vencido","Vencido",IF(controle!$J701="Válido","Válido","Próximo ao vencimento")))</f>
        <v/>
      </c>
      <c r="R701" s="81" t="str">
        <f>IF(controle!$I701="","",controle!$I701+editar!$C$9)</f>
        <v/>
      </c>
      <c r="S701" s="80" t="str">
        <f>IF(controle!$R701="","",VLOOKUP(MONTH(controle!$R701),editar!$F$2:$G$13,2,0))</f>
        <v/>
      </c>
      <c r="T701" s="80" t="str">
        <f>IF(controle!$R701="","",YEAR(controle!$R701))</f>
        <v/>
      </c>
      <c r="U701" s="80" t="str">
        <f>IF(controle!$M701="","",IF(controle!$M701="Vencido","Vencido",IF(controle!$M701="Válido","Válido","Próximo ao vencimento")))</f>
        <v/>
      </c>
      <c r="V701" s="80" t="str">
        <f>IF(controle!$N701="","",VLOOKUP(MONTH(controle!$N701),editar!$F$2:$G$13,2,0))</f>
        <v/>
      </c>
      <c r="W701" s="80" t="str">
        <f>IF(controle!$N701="","",YEAR(controle!$N701))</f>
        <v/>
      </c>
      <c r="X701" s="80" t="str">
        <f>IF(controle!$I701="","",VLOOKUP(MONTH(controle!$I701),editar!$F$2:$G$13,2,0))</f>
        <v/>
      </c>
      <c r="Y701" s="80" t="str">
        <f>IF(controle!$I701="","",YEAR(controle!$I701))</f>
        <v/>
      </c>
      <c r="Z701" s="80" t="str">
        <f>IF(controle!$L701="","",VLOOKUP(MONTH(controle!$L701),editar!$F$2:$G$13,2,0))</f>
        <v/>
      </c>
      <c r="AA701" s="80" t="str">
        <f>IF(controle!$L701="","",YEAR(controle!$L701))</f>
        <v/>
      </c>
      <c r="AB701" s="61"/>
      <c r="AC701" s="62">
        <f>IFERROR(K701-editar!$C$1,"")</f>
        <v>-44648</v>
      </c>
      <c r="AD701" s="62">
        <f t="shared" si="1"/>
        <v>9999955352</v>
      </c>
      <c r="AE701" s="63"/>
      <c r="AF701" s="63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ht="19.5" customHeight="1">
      <c r="A702" s="82" t="str">
        <f>IF(controle!$D702="","",controle!$P702)</f>
        <v/>
      </c>
      <c r="B702" s="83"/>
      <c r="C702" s="83"/>
      <c r="D702" s="83"/>
      <c r="E702" s="83"/>
      <c r="F702" s="91"/>
      <c r="G702" s="99"/>
      <c r="H702" s="91"/>
      <c r="I702" s="100"/>
      <c r="J702" s="92" t="str">
        <f>IFERROR(IF((controle!$I702&gt;0),IF((DAYS360(TODAY(),(controle!$I702+editar!$C$9))&lt;1),"Vencido",IF((DAYS360(TODAY(),(controle!$I702+editar!$C$9))&lt;31),(DAYS360(TODAY(),(controle!$I702+editar!$C$9))&amp;" Dias para vencer"),"Válido")),""),"Inválido")</f>
        <v/>
      </c>
      <c r="K702" s="93" t="str">
        <f>controle!$R702</f>
        <v/>
      </c>
      <c r="L702" s="94"/>
      <c r="M702" s="95" t="str">
        <f>IFERROR(IF((controle!$L702&gt;0),IF((DAYS360(TODAY(),(controle!$L702+editar!$C$15))&lt;1),"Vencido",IF((DAYS360(TODAY(),(controle!$L702+editar!$C$15))&lt;31),(DAYS360(TODAY(),(controle!$L702+editar!$C$15))&amp;" Dias para vencer"),"Válido")),""),"Inválido")</f>
        <v/>
      </c>
      <c r="N702" s="94" t="str">
        <f>IF(controle!$L702="","",controle!$L702+editar!$C$15)</f>
        <v/>
      </c>
      <c r="O702" s="97"/>
      <c r="P702" s="80">
        <v>695.0</v>
      </c>
      <c r="Q702" s="80" t="str">
        <f>IF(controle!$J702="","",IF(controle!$J702="Vencido","Vencido",IF(controle!$J702="Válido","Válido","Próximo ao vencimento")))</f>
        <v/>
      </c>
      <c r="R702" s="81" t="str">
        <f>IF(controle!$I702="","",controle!$I702+editar!$C$9)</f>
        <v/>
      </c>
      <c r="S702" s="80" t="str">
        <f>IF(controle!$R702="","",VLOOKUP(MONTH(controle!$R702),editar!$F$2:$G$13,2,0))</f>
        <v/>
      </c>
      <c r="T702" s="80" t="str">
        <f>IF(controle!$R702="","",YEAR(controle!$R702))</f>
        <v/>
      </c>
      <c r="U702" s="80" t="str">
        <f>IF(controle!$M702="","",IF(controle!$M702="Vencido","Vencido",IF(controle!$M702="Válido","Válido","Próximo ao vencimento")))</f>
        <v/>
      </c>
      <c r="V702" s="80" t="str">
        <f>IF(controle!$N702="","",VLOOKUP(MONTH(controle!$N702),editar!$F$2:$G$13,2,0))</f>
        <v/>
      </c>
      <c r="W702" s="80" t="str">
        <f>IF(controle!$N702="","",YEAR(controle!$N702))</f>
        <v/>
      </c>
      <c r="X702" s="80" t="str">
        <f>IF(controle!$I702="","",VLOOKUP(MONTH(controle!$I702),editar!$F$2:$G$13,2,0))</f>
        <v/>
      </c>
      <c r="Y702" s="80" t="str">
        <f>IF(controle!$I702="","",YEAR(controle!$I702))</f>
        <v/>
      </c>
      <c r="Z702" s="80" t="str">
        <f>IF(controle!$L702="","",VLOOKUP(MONTH(controle!$L702),editar!$F$2:$G$13,2,0))</f>
        <v/>
      </c>
      <c r="AA702" s="80" t="str">
        <f>IF(controle!$L702="","",YEAR(controle!$L702))</f>
        <v/>
      </c>
      <c r="AB702" s="61"/>
      <c r="AC702" s="62">
        <f>IFERROR(K702-editar!$C$1,"")</f>
        <v>-44648</v>
      </c>
      <c r="AD702" s="62">
        <f t="shared" si="1"/>
        <v>9999955352</v>
      </c>
      <c r="AE702" s="63"/>
      <c r="AF702" s="63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ht="19.5" customHeight="1">
      <c r="A703" s="82" t="str">
        <f>IF(controle!$D703="","",controle!$P703)</f>
        <v/>
      </c>
      <c r="B703" s="83"/>
      <c r="C703" s="83"/>
      <c r="D703" s="83"/>
      <c r="E703" s="83"/>
      <c r="F703" s="91"/>
      <c r="G703" s="99"/>
      <c r="H703" s="91"/>
      <c r="I703" s="100"/>
      <c r="J703" s="92" t="str">
        <f>IFERROR(IF((controle!$I703&gt;0),IF((DAYS360(TODAY(),(controle!$I703+editar!$C$9))&lt;1),"Vencido",IF((DAYS360(TODAY(),(controle!$I703+editar!$C$9))&lt;31),(DAYS360(TODAY(),(controle!$I703+editar!$C$9))&amp;" Dias para vencer"),"Válido")),""),"Inválido")</f>
        <v/>
      </c>
      <c r="K703" s="93" t="str">
        <f>controle!$R703</f>
        <v/>
      </c>
      <c r="L703" s="94"/>
      <c r="M703" s="95" t="str">
        <f>IFERROR(IF((controle!$L703&gt;0),IF((DAYS360(TODAY(),(controle!$L703+editar!$C$15))&lt;1),"Vencido",IF((DAYS360(TODAY(),(controle!$L703+editar!$C$15))&lt;31),(DAYS360(TODAY(),(controle!$L703+editar!$C$15))&amp;" Dias para vencer"),"Válido")),""),"Inválido")</f>
        <v/>
      </c>
      <c r="N703" s="94" t="str">
        <f>IF(controle!$L703="","",controle!$L703+editar!$C$15)</f>
        <v/>
      </c>
      <c r="O703" s="97"/>
      <c r="P703" s="80">
        <v>696.0</v>
      </c>
      <c r="Q703" s="80" t="str">
        <f>IF(controle!$J703="","",IF(controle!$J703="Vencido","Vencido",IF(controle!$J703="Válido","Válido","Próximo ao vencimento")))</f>
        <v/>
      </c>
      <c r="R703" s="81" t="str">
        <f>IF(controle!$I703="","",controle!$I703+editar!$C$9)</f>
        <v/>
      </c>
      <c r="S703" s="80" t="str">
        <f>IF(controle!$R703="","",VLOOKUP(MONTH(controle!$R703),editar!$F$2:$G$13,2,0))</f>
        <v/>
      </c>
      <c r="T703" s="80" t="str">
        <f>IF(controle!$R703="","",YEAR(controle!$R703))</f>
        <v/>
      </c>
      <c r="U703" s="80" t="str">
        <f>IF(controle!$M703="","",IF(controle!$M703="Vencido","Vencido",IF(controle!$M703="Válido","Válido","Próximo ao vencimento")))</f>
        <v/>
      </c>
      <c r="V703" s="80" t="str">
        <f>IF(controle!$N703="","",VLOOKUP(MONTH(controle!$N703),editar!$F$2:$G$13,2,0))</f>
        <v/>
      </c>
      <c r="W703" s="80" t="str">
        <f>IF(controle!$N703="","",YEAR(controle!$N703))</f>
        <v/>
      </c>
      <c r="X703" s="80" t="str">
        <f>IF(controle!$I703="","",VLOOKUP(MONTH(controle!$I703),editar!$F$2:$G$13,2,0))</f>
        <v/>
      </c>
      <c r="Y703" s="80" t="str">
        <f>IF(controle!$I703="","",YEAR(controle!$I703))</f>
        <v/>
      </c>
      <c r="Z703" s="80" t="str">
        <f>IF(controle!$L703="","",VLOOKUP(MONTH(controle!$L703),editar!$F$2:$G$13,2,0))</f>
        <v/>
      </c>
      <c r="AA703" s="80" t="str">
        <f>IF(controle!$L703="","",YEAR(controle!$L703))</f>
        <v/>
      </c>
      <c r="AB703" s="61"/>
      <c r="AC703" s="62">
        <f>IFERROR(K703-editar!$C$1,"")</f>
        <v>-44648</v>
      </c>
      <c r="AD703" s="62">
        <f t="shared" si="1"/>
        <v>9999955352</v>
      </c>
      <c r="AE703" s="63"/>
      <c r="AF703" s="63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ht="19.5" customHeight="1">
      <c r="A704" s="82" t="str">
        <f>IF(controle!$D704="","",controle!$P704)</f>
        <v/>
      </c>
      <c r="B704" s="83"/>
      <c r="C704" s="83"/>
      <c r="D704" s="83"/>
      <c r="E704" s="83"/>
      <c r="F704" s="91"/>
      <c r="G704" s="99"/>
      <c r="H704" s="91"/>
      <c r="I704" s="100"/>
      <c r="J704" s="92" t="str">
        <f>IFERROR(IF((controle!$I704&gt;0),IF((DAYS360(TODAY(),(controle!$I704+editar!$C$9))&lt;1),"Vencido",IF((DAYS360(TODAY(),(controle!$I704+editar!$C$9))&lt;31),(DAYS360(TODAY(),(controle!$I704+editar!$C$9))&amp;" Dias para vencer"),"Válido")),""),"Inválido")</f>
        <v/>
      </c>
      <c r="K704" s="93" t="str">
        <f>controle!$R704</f>
        <v/>
      </c>
      <c r="L704" s="94"/>
      <c r="M704" s="95" t="str">
        <f>IFERROR(IF((controle!$L704&gt;0),IF((DAYS360(TODAY(),(controle!$L704+editar!$C$15))&lt;1),"Vencido",IF((DAYS360(TODAY(),(controle!$L704+editar!$C$15))&lt;31),(DAYS360(TODAY(),(controle!$L704+editar!$C$15))&amp;" Dias para vencer"),"Válido")),""),"Inválido")</f>
        <v/>
      </c>
      <c r="N704" s="94" t="str">
        <f>IF(controle!$L704="","",controle!$L704+editar!$C$15)</f>
        <v/>
      </c>
      <c r="O704" s="97"/>
      <c r="P704" s="80">
        <v>697.0</v>
      </c>
      <c r="Q704" s="80" t="str">
        <f>IF(controle!$J704="","",IF(controle!$J704="Vencido","Vencido",IF(controle!$J704="Válido","Válido","Próximo ao vencimento")))</f>
        <v/>
      </c>
      <c r="R704" s="81" t="str">
        <f>IF(controle!$I704="","",controle!$I704+editar!$C$9)</f>
        <v/>
      </c>
      <c r="S704" s="80" t="str">
        <f>IF(controle!$R704="","",VLOOKUP(MONTH(controle!$R704),editar!$F$2:$G$13,2,0))</f>
        <v/>
      </c>
      <c r="T704" s="80" t="str">
        <f>IF(controle!$R704="","",YEAR(controle!$R704))</f>
        <v/>
      </c>
      <c r="U704" s="80" t="str">
        <f>IF(controle!$M704="","",IF(controle!$M704="Vencido","Vencido",IF(controle!$M704="Válido","Válido","Próximo ao vencimento")))</f>
        <v/>
      </c>
      <c r="V704" s="80" t="str">
        <f>IF(controle!$N704="","",VLOOKUP(MONTH(controle!$N704),editar!$F$2:$G$13,2,0))</f>
        <v/>
      </c>
      <c r="W704" s="80" t="str">
        <f>IF(controle!$N704="","",YEAR(controle!$N704))</f>
        <v/>
      </c>
      <c r="X704" s="80" t="str">
        <f>IF(controle!$I704="","",VLOOKUP(MONTH(controle!$I704),editar!$F$2:$G$13,2,0))</f>
        <v/>
      </c>
      <c r="Y704" s="80" t="str">
        <f>IF(controle!$I704="","",YEAR(controle!$I704))</f>
        <v/>
      </c>
      <c r="Z704" s="80" t="str">
        <f>IF(controle!$L704="","",VLOOKUP(MONTH(controle!$L704),editar!$F$2:$G$13,2,0))</f>
        <v/>
      </c>
      <c r="AA704" s="80" t="str">
        <f>IF(controle!$L704="","",YEAR(controle!$L704))</f>
        <v/>
      </c>
      <c r="AB704" s="61"/>
      <c r="AC704" s="62">
        <f>IFERROR(K704-editar!$C$1,"")</f>
        <v>-44648</v>
      </c>
      <c r="AD704" s="62">
        <f t="shared" si="1"/>
        <v>9999955352</v>
      </c>
      <c r="AE704" s="63"/>
      <c r="AF704" s="63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ht="19.5" customHeight="1">
      <c r="A705" s="82" t="str">
        <f>IF(controle!$D705="","",controle!$P705)</f>
        <v/>
      </c>
      <c r="B705" s="83"/>
      <c r="C705" s="83"/>
      <c r="D705" s="83"/>
      <c r="E705" s="83"/>
      <c r="F705" s="91"/>
      <c r="G705" s="99"/>
      <c r="H705" s="91"/>
      <c r="I705" s="100"/>
      <c r="J705" s="92" t="str">
        <f>IFERROR(IF((controle!$I705&gt;0),IF((DAYS360(TODAY(),(controle!$I705+editar!$C$9))&lt;1),"Vencido",IF((DAYS360(TODAY(),(controle!$I705+editar!$C$9))&lt;31),(DAYS360(TODAY(),(controle!$I705+editar!$C$9))&amp;" Dias para vencer"),"Válido")),""),"Inválido")</f>
        <v/>
      </c>
      <c r="K705" s="93" t="str">
        <f>controle!$R705</f>
        <v/>
      </c>
      <c r="L705" s="94"/>
      <c r="M705" s="95" t="str">
        <f>IFERROR(IF((controle!$L705&gt;0),IF((DAYS360(TODAY(),(controle!$L705+editar!$C$15))&lt;1),"Vencido",IF((DAYS360(TODAY(),(controle!$L705+editar!$C$15))&lt;31),(DAYS360(TODAY(),(controle!$L705+editar!$C$15))&amp;" Dias para vencer"),"Válido")),""),"Inválido")</f>
        <v/>
      </c>
      <c r="N705" s="94" t="str">
        <f>IF(controle!$L705="","",controle!$L705+editar!$C$15)</f>
        <v/>
      </c>
      <c r="O705" s="97"/>
      <c r="P705" s="80">
        <v>698.0</v>
      </c>
      <c r="Q705" s="80" t="str">
        <f>IF(controle!$J705="","",IF(controle!$J705="Vencido","Vencido",IF(controle!$J705="Válido","Válido","Próximo ao vencimento")))</f>
        <v/>
      </c>
      <c r="R705" s="81" t="str">
        <f>IF(controle!$I705="","",controle!$I705+editar!$C$9)</f>
        <v/>
      </c>
      <c r="S705" s="80" t="str">
        <f>IF(controle!$R705="","",VLOOKUP(MONTH(controle!$R705),editar!$F$2:$G$13,2,0))</f>
        <v/>
      </c>
      <c r="T705" s="80" t="str">
        <f>IF(controle!$R705="","",YEAR(controle!$R705))</f>
        <v/>
      </c>
      <c r="U705" s="80" t="str">
        <f>IF(controle!$M705="","",IF(controle!$M705="Vencido","Vencido",IF(controle!$M705="Válido","Válido","Próximo ao vencimento")))</f>
        <v/>
      </c>
      <c r="V705" s="80" t="str">
        <f>IF(controle!$N705="","",VLOOKUP(MONTH(controle!$N705),editar!$F$2:$G$13,2,0))</f>
        <v/>
      </c>
      <c r="W705" s="80" t="str">
        <f>IF(controle!$N705="","",YEAR(controle!$N705))</f>
        <v/>
      </c>
      <c r="X705" s="80" t="str">
        <f>IF(controle!$I705="","",VLOOKUP(MONTH(controle!$I705),editar!$F$2:$G$13,2,0))</f>
        <v/>
      </c>
      <c r="Y705" s="80" t="str">
        <f>IF(controle!$I705="","",YEAR(controle!$I705))</f>
        <v/>
      </c>
      <c r="Z705" s="80" t="str">
        <f>IF(controle!$L705="","",VLOOKUP(MONTH(controle!$L705),editar!$F$2:$G$13,2,0))</f>
        <v/>
      </c>
      <c r="AA705" s="80" t="str">
        <f>IF(controle!$L705="","",YEAR(controle!$L705))</f>
        <v/>
      </c>
      <c r="AB705" s="61"/>
      <c r="AC705" s="62">
        <f>IFERROR(K705-editar!$C$1,"")</f>
        <v>-44648</v>
      </c>
      <c r="AD705" s="62">
        <f t="shared" si="1"/>
        <v>9999955352</v>
      </c>
      <c r="AE705" s="63"/>
      <c r="AF705" s="63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ht="19.5" customHeight="1">
      <c r="A706" s="82" t="str">
        <f>IF(controle!$D706="","",controle!$P706)</f>
        <v/>
      </c>
      <c r="B706" s="83"/>
      <c r="C706" s="83"/>
      <c r="D706" s="83"/>
      <c r="E706" s="83"/>
      <c r="F706" s="91"/>
      <c r="G706" s="99"/>
      <c r="H706" s="91"/>
      <c r="I706" s="100"/>
      <c r="J706" s="92" t="str">
        <f>IFERROR(IF((controle!$I706&gt;0),IF((DAYS360(TODAY(),(controle!$I706+editar!$C$9))&lt;1),"Vencido",IF((DAYS360(TODAY(),(controle!$I706+editar!$C$9))&lt;31),(DAYS360(TODAY(),(controle!$I706+editar!$C$9))&amp;" Dias para vencer"),"Válido")),""),"Inválido")</f>
        <v/>
      </c>
      <c r="K706" s="93" t="str">
        <f>controle!$R706</f>
        <v/>
      </c>
      <c r="L706" s="94"/>
      <c r="M706" s="95" t="str">
        <f>IFERROR(IF((controle!$L706&gt;0),IF((DAYS360(TODAY(),(controle!$L706+editar!$C$15))&lt;1),"Vencido",IF((DAYS360(TODAY(),(controle!$L706+editar!$C$15))&lt;31),(DAYS360(TODAY(),(controle!$L706+editar!$C$15))&amp;" Dias para vencer"),"Válido")),""),"Inválido")</f>
        <v/>
      </c>
      <c r="N706" s="94" t="str">
        <f>IF(controle!$L706="","",controle!$L706+editar!$C$15)</f>
        <v/>
      </c>
      <c r="O706" s="97"/>
      <c r="P706" s="80">
        <v>699.0</v>
      </c>
      <c r="Q706" s="80" t="str">
        <f>IF(controle!$J706="","",IF(controle!$J706="Vencido","Vencido",IF(controle!$J706="Válido","Válido","Próximo ao vencimento")))</f>
        <v/>
      </c>
      <c r="R706" s="81" t="str">
        <f>IF(controle!$I706="","",controle!$I706+editar!$C$9)</f>
        <v/>
      </c>
      <c r="S706" s="80" t="str">
        <f>IF(controle!$R706="","",VLOOKUP(MONTH(controle!$R706),editar!$F$2:$G$13,2,0))</f>
        <v/>
      </c>
      <c r="T706" s="80" t="str">
        <f>IF(controle!$R706="","",YEAR(controle!$R706))</f>
        <v/>
      </c>
      <c r="U706" s="80" t="str">
        <f>IF(controle!$M706="","",IF(controle!$M706="Vencido","Vencido",IF(controle!$M706="Válido","Válido","Próximo ao vencimento")))</f>
        <v/>
      </c>
      <c r="V706" s="80" t="str">
        <f>IF(controle!$N706="","",VLOOKUP(MONTH(controle!$N706),editar!$F$2:$G$13,2,0))</f>
        <v/>
      </c>
      <c r="W706" s="80" t="str">
        <f>IF(controle!$N706="","",YEAR(controle!$N706))</f>
        <v/>
      </c>
      <c r="X706" s="80" t="str">
        <f>IF(controle!$I706="","",VLOOKUP(MONTH(controle!$I706),editar!$F$2:$G$13,2,0))</f>
        <v/>
      </c>
      <c r="Y706" s="80" t="str">
        <f>IF(controle!$I706="","",YEAR(controle!$I706))</f>
        <v/>
      </c>
      <c r="Z706" s="80" t="str">
        <f>IF(controle!$L706="","",VLOOKUP(MONTH(controle!$L706),editar!$F$2:$G$13,2,0))</f>
        <v/>
      </c>
      <c r="AA706" s="80" t="str">
        <f>IF(controle!$L706="","",YEAR(controle!$L706))</f>
        <v/>
      </c>
      <c r="AB706" s="61"/>
      <c r="AC706" s="62">
        <f>IFERROR(K706-editar!$C$1,"")</f>
        <v>-44648</v>
      </c>
      <c r="AD706" s="62">
        <f t="shared" si="1"/>
        <v>9999955352</v>
      </c>
      <c r="AE706" s="63"/>
      <c r="AF706" s="63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ht="19.5" customHeight="1">
      <c r="A707" s="82" t="str">
        <f>IF(controle!$D707="","",controle!$P707)</f>
        <v/>
      </c>
      <c r="B707" s="83"/>
      <c r="C707" s="83"/>
      <c r="D707" s="83"/>
      <c r="E707" s="83"/>
      <c r="F707" s="91"/>
      <c r="G707" s="99"/>
      <c r="H707" s="91"/>
      <c r="I707" s="100"/>
      <c r="J707" s="92" t="str">
        <f>IFERROR(IF((controle!$I707&gt;0),IF((DAYS360(TODAY(),(controle!$I707+editar!$C$9))&lt;1),"Vencido",IF((DAYS360(TODAY(),(controle!$I707+editar!$C$9))&lt;31),(DAYS360(TODAY(),(controle!$I707+editar!$C$9))&amp;" Dias para vencer"),"Válido")),""),"Inválido")</f>
        <v/>
      </c>
      <c r="K707" s="93" t="str">
        <f>controle!$R707</f>
        <v/>
      </c>
      <c r="L707" s="94"/>
      <c r="M707" s="95" t="str">
        <f>IFERROR(IF((controle!$L707&gt;0),IF((DAYS360(TODAY(),(controle!$L707+editar!$C$15))&lt;1),"Vencido",IF((DAYS360(TODAY(),(controle!$L707+editar!$C$15))&lt;31),(DAYS360(TODAY(),(controle!$L707+editar!$C$15))&amp;" Dias para vencer"),"Válido")),""),"Inválido")</f>
        <v/>
      </c>
      <c r="N707" s="94" t="str">
        <f>IF(controle!$L707="","",controle!$L707+editar!$C$15)</f>
        <v/>
      </c>
      <c r="O707" s="97"/>
      <c r="P707" s="80">
        <v>700.0</v>
      </c>
      <c r="Q707" s="80" t="str">
        <f>IF(controle!$J707="","",IF(controle!$J707="Vencido","Vencido",IF(controle!$J707="Válido","Válido","Próximo ao vencimento")))</f>
        <v/>
      </c>
      <c r="R707" s="81" t="str">
        <f>IF(controle!$I707="","",controle!$I707+editar!$C$9)</f>
        <v/>
      </c>
      <c r="S707" s="80" t="str">
        <f>IF(controle!$R707="","",VLOOKUP(MONTH(controle!$R707),editar!$F$2:$G$13,2,0))</f>
        <v/>
      </c>
      <c r="T707" s="80" t="str">
        <f>IF(controle!$R707="","",YEAR(controle!$R707))</f>
        <v/>
      </c>
      <c r="U707" s="80" t="str">
        <f>IF(controle!$M707="","",IF(controle!$M707="Vencido","Vencido",IF(controle!$M707="Válido","Válido","Próximo ao vencimento")))</f>
        <v/>
      </c>
      <c r="V707" s="80" t="str">
        <f>IF(controle!$N707="","",VLOOKUP(MONTH(controle!$N707),editar!$F$2:$G$13,2,0))</f>
        <v/>
      </c>
      <c r="W707" s="80" t="str">
        <f>IF(controle!$N707="","",YEAR(controle!$N707))</f>
        <v/>
      </c>
      <c r="X707" s="80" t="str">
        <f>IF(controle!$I707="","",VLOOKUP(MONTH(controle!$I707),editar!$F$2:$G$13,2,0))</f>
        <v/>
      </c>
      <c r="Y707" s="80" t="str">
        <f>IF(controle!$I707="","",YEAR(controle!$I707))</f>
        <v/>
      </c>
      <c r="Z707" s="80" t="str">
        <f>IF(controle!$L707="","",VLOOKUP(MONTH(controle!$L707),editar!$F$2:$G$13,2,0))</f>
        <v/>
      </c>
      <c r="AA707" s="80" t="str">
        <f>IF(controle!$L707="","",YEAR(controle!$L707))</f>
        <v/>
      </c>
      <c r="AB707" s="61"/>
      <c r="AC707" s="62">
        <f>IFERROR(K707-editar!$C$1,"")</f>
        <v>-44648</v>
      </c>
      <c r="AD707" s="62">
        <f t="shared" si="1"/>
        <v>9999955352</v>
      </c>
      <c r="AE707" s="63"/>
      <c r="AF707" s="63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ht="19.5" customHeight="1">
      <c r="A708" s="82" t="str">
        <f>IF(controle!$D708="","",controle!$P708)</f>
        <v/>
      </c>
      <c r="B708" s="83"/>
      <c r="C708" s="83"/>
      <c r="D708" s="83"/>
      <c r="E708" s="83"/>
      <c r="F708" s="91"/>
      <c r="G708" s="99"/>
      <c r="H708" s="91"/>
      <c r="I708" s="100"/>
      <c r="J708" s="92" t="str">
        <f>IFERROR(IF((controle!$I708&gt;0),IF((DAYS360(TODAY(),(controle!$I708+editar!$C$9))&lt;1),"Vencido",IF((DAYS360(TODAY(),(controle!$I708+editar!$C$9))&lt;31),(DAYS360(TODAY(),(controle!$I708+editar!$C$9))&amp;" Dias para vencer"),"Válido")),""),"Inválido")</f>
        <v/>
      </c>
      <c r="K708" s="93" t="str">
        <f>controle!$R708</f>
        <v/>
      </c>
      <c r="L708" s="94"/>
      <c r="M708" s="95" t="str">
        <f>IFERROR(IF((controle!$L708&gt;0),IF((DAYS360(TODAY(),(controle!$L708+editar!$C$15))&lt;1),"Vencido",IF((DAYS360(TODAY(),(controle!$L708+editar!$C$15))&lt;31),(DAYS360(TODAY(),(controle!$L708+editar!$C$15))&amp;" Dias para vencer"),"Válido")),""),"Inválido")</f>
        <v/>
      </c>
      <c r="N708" s="94" t="str">
        <f>IF(controle!$L708="","",controle!$L708+editar!$C$15)</f>
        <v/>
      </c>
      <c r="O708" s="97"/>
      <c r="P708" s="80">
        <v>701.0</v>
      </c>
      <c r="Q708" s="80" t="str">
        <f>IF(controle!$J708="","",IF(controle!$J708="Vencido","Vencido",IF(controle!$J708="Válido","Válido","Próximo ao vencimento")))</f>
        <v/>
      </c>
      <c r="R708" s="81" t="str">
        <f>IF(controle!$I708="","",controle!$I708+editar!$C$9)</f>
        <v/>
      </c>
      <c r="S708" s="80" t="str">
        <f>IF(controle!$R708="","",VLOOKUP(MONTH(controle!$R708),editar!$F$2:$G$13,2,0))</f>
        <v/>
      </c>
      <c r="T708" s="80" t="str">
        <f>IF(controle!$R708="","",YEAR(controle!$R708))</f>
        <v/>
      </c>
      <c r="U708" s="80" t="str">
        <f>IF(controle!$M708="","",IF(controle!$M708="Vencido","Vencido",IF(controle!$M708="Válido","Válido","Próximo ao vencimento")))</f>
        <v/>
      </c>
      <c r="V708" s="80" t="str">
        <f>IF(controle!$N708="","",VLOOKUP(MONTH(controle!$N708),editar!$F$2:$G$13,2,0))</f>
        <v/>
      </c>
      <c r="W708" s="80" t="str">
        <f>IF(controle!$N708="","",YEAR(controle!$N708))</f>
        <v/>
      </c>
      <c r="X708" s="80" t="str">
        <f>IF(controle!$I708="","",VLOOKUP(MONTH(controle!$I708),editar!$F$2:$G$13,2,0))</f>
        <v/>
      </c>
      <c r="Y708" s="80" t="str">
        <f>IF(controle!$I708="","",YEAR(controle!$I708))</f>
        <v/>
      </c>
      <c r="Z708" s="80" t="str">
        <f>IF(controle!$L708="","",VLOOKUP(MONTH(controle!$L708),editar!$F$2:$G$13,2,0))</f>
        <v/>
      </c>
      <c r="AA708" s="80" t="str">
        <f>IF(controle!$L708="","",YEAR(controle!$L708))</f>
        <v/>
      </c>
      <c r="AB708" s="61"/>
      <c r="AC708" s="62">
        <f>IFERROR(K708-editar!$C$1,"")</f>
        <v>-44648</v>
      </c>
      <c r="AD708" s="62">
        <f t="shared" si="1"/>
        <v>9999955352</v>
      </c>
      <c r="AE708" s="63"/>
      <c r="AF708" s="63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ht="19.5" customHeight="1">
      <c r="A709" s="82" t="str">
        <f>IF(controle!$D709="","",controle!$P709)</f>
        <v/>
      </c>
      <c r="B709" s="83"/>
      <c r="C709" s="83"/>
      <c r="D709" s="83"/>
      <c r="E709" s="83"/>
      <c r="F709" s="91"/>
      <c r="G709" s="99"/>
      <c r="H709" s="91"/>
      <c r="I709" s="100"/>
      <c r="J709" s="92" t="str">
        <f>IFERROR(IF((controle!$I709&gt;0),IF((DAYS360(TODAY(),(controle!$I709+editar!$C$9))&lt;1),"Vencido",IF((DAYS360(TODAY(),(controle!$I709+editar!$C$9))&lt;31),(DAYS360(TODAY(),(controle!$I709+editar!$C$9))&amp;" Dias para vencer"),"Válido")),""),"Inválido")</f>
        <v/>
      </c>
      <c r="K709" s="93" t="str">
        <f>controle!$R709</f>
        <v/>
      </c>
      <c r="L709" s="94"/>
      <c r="M709" s="95" t="str">
        <f>IFERROR(IF((controle!$L709&gt;0),IF((DAYS360(TODAY(),(controle!$L709+editar!$C$15))&lt;1),"Vencido",IF((DAYS360(TODAY(),(controle!$L709+editar!$C$15))&lt;31),(DAYS360(TODAY(),(controle!$L709+editar!$C$15))&amp;" Dias para vencer"),"Válido")),""),"Inválido")</f>
        <v/>
      </c>
      <c r="N709" s="94" t="str">
        <f>IF(controle!$L709="","",controle!$L709+editar!$C$15)</f>
        <v/>
      </c>
      <c r="O709" s="97"/>
      <c r="P709" s="80">
        <v>702.0</v>
      </c>
      <c r="Q709" s="80" t="str">
        <f>IF(controle!$J709="","",IF(controle!$J709="Vencido","Vencido",IF(controle!$J709="Válido","Válido","Próximo ao vencimento")))</f>
        <v/>
      </c>
      <c r="R709" s="81" t="str">
        <f>IF(controle!$I709="","",controle!$I709+editar!$C$9)</f>
        <v/>
      </c>
      <c r="S709" s="80" t="str">
        <f>IF(controle!$R709="","",VLOOKUP(MONTH(controle!$R709),editar!$F$2:$G$13,2,0))</f>
        <v/>
      </c>
      <c r="T709" s="80" t="str">
        <f>IF(controle!$R709="","",YEAR(controle!$R709))</f>
        <v/>
      </c>
      <c r="U709" s="80" t="str">
        <f>IF(controle!$M709="","",IF(controle!$M709="Vencido","Vencido",IF(controle!$M709="Válido","Válido","Próximo ao vencimento")))</f>
        <v/>
      </c>
      <c r="V709" s="80" t="str">
        <f>IF(controle!$N709="","",VLOOKUP(MONTH(controle!$N709),editar!$F$2:$G$13,2,0))</f>
        <v/>
      </c>
      <c r="W709" s="80" t="str">
        <f>IF(controle!$N709="","",YEAR(controle!$N709))</f>
        <v/>
      </c>
      <c r="X709" s="80" t="str">
        <f>IF(controle!$I709="","",VLOOKUP(MONTH(controle!$I709),editar!$F$2:$G$13,2,0))</f>
        <v/>
      </c>
      <c r="Y709" s="80" t="str">
        <f>IF(controle!$I709="","",YEAR(controle!$I709))</f>
        <v/>
      </c>
      <c r="Z709" s="80" t="str">
        <f>IF(controle!$L709="","",VLOOKUP(MONTH(controle!$L709),editar!$F$2:$G$13,2,0))</f>
        <v/>
      </c>
      <c r="AA709" s="80" t="str">
        <f>IF(controle!$L709="","",YEAR(controle!$L709))</f>
        <v/>
      </c>
      <c r="AB709" s="61"/>
      <c r="AC709" s="62">
        <f>IFERROR(K709-editar!$C$1,"")</f>
        <v>-44648</v>
      </c>
      <c r="AD709" s="62">
        <f t="shared" si="1"/>
        <v>9999955352</v>
      </c>
      <c r="AE709" s="63"/>
      <c r="AF709" s="63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ht="19.5" customHeight="1">
      <c r="A710" s="82" t="str">
        <f>IF(controle!$D710="","",controle!$P710)</f>
        <v/>
      </c>
      <c r="B710" s="83"/>
      <c r="C710" s="83"/>
      <c r="D710" s="83"/>
      <c r="E710" s="83"/>
      <c r="F710" s="91"/>
      <c r="G710" s="99"/>
      <c r="H710" s="91"/>
      <c r="I710" s="100"/>
      <c r="J710" s="92" t="str">
        <f>IFERROR(IF((controle!$I710&gt;0),IF((DAYS360(TODAY(),(controle!$I710+editar!$C$9))&lt;1),"Vencido",IF((DAYS360(TODAY(),(controle!$I710+editar!$C$9))&lt;31),(DAYS360(TODAY(),(controle!$I710+editar!$C$9))&amp;" Dias para vencer"),"Válido")),""),"Inválido")</f>
        <v/>
      </c>
      <c r="K710" s="93" t="str">
        <f>controle!$R710</f>
        <v/>
      </c>
      <c r="L710" s="94"/>
      <c r="M710" s="95" t="str">
        <f>IFERROR(IF((controle!$L710&gt;0),IF((DAYS360(TODAY(),(controle!$L710+editar!$C$15))&lt;1),"Vencido",IF((DAYS360(TODAY(),(controle!$L710+editar!$C$15))&lt;31),(DAYS360(TODAY(),(controle!$L710+editar!$C$15))&amp;" Dias para vencer"),"Válido")),""),"Inválido")</f>
        <v/>
      </c>
      <c r="N710" s="94" t="str">
        <f>IF(controle!$L710="","",controle!$L710+editar!$C$15)</f>
        <v/>
      </c>
      <c r="O710" s="97"/>
      <c r="P710" s="80">
        <v>703.0</v>
      </c>
      <c r="Q710" s="80" t="str">
        <f>IF(controle!$J710="","",IF(controle!$J710="Vencido","Vencido",IF(controle!$J710="Válido","Válido","Próximo ao vencimento")))</f>
        <v/>
      </c>
      <c r="R710" s="81" t="str">
        <f>IF(controle!$I710="","",controle!$I710+editar!$C$9)</f>
        <v/>
      </c>
      <c r="S710" s="80" t="str">
        <f>IF(controle!$R710="","",VLOOKUP(MONTH(controle!$R710),editar!$F$2:$G$13,2,0))</f>
        <v/>
      </c>
      <c r="T710" s="80" t="str">
        <f>IF(controle!$R710="","",YEAR(controle!$R710))</f>
        <v/>
      </c>
      <c r="U710" s="80" t="str">
        <f>IF(controle!$M710="","",IF(controle!$M710="Vencido","Vencido",IF(controle!$M710="Válido","Válido","Próximo ao vencimento")))</f>
        <v/>
      </c>
      <c r="V710" s="80" t="str">
        <f>IF(controle!$N710="","",VLOOKUP(MONTH(controle!$N710),editar!$F$2:$G$13,2,0))</f>
        <v/>
      </c>
      <c r="W710" s="80" t="str">
        <f>IF(controle!$N710="","",YEAR(controle!$N710))</f>
        <v/>
      </c>
      <c r="X710" s="80" t="str">
        <f>IF(controle!$I710="","",VLOOKUP(MONTH(controle!$I710),editar!$F$2:$G$13,2,0))</f>
        <v/>
      </c>
      <c r="Y710" s="80" t="str">
        <f>IF(controle!$I710="","",YEAR(controle!$I710))</f>
        <v/>
      </c>
      <c r="Z710" s="80" t="str">
        <f>IF(controle!$L710="","",VLOOKUP(MONTH(controle!$L710),editar!$F$2:$G$13,2,0))</f>
        <v/>
      </c>
      <c r="AA710" s="80" t="str">
        <f>IF(controle!$L710="","",YEAR(controle!$L710))</f>
        <v/>
      </c>
      <c r="AB710" s="61"/>
      <c r="AC710" s="62">
        <f>IFERROR(K710-editar!$C$1,"")</f>
        <v>-44648</v>
      </c>
      <c r="AD710" s="62">
        <f t="shared" si="1"/>
        <v>9999955352</v>
      </c>
      <c r="AE710" s="63"/>
      <c r="AF710" s="63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ht="19.5" customHeight="1">
      <c r="A711" s="82" t="str">
        <f>IF(controle!$D711="","",controle!$P711)</f>
        <v/>
      </c>
      <c r="B711" s="83"/>
      <c r="C711" s="83"/>
      <c r="D711" s="83"/>
      <c r="E711" s="83"/>
      <c r="F711" s="91"/>
      <c r="G711" s="99"/>
      <c r="H711" s="91"/>
      <c r="I711" s="100"/>
      <c r="J711" s="92" t="str">
        <f>IFERROR(IF((controle!$I711&gt;0),IF((DAYS360(TODAY(),(controle!$I711+editar!$C$9))&lt;1),"Vencido",IF((DAYS360(TODAY(),(controle!$I711+editar!$C$9))&lt;31),(DAYS360(TODAY(),(controle!$I711+editar!$C$9))&amp;" Dias para vencer"),"Válido")),""),"Inválido")</f>
        <v/>
      </c>
      <c r="K711" s="93" t="str">
        <f>controle!$R711</f>
        <v/>
      </c>
      <c r="L711" s="94"/>
      <c r="M711" s="95" t="str">
        <f>IFERROR(IF((controle!$L711&gt;0),IF((DAYS360(TODAY(),(controle!$L711+editar!$C$15))&lt;1),"Vencido",IF((DAYS360(TODAY(),(controle!$L711+editar!$C$15))&lt;31),(DAYS360(TODAY(),(controle!$L711+editar!$C$15))&amp;" Dias para vencer"),"Válido")),""),"Inválido")</f>
        <v/>
      </c>
      <c r="N711" s="94" t="str">
        <f>IF(controle!$L711="","",controle!$L711+editar!$C$15)</f>
        <v/>
      </c>
      <c r="O711" s="97"/>
      <c r="P711" s="80">
        <v>704.0</v>
      </c>
      <c r="Q711" s="80" t="str">
        <f>IF(controle!$J711="","",IF(controle!$J711="Vencido","Vencido",IF(controle!$J711="Válido","Válido","Próximo ao vencimento")))</f>
        <v/>
      </c>
      <c r="R711" s="81" t="str">
        <f>IF(controle!$I711="","",controle!$I711+editar!$C$9)</f>
        <v/>
      </c>
      <c r="S711" s="80" t="str">
        <f>IF(controle!$R711="","",VLOOKUP(MONTH(controle!$R711),editar!$F$2:$G$13,2,0))</f>
        <v/>
      </c>
      <c r="T711" s="80" t="str">
        <f>IF(controle!$R711="","",YEAR(controle!$R711))</f>
        <v/>
      </c>
      <c r="U711" s="80" t="str">
        <f>IF(controle!$M711="","",IF(controle!$M711="Vencido","Vencido",IF(controle!$M711="Válido","Válido","Próximo ao vencimento")))</f>
        <v/>
      </c>
      <c r="V711" s="80" t="str">
        <f>IF(controle!$N711="","",VLOOKUP(MONTH(controle!$N711),editar!$F$2:$G$13,2,0))</f>
        <v/>
      </c>
      <c r="W711" s="80" t="str">
        <f>IF(controle!$N711="","",YEAR(controle!$N711))</f>
        <v/>
      </c>
      <c r="X711" s="80" t="str">
        <f>IF(controle!$I711="","",VLOOKUP(MONTH(controle!$I711),editar!$F$2:$G$13,2,0))</f>
        <v/>
      </c>
      <c r="Y711" s="80" t="str">
        <f>IF(controle!$I711="","",YEAR(controle!$I711))</f>
        <v/>
      </c>
      <c r="Z711" s="80" t="str">
        <f>IF(controle!$L711="","",VLOOKUP(MONTH(controle!$L711),editar!$F$2:$G$13,2,0))</f>
        <v/>
      </c>
      <c r="AA711" s="80" t="str">
        <f>IF(controle!$L711="","",YEAR(controle!$L711))</f>
        <v/>
      </c>
      <c r="AB711" s="61"/>
      <c r="AC711" s="62">
        <f>IFERROR(K711-editar!$C$1,"")</f>
        <v>-44648</v>
      </c>
      <c r="AD711" s="62">
        <f t="shared" si="1"/>
        <v>9999955352</v>
      </c>
      <c r="AE711" s="63"/>
      <c r="AF711" s="63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ht="19.5" customHeight="1">
      <c r="A712" s="82" t="str">
        <f>IF(controle!$D712="","",controle!$P712)</f>
        <v/>
      </c>
      <c r="B712" s="83"/>
      <c r="C712" s="83"/>
      <c r="D712" s="83"/>
      <c r="E712" s="83"/>
      <c r="F712" s="91"/>
      <c r="G712" s="99"/>
      <c r="H712" s="91"/>
      <c r="I712" s="100"/>
      <c r="J712" s="92" t="str">
        <f>IFERROR(IF((controle!$I712&gt;0),IF((DAYS360(TODAY(),(controle!$I712+editar!$C$9))&lt;1),"Vencido",IF((DAYS360(TODAY(),(controle!$I712+editar!$C$9))&lt;31),(DAYS360(TODAY(),(controle!$I712+editar!$C$9))&amp;" Dias para vencer"),"Válido")),""),"Inválido")</f>
        <v/>
      </c>
      <c r="K712" s="93" t="str">
        <f>controle!$R712</f>
        <v/>
      </c>
      <c r="L712" s="94"/>
      <c r="M712" s="95" t="str">
        <f>IFERROR(IF((controle!$L712&gt;0),IF((DAYS360(TODAY(),(controle!$L712+editar!$C$15))&lt;1),"Vencido",IF((DAYS360(TODAY(),(controle!$L712+editar!$C$15))&lt;31),(DAYS360(TODAY(),(controle!$L712+editar!$C$15))&amp;" Dias para vencer"),"Válido")),""),"Inválido")</f>
        <v/>
      </c>
      <c r="N712" s="94" t="str">
        <f>IF(controle!$L712="","",controle!$L712+editar!$C$15)</f>
        <v/>
      </c>
      <c r="O712" s="97"/>
      <c r="P712" s="80">
        <v>705.0</v>
      </c>
      <c r="Q712" s="80" t="str">
        <f>IF(controle!$J712="","",IF(controle!$J712="Vencido","Vencido",IF(controle!$J712="Válido","Válido","Próximo ao vencimento")))</f>
        <v/>
      </c>
      <c r="R712" s="81" t="str">
        <f>IF(controle!$I712="","",controle!$I712+editar!$C$9)</f>
        <v/>
      </c>
      <c r="S712" s="80" t="str">
        <f>IF(controle!$R712="","",VLOOKUP(MONTH(controle!$R712),editar!$F$2:$G$13,2,0))</f>
        <v/>
      </c>
      <c r="T712" s="80" t="str">
        <f>IF(controle!$R712="","",YEAR(controle!$R712))</f>
        <v/>
      </c>
      <c r="U712" s="80" t="str">
        <f>IF(controle!$M712="","",IF(controle!$M712="Vencido","Vencido",IF(controle!$M712="Válido","Válido","Próximo ao vencimento")))</f>
        <v/>
      </c>
      <c r="V712" s="80" t="str">
        <f>IF(controle!$N712="","",VLOOKUP(MONTH(controle!$N712),editar!$F$2:$G$13,2,0))</f>
        <v/>
      </c>
      <c r="W712" s="80" t="str">
        <f>IF(controle!$N712="","",YEAR(controle!$N712))</f>
        <v/>
      </c>
      <c r="X712" s="80" t="str">
        <f>IF(controle!$I712="","",VLOOKUP(MONTH(controle!$I712),editar!$F$2:$G$13,2,0))</f>
        <v/>
      </c>
      <c r="Y712" s="80" t="str">
        <f>IF(controle!$I712="","",YEAR(controle!$I712))</f>
        <v/>
      </c>
      <c r="Z712" s="80" t="str">
        <f>IF(controle!$L712="","",VLOOKUP(MONTH(controle!$L712),editar!$F$2:$G$13,2,0))</f>
        <v/>
      </c>
      <c r="AA712" s="80" t="str">
        <f>IF(controle!$L712="","",YEAR(controle!$L712))</f>
        <v/>
      </c>
      <c r="AB712" s="61"/>
      <c r="AC712" s="62">
        <f>IFERROR(K712-editar!$C$1,"")</f>
        <v>-44648</v>
      </c>
      <c r="AD712" s="62">
        <f t="shared" si="1"/>
        <v>9999955352</v>
      </c>
      <c r="AE712" s="63"/>
      <c r="AF712" s="63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ht="19.5" customHeight="1">
      <c r="A713" s="82" t="str">
        <f>IF(controle!$D713="","",controle!$P713)</f>
        <v/>
      </c>
      <c r="B713" s="83"/>
      <c r="C713" s="83"/>
      <c r="D713" s="83"/>
      <c r="E713" s="83"/>
      <c r="F713" s="91"/>
      <c r="G713" s="99"/>
      <c r="H713" s="91"/>
      <c r="I713" s="100"/>
      <c r="J713" s="92" t="str">
        <f>IFERROR(IF((controle!$I713&gt;0),IF((DAYS360(TODAY(),(controle!$I713+editar!$C$9))&lt;1),"Vencido",IF((DAYS360(TODAY(),(controle!$I713+editar!$C$9))&lt;31),(DAYS360(TODAY(),(controle!$I713+editar!$C$9))&amp;" Dias para vencer"),"Válido")),""),"Inválido")</f>
        <v/>
      </c>
      <c r="K713" s="93" t="str">
        <f>controle!$R713</f>
        <v/>
      </c>
      <c r="L713" s="94"/>
      <c r="M713" s="95" t="str">
        <f>IFERROR(IF((controle!$L713&gt;0),IF((DAYS360(TODAY(),(controle!$L713+editar!$C$15))&lt;1),"Vencido",IF((DAYS360(TODAY(),(controle!$L713+editar!$C$15))&lt;31),(DAYS360(TODAY(),(controle!$L713+editar!$C$15))&amp;" Dias para vencer"),"Válido")),""),"Inválido")</f>
        <v/>
      </c>
      <c r="N713" s="94" t="str">
        <f>IF(controle!$L713="","",controle!$L713+editar!$C$15)</f>
        <v/>
      </c>
      <c r="O713" s="97"/>
      <c r="P713" s="80">
        <v>706.0</v>
      </c>
      <c r="Q713" s="80" t="str">
        <f>IF(controle!$J713="","",IF(controle!$J713="Vencido","Vencido",IF(controle!$J713="Válido","Válido","Próximo ao vencimento")))</f>
        <v/>
      </c>
      <c r="R713" s="81" t="str">
        <f>IF(controle!$I713="","",controle!$I713+editar!$C$9)</f>
        <v/>
      </c>
      <c r="S713" s="80" t="str">
        <f>IF(controle!$R713="","",VLOOKUP(MONTH(controle!$R713),editar!$F$2:$G$13,2,0))</f>
        <v/>
      </c>
      <c r="T713" s="80" t="str">
        <f>IF(controle!$R713="","",YEAR(controle!$R713))</f>
        <v/>
      </c>
      <c r="U713" s="80" t="str">
        <f>IF(controle!$M713="","",IF(controle!$M713="Vencido","Vencido",IF(controle!$M713="Válido","Válido","Próximo ao vencimento")))</f>
        <v/>
      </c>
      <c r="V713" s="80" t="str">
        <f>IF(controle!$N713="","",VLOOKUP(MONTH(controle!$N713),editar!$F$2:$G$13,2,0))</f>
        <v/>
      </c>
      <c r="W713" s="80" t="str">
        <f>IF(controle!$N713="","",YEAR(controle!$N713))</f>
        <v/>
      </c>
      <c r="X713" s="80" t="str">
        <f>IF(controle!$I713="","",VLOOKUP(MONTH(controle!$I713),editar!$F$2:$G$13,2,0))</f>
        <v/>
      </c>
      <c r="Y713" s="80" t="str">
        <f>IF(controle!$I713="","",YEAR(controle!$I713))</f>
        <v/>
      </c>
      <c r="Z713" s="80" t="str">
        <f>IF(controle!$L713="","",VLOOKUP(MONTH(controle!$L713),editar!$F$2:$G$13,2,0))</f>
        <v/>
      </c>
      <c r="AA713" s="80" t="str">
        <f>IF(controle!$L713="","",YEAR(controle!$L713))</f>
        <v/>
      </c>
      <c r="AB713" s="61"/>
      <c r="AC713" s="62">
        <f>IFERROR(K713-editar!$C$1,"")</f>
        <v>-44648</v>
      </c>
      <c r="AD713" s="62">
        <f t="shared" si="1"/>
        <v>9999955352</v>
      </c>
      <c r="AE713" s="63"/>
      <c r="AF713" s="63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ht="19.5" customHeight="1">
      <c r="A714" s="82" t="str">
        <f>IF(controle!$D714="","",controle!$P714)</f>
        <v/>
      </c>
      <c r="B714" s="83"/>
      <c r="C714" s="83"/>
      <c r="D714" s="83"/>
      <c r="E714" s="83"/>
      <c r="F714" s="91"/>
      <c r="G714" s="99"/>
      <c r="H714" s="91"/>
      <c r="I714" s="100"/>
      <c r="J714" s="92" t="str">
        <f>IFERROR(IF((controle!$I714&gt;0),IF((DAYS360(TODAY(),(controle!$I714+editar!$C$9))&lt;1),"Vencido",IF((DAYS360(TODAY(),(controle!$I714+editar!$C$9))&lt;31),(DAYS360(TODAY(),(controle!$I714+editar!$C$9))&amp;" Dias para vencer"),"Válido")),""),"Inválido")</f>
        <v/>
      </c>
      <c r="K714" s="93" t="str">
        <f>controle!$R714</f>
        <v/>
      </c>
      <c r="L714" s="94"/>
      <c r="M714" s="95" t="str">
        <f>IFERROR(IF((controle!$L714&gt;0),IF((DAYS360(TODAY(),(controle!$L714+editar!$C$15))&lt;1),"Vencido",IF((DAYS360(TODAY(),(controle!$L714+editar!$C$15))&lt;31),(DAYS360(TODAY(),(controle!$L714+editar!$C$15))&amp;" Dias para vencer"),"Válido")),""),"Inválido")</f>
        <v/>
      </c>
      <c r="N714" s="94" t="str">
        <f>IF(controle!$L714="","",controle!$L714+editar!$C$15)</f>
        <v/>
      </c>
      <c r="O714" s="97"/>
      <c r="P714" s="80">
        <v>707.0</v>
      </c>
      <c r="Q714" s="80" t="str">
        <f>IF(controle!$J714="","",IF(controle!$J714="Vencido","Vencido",IF(controle!$J714="Válido","Válido","Próximo ao vencimento")))</f>
        <v/>
      </c>
      <c r="R714" s="81" t="str">
        <f>IF(controle!$I714="","",controle!$I714+editar!$C$9)</f>
        <v/>
      </c>
      <c r="S714" s="80" t="str">
        <f>IF(controle!$R714="","",VLOOKUP(MONTH(controle!$R714),editar!$F$2:$G$13,2,0))</f>
        <v/>
      </c>
      <c r="T714" s="80" t="str">
        <f>IF(controle!$R714="","",YEAR(controle!$R714))</f>
        <v/>
      </c>
      <c r="U714" s="80" t="str">
        <f>IF(controle!$M714="","",IF(controle!$M714="Vencido","Vencido",IF(controle!$M714="Válido","Válido","Próximo ao vencimento")))</f>
        <v/>
      </c>
      <c r="V714" s="80" t="str">
        <f>IF(controle!$N714="","",VLOOKUP(MONTH(controle!$N714),editar!$F$2:$G$13,2,0))</f>
        <v/>
      </c>
      <c r="W714" s="80" t="str">
        <f>IF(controle!$N714="","",YEAR(controle!$N714))</f>
        <v/>
      </c>
      <c r="X714" s="80" t="str">
        <f>IF(controle!$I714="","",VLOOKUP(MONTH(controle!$I714),editar!$F$2:$G$13,2,0))</f>
        <v/>
      </c>
      <c r="Y714" s="80" t="str">
        <f>IF(controle!$I714="","",YEAR(controle!$I714))</f>
        <v/>
      </c>
      <c r="Z714" s="80" t="str">
        <f>IF(controle!$L714="","",VLOOKUP(MONTH(controle!$L714),editar!$F$2:$G$13,2,0))</f>
        <v/>
      </c>
      <c r="AA714" s="80" t="str">
        <f>IF(controle!$L714="","",YEAR(controle!$L714))</f>
        <v/>
      </c>
      <c r="AB714" s="61"/>
      <c r="AC714" s="62">
        <f>IFERROR(K714-editar!$C$1,"")</f>
        <v>-44648</v>
      </c>
      <c r="AD714" s="62">
        <f t="shared" si="1"/>
        <v>9999955352</v>
      </c>
      <c r="AE714" s="63"/>
      <c r="AF714" s="63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ht="19.5" customHeight="1">
      <c r="A715" s="82" t="str">
        <f>IF(controle!$D715="","",controle!$P715)</f>
        <v/>
      </c>
      <c r="B715" s="83"/>
      <c r="C715" s="83"/>
      <c r="D715" s="83"/>
      <c r="E715" s="83"/>
      <c r="F715" s="91"/>
      <c r="G715" s="99"/>
      <c r="H715" s="91"/>
      <c r="I715" s="100"/>
      <c r="J715" s="92" t="str">
        <f>IFERROR(IF((controle!$I715&gt;0),IF((DAYS360(TODAY(),(controle!$I715+editar!$C$9))&lt;1),"Vencido",IF((DAYS360(TODAY(),(controle!$I715+editar!$C$9))&lt;31),(DAYS360(TODAY(),(controle!$I715+editar!$C$9))&amp;" Dias para vencer"),"Válido")),""),"Inválido")</f>
        <v/>
      </c>
      <c r="K715" s="93" t="str">
        <f>controle!$R715</f>
        <v/>
      </c>
      <c r="L715" s="94"/>
      <c r="M715" s="95" t="str">
        <f>IFERROR(IF((controle!$L715&gt;0),IF((DAYS360(TODAY(),(controle!$L715+editar!$C$15))&lt;1),"Vencido",IF((DAYS360(TODAY(),(controle!$L715+editar!$C$15))&lt;31),(DAYS360(TODAY(),(controle!$L715+editar!$C$15))&amp;" Dias para vencer"),"Válido")),""),"Inválido")</f>
        <v/>
      </c>
      <c r="N715" s="94" t="str">
        <f>IF(controle!$L715="","",controle!$L715+editar!$C$15)</f>
        <v/>
      </c>
      <c r="O715" s="97"/>
      <c r="P715" s="80">
        <v>708.0</v>
      </c>
      <c r="Q715" s="80" t="str">
        <f>IF(controle!$J715="","",IF(controle!$J715="Vencido","Vencido",IF(controle!$J715="Válido","Válido","Próximo ao vencimento")))</f>
        <v/>
      </c>
      <c r="R715" s="81" t="str">
        <f>IF(controle!$I715="","",controle!$I715+editar!$C$9)</f>
        <v/>
      </c>
      <c r="S715" s="80" t="str">
        <f>IF(controle!$R715="","",VLOOKUP(MONTH(controle!$R715),editar!$F$2:$G$13,2,0))</f>
        <v/>
      </c>
      <c r="T715" s="80" t="str">
        <f>IF(controle!$R715="","",YEAR(controle!$R715))</f>
        <v/>
      </c>
      <c r="U715" s="80" t="str">
        <f>IF(controle!$M715="","",IF(controle!$M715="Vencido","Vencido",IF(controle!$M715="Válido","Válido","Próximo ao vencimento")))</f>
        <v/>
      </c>
      <c r="V715" s="80" t="str">
        <f>IF(controle!$N715="","",VLOOKUP(MONTH(controle!$N715),editar!$F$2:$G$13,2,0))</f>
        <v/>
      </c>
      <c r="W715" s="80" t="str">
        <f>IF(controle!$N715="","",YEAR(controle!$N715))</f>
        <v/>
      </c>
      <c r="X715" s="80" t="str">
        <f>IF(controle!$I715="","",VLOOKUP(MONTH(controle!$I715),editar!$F$2:$G$13,2,0))</f>
        <v/>
      </c>
      <c r="Y715" s="80" t="str">
        <f>IF(controle!$I715="","",YEAR(controle!$I715))</f>
        <v/>
      </c>
      <c r="Z715" s="80" t="str">
        <f>IF(controle!$L715="","",VLOOKUP(MONTH(controle!$L715),editar!$F$2:$G$13,2,0))</f>
        <v/>
      </c>
      <c r="AA715" s="80" t="str">
        <f>IF(controle!$L715="","",YEAR(controle!$L715))</f>
        <v/>
      </c>
      <c r="AB715" s="61"/>
      <c r="AC715" s="62">
        <f>IFERROR(K715-editar!$C$1,"")</f>
        <v>-44648</v>
      </c>
      <c r="AD715" s="62">
        <f t="shared" si="1"/>
        <v>9999955352</v>
      </c>
      <c r="AE715" s="63"/>
      <c r="AF715" s="63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ht="19.5" customHeight="1">
      <c r="A716" s="82" t="str">
        <f>IF(controle!$D716="","",controle!$P716)</f>
        <v/>
      </c>
      <c r="B716" s="83"/>
      <c r="C716" s="83"/>
      <c r="D716" s="83"/>
      <c r="E716" s="83"/>
      <c r="F716" s="91"/>
      <c r="G716" s="99"/>
      <c r="H716" s="91"/>
      <c r="I716" s="100"/>
      <c r="J716" s="92" t="str">
        <f>IFERROR(IF((controle!$I716&gt;0),IF((DAYS360(TODAY(),(controle!$I716+editar!$C$9))&lt;1),"Vencido",IF((DAYS360(TODAY(),(controle!$I716+editar!$C$9))&lt;31),(DAYS360(TODAY(),(controle!$I716+editar!$C$9))&amp;" Dias para vencer"),"Válido")),""),"Inválido")</f>
        <v/>
      </c>
      <c r="K716" s="93" t="str">
        <f>controle!$R716</f>
        <v/>
      </c>
      <c r="L716" s="94"/>
      <c r="M716" s="95" t="str">
        <f>IFERROR(IF((controle!$L716&gt;0),IF((DAYS360(TODAY(),(controle!$L716+editar!$C$15))&lt;1),"Vencido",IF((DAYS360(TODAY(),(controle!$L716+editar!$C$15))&lt;31),(DAYS360(TODAY(),(controle!$L716+editar!$C$15))&amp;" Dias para vencer"),"Válido")),""),"Inválido")</f>
        <v/>
      </c>
      <c r="N716" s="94" t="str">
        <f>IF(controle!$L716="","",controle!$L716+editar!$C$15)</f>
        <v/>
      </c>
      <c r="O716" s="97"/>
      <c r="P716" s="80">
        <v>709.0</v>
      </c>
      <c r="Q716" s="80" t="str">
        <f>IF(controle!$J716="","",IF(controle!$J716="Vencido","Vencido",IF(controle!$J716="Válido","Válido","Próximo ao vencimento")))</f>
        <v/>
      </c>
      <c r="R716" s="81" t="str">
        <f>IF(controle!$I716="","",controle!$I716+editar!$C$9)</f>
        <v/>
      </c>
      <c r="S716" s="80" t="str">
        <f>IF(controle!$R716="","",VLOOKUP(MONTH(controle!$R716),editar!$F$2:$G$13,2,0))</f>
        <v/>
      </c>
      <c r="T716" s="80" t="str">
        <f>IF(controle!$R716="","",YEAR(controle!$R716))</f>
        <v/>
      </c>
      <c r="U716" s="80" t="str">
        <f>IF(controle!$M716="","",IF(controle!$M716="Vencido","Vencido",IF(controle!$M716="Válido","Válido","Próximo ao vencimento")))</f>
        <v/>
      </c>
      <c r="V716" s="80" t="str">
        <f>IF(controle!$N716="","",VLOOKUP(MONTH(controle!$N716),editar!$F$2:$G$13,2,0))</f>
        <v/>
      </c>
      <c r="W716" s="80" t="str">
        <f>IF(controle!$N716="","",YEAR(controle!$N716))</f>
        <v/>
      </c>
      <c r="X716" s="80" t="str">
        <f>IF(controle!$I716="","",VLOOKUP(MONTH(controle!$I716),editar!$F$2:$G$13,2,0))</f>
        <v/>
      </c>
      <c r="Y716" s="80" t="str">
        <f>IF(controle!$I716="","",YEAR(controle!$I716))</f>
        <v/>
      </c>
      <c r="Z716" s="80" t="str">
        <f>IF(controle!$L716="","",VLOOKUP(MONTH(controle!$L716),editar!$F$2:$G$13,2,0))</f>
        <v/>
      </c>
      <c r="AA716" s="80" t="str">
        <f>IF(controle!$L716="","",YEAR(controle!$L716))</f>
        <v/>
      </c>
      <c r="AB716" s="61"/>
      <c r="AC716" s="62">
        <f>IFERROR(K716-editar!$C$1,"")</f>
        <v>-44648</v>
      </c>
      <c r="AD716" s="62">
        <f t="shared" si="1"/>
        <v>9999955352</v>
      </c>
      <c r="AE716" s="63"/>
      <c r="AF716" s="63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ht="19.5" customHeight="1">
      <c r="A717" s="82" t="str">
        <f>IF(controle!$D717="","",controle!$P717)</f>
        <v/>
      </c>
      <c r="B717" s="83"/>
      <c r="C717" s="83"/>
      <c r="D717" s="83"/>
      <c r="E717" s="83"/>
      <c r="F717" s="91"/>
      <c r="G717" s="99"/>
      <c r="H717" s="91"/>
      <c r="I717" s="100"/>
      <c r="J717" s="92" t="str">
        <f>IFERROR(IF((controle!$I717&gt;0),IF((DAYS360(TODAY(),(controle!$I717+editar!$C$9))&lt;1),"Vencido",IF((DAYS360(TODAY(),(controle!$I717+editar!$C$9))&lt;31),(DAYS360(TODAY(),(controle!$I717+editar!$C$9))&amp;" Dias para vencer"),"Válido")),""),"Inválido")</f>
        <v/>
      </c>
      <c r="K717" s="93" t="str">
        <f>controle!$R717</f>
        <v/>
      </c>
      <c r="L717" s="94"/>
      <c r="M717" s="95" t="str">
        <f>IFERROR(IF((controle!$L717&gt;0),IF((DAYS360(TODAY(),(controle!$L717+editar!$C$15))&lt;1),"Vencido",IF((DAYS360(TODAY(),(controle!$L717+editar!$C$15))&lt;31),(DAYS360(TODAY(),(controle!$L717+editar!$C$15))&amp;" Dias para vencer"),"Válido")),""),"Inválido")</f>
        <v/>
      </c>
      <c r="N717" s="94" t="str">
        <f>IF(controle!$L717="","",controle!$L717+editar!$C$15)</f>
        <v/>
      </c>
      <c r="O717" s="97"/>
      <c r="P717" s="80">
        <v>710.0</v>
      </c>
      <c r="Q717" s="80" t="str">
        <f>IF(controle!$J717="","",IF(controle!$J717="Vencido","Vencido",IF(controle!$J717="Válido","Válido","Próximo ao vencimento")))</f>
        <v/>
      </c>
      <c r="R717" s="81" t="str">
        <f>IF(controle!$I717="","",controle!$I717+editar!$C$9)</f>
        <v/>
      </c>
      <c r="S717" s="80" t="str">
        <f>IF(controle!$R717="","",VLOOKUP(MONTH(controle!$R717),editar!$F$2:$G$13,2,0))</f>
        <v/>
      </c>
      <c r="T717" s="80" t="str">
        <f>IF(controle!$R717="","",YEAR(controle!$R717))</f>
        <v/>
      </c>
      <c r="U717" s="80" t="str">
        <f>IF(controle!$M717="","",IF(controle!$M717="Vencido","Vencido",IF(controle!$M717="Válido","Válido","Próximo ao vencimento")))</f>
        <v/>
      </c>
      <c r="V717" s="80" t="str">
        <f>IF(controle!$N717="","",VLOOKUP(MONTH(controle!$N717),editar!$F$2:$G$13,2,0))</f>
        <v/>
      </c>
      <c r="W717" s="80" t="str">
        <f>IF(controle!$N717="","",YEAR(controle!$N717))</f>
        <v/>
      </c>
      <c r="X717" s="80" t="str">
        <f>IF(controle!$I717="","",VLOOKUP(MONTH(controle!$I717),editar!$F$2:$G$13,2,0))</f>
        <v/>
      </c>
      <c r="Y717" s="80" t="str">
        <f>IF(controle!$I717="","",YEAR(controle!$I717))</f>
        <v/>
      </c>
      <c r="Z717" s="80" t="str">
        <f>IF(controle!$L717="","",VLOOKUP(MONTH(controle!$L717),editar!$F$2:$G$13,2,0))</f>
        <v/>
      </c>
      <c r="AA717" s="80" t="str">
        <f>IF(controle!$L717="","",YEAR(controle!$L717))</f>
        <v/>
      </c>
      <c r="AB717" s="61"/>
      <c r="AC717" s="62">
        <f>IFERROR(K717-editar!$C$1,"")</f>
        <v>-44648</v>
      </c>
      <c r="AD717" s="62">
        <f t="shared" si="1"/>
        <v>9999955352</v>
      </c>
      <c r="AE717" s="63"/>
      <c r="AF717" s="63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ht="19.5" customHeight="1">
      <c r="A718" s="82" t="str">
        <f>IF(controle!$D718="","",controle!$P718)</f>
        <v/>
      </c>
      <c r="B718" s="83"/>
      <c r="C718" s="83"/>
      <c r="D718" s="83"/>
      <c r="E718" s="83"/>
      <c r="F718" s="91"/>
      <c r="G718" s="99"/>
      <c r="H718" s="91"/>
      <c r="I718" s="100"/>
      <c r="J718" s="92" t="str">
        <f>IFERROR(IF((controle!$I718&gt;0),IF((DAYS360(TODAY(),(controle!$I718+editar!$C$9))&lt;1),"Vencido",IF((DAYS360(TODAY(),(controle!$I718+editar!$C$9))&lt;31),(DAYS360(TODAY(),(controle!$I718+editar!$C$9))&amp;" Dias para vencer"),"Válido")),""),"Inválido")</f>
        <v/>
      </c>
      <c r="K718" s="93" t="str">
        <f>controle!$R718</f>
        <v/>
      </c>
      <c r="L718" s="94"/>
      <c r="M718" s="95" t="str">
        <f>IFERROR(IF((controle!$L718&gt;0),IF((DAYS360(TODAY(),(controle!$L718+editar!$C$15))&lt;1),"Vencido",IF((DAYS360(TODAY(),(controle!$L718+editar!$C$15))&lt;31),(DAYS360(TODAY(),(controle!$L718+editar!$C$15))&amp;" Dias para vencer"),"Válido")),""),"Inválido")</f>
        <v/>
      </c>
      <c r="N718" s="94" t="str">
        <f>IF(controle!$L718="","",controle!$L718+editar!$C$15)</f>
        <v/>
      </c>
      <c r="O718" s="97"/>
      <c r="P718" s="80">
        <v>711.0</v>
      </c>
      <c r="Q718" s="80" t="str">
        <f>IF(controle!$J718="","",IF(controle!$J718="Vencido","Vencido",IF(controle!$J718="Válido","Válido","Próximo ao vencimento")))</f>
        <v/>
      </c>
      <c r="R718" s="81" t="str">
        <f>IF(controle!$I718="","",controle!$I718+editar!$C$9)</f>
        <v/>
      </c>
      <c r="S718" s="80" t="str">
        <f>IF(controle!$R718="","",VLOOKUP(MONTH(controle!$R718),editar!$F$2:$G$13,2,0))</f>
        <v/>
      </c>
      <c r="T718" s="80" t="str">
        <f>IF(controle!$R718="","",YEAR(controle!$R718))</f>
        <v/>
      </c>
      <c r="U718" s="80" t="str">
        <f>IF(controle!$M718="","",IF(controle!$M718="Vencido","Vencido",IF(controle!$M718="Válido","Válido","Próximo ao vencimento")))</f>
        <v/>
      </c>
      <c r="V718" s="80" t="str">
        <f>IF(controle!$N718="","",VLOOKUP(MONTH(controle!$N718),editar!$F$2:$G$13,2,0))</f>
        <v/>
      </c>
      <c r="W718" s="80" t="str">
        <f>IF(controle!$N718="","",YEAR(controle!$N718))</f>
        <v/>
      </c>
      <c r="X718" s="80" t="str">
        <f>IF(controle!$I718="","",VLOOKUP(MONTH(controle!$I718),editar!$F$2:$G$13,2,0))</f>
        <v/>
      </c>
      <c r="Y718" s="80" t="str">
        <f>IF(controle!$I718="","",YEAR(controle!$I718))</f>
        <v/>
      </c>
      <c r="Z718" s="80" t="str">
        <f>IF(controle!$L718="","",VLOOKUP(MONTH(controle!$L718),editar!$F$2:$G$13,2,0))</f>
        <v/>
      </c>
      <c r="AA718" s="80" t="str">
        <f>IF(controle!$L718="","",YEAR(controle!$L718))</f>
        <v/>
      </c>
      <c r="AB718" s="61"/>
      <c r="AC718" s="62">
        <f>IFERROR(K718-editar!$C$1,"")</f>
        <v>-44648</v>
      </c>
      <c r="AD718" s="62">
        <f t="shared" si="1"/>
        <v>9999955352</v>
      </c>
      <c r="AE718" s="63"/>
      <c r="AF718" s="63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ht="19.5" customHeight="1">
      <c r="A719" s="82" t="str">
        <f>IF(controle!$D719="","",controle!$P719)</f>
        <v/>
      </c>
      <c r="B719" s="83"/>
      <c r="C719" s="83"/>
      <c r="D719" s="83"/>
      <c r="E719" s="83"/>
      <c r="F719" s="91"/>
      <c r="G719" s="99"/>
      <c r="H719" s="91"/>
      <c r="I719" s="100"/>
      <c r="J719" s="92" t="str">
        <f>IFERROR(IF((controle!$I719&gt;0),IF((DAYS360(TODAY(),(controle!$I719+editar!$C$9))&lt;1),"Vencido",IF((DAYS360(TODAY(),(controle!$I719+editar!$C$9))&lt;31),(DAYS360(TODAY(),(controle!$I719+editar!$C$9))&amp;" Dias para vencer"),"Válido")),""),"Inválido")</f>
        <v/>
      </c>
      <c r="K719" s="93" t="str">
        <f>controle!$R719</f>
        <v/>
      </c>
      <c r="L719" s="94"/>
      <c r="M719" s="95" t="str">
        <f>IFERROR(IF((controle!$L719&gt;0),IF((DAYS360(TODAY(),(controle!$L719+editar!$C$15))&lt;1),"Vencido",IF((DAYS360(TODAY(),(controle!$L719+editar!$C$15))&lt;31),(DAYS360(TODAY(),(controle!$L719+editar!$C$15))&amp;" Dias para vencer"),"Válido")),""),"Inválido")</f>
        <v/>
      </c>
      <c r="N719" s="94" t="str">
        <f>IF(controle!$L719="","",controle!$L719+editar!$C$15)</f>
        <v/>
      </c>
      <c r="O719" s="97"/>
      <c r="P719" s="80">
        <v>712.0</v>
      </c>
      <c r="Q719" s="80" t="str">
        <f>IF(controle!$J719="","",IF(controle!$J719="Vencido","Vencido",IF(controle!$J719="Válido","Válido","Próximo ao vencimento")))</f>
        <v/>
      </c>
      <c r="R719" s="81" t="str">
        <f>IF(controle!$I719="","",controle!$I719+editar!$C$9)</f>
        <v/>
      </c>
      <c r="S719" s="80" t="str">
        <f>IF(controle!$R719="","",VLOOKUP(MONTH(controle!$R719),editar!$F$2:$G$13,2,0))</f>
        <v/>
      </c>
      <c r="T719" s="80" t="str">
        <f>IF(controle!$R719="","",YEAR(controle!$R719))</f>
        <v/>
      </c>
      <c r="U719" s="80" t="str">
        <f>IF(controle!$M719="","",IF(controle!$M719="Vencido","Vencido",IF(controle!$M719="Válido","Válido","Próximo ao vencimento")))</f>
        <v/>
      </c>
      <c r="V719" s="80" t="str">
        <f>IF(controle!$N719="","",VLOOKUP(MONTH(controle!$N719),editar!$F$2:$G$13,2,0))</f>
        <v/>
      </c>
      <c r="W719" s="80" t="str">
        <f>IF(controle!$N719="","",YEAR(controle!$N719))</f>
        <v/>
      </c>
      <c r="X719" s="80" t="str">
        <f>IF(controle!$I719="","",VLOOKUP(MONTH(controle!$I719),editar!$F$2:$G$13,2,0))</f>
        <v/>
      </c>
      <c r="Y719" s="80" t="str">
        <f>IF(controle!$I719="","",YEAR(controle!$I719))</f>
        <v/>
      </c>
      <c r="Z719" s="80" t="str">
        <f>IF(controle!$L719="","",VLOOKUP(MONTH(controle!$L719),editar!$F$2:$G$13,2,0))</f>
        <v/>
      </c>
      <c r="AA719" s="80" t="str">
        <f>IF(controle!$L719="","",YEAR(controle!$L719))</f>
        <v/>
      </c>
      <c r="AB719" s="61"/>
      <c r="AC719" s="62">
        <f>IFERROR(K719-editar!$C$1,"")</f>
        <v>-44648</v>
      </c>
      <c r="AD719" s="62">
        <f t="shared" si="1"/>
        <v>9999955352</v>
      </c>
      <c r="AE719" s="63"/>
      <c r="AF719" s="63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ht="19.5" customHeight="1">
      <c r="A720" s="82" t="str">
        <f>IF(controle!$D720="","",controle!$P720)</f>
        <v/>
      </c>
      <c r="B720" s="83"/>
      <c r="C720" s="83"/>
      <c r="D720" s="83"/>
      <c r="E720" s="83"/>
      <c r="F720" s="91"/>
      <c r="G720" s="99"/>
      <c r="H720" s="91"/>
      <c r="I720" s="100"/>
      <c r="J720" s="92" t="str">
        <f>IFERROR(IF((controle!$I720&gt;0),IF((DAYS360(TODAY(),(controle!$I720+editar!$C$9))&lt;1),"Vencido",IF((DAYS360(TODAY(),(controle!$I720+editar!$C$9))&lt;31),(DAYS360(TODAY(),(controle!$I720+editar!$C$9))&amp;" Dias para vencer"),"Válido")),""),"Inválido")</f>
        <v/>
      </c>
      <c r="K720" s="93" t="str">
        <f>controle!$R720</f>
        <v/>
      </c>
      <c r="L720" s="94"/>
      <c r="M720" s="95" t="str">
        <f>IFERROR(IF((controle!$L720&gt;0),IF((DAYS360(TODAY(),(controle!$L720+editar!$C$15))&lt;1),"Vencido",IF((DAYS360(TODAY(),(controle!$L720+editar!$C$15))&lt;31),(DAYS360(TODAY(),(controle!$L720+editar!$C$15))&amp;" Dias para vencer"),"Válido")),""),"Inválido")</f>
        <v/>
      </c>
      <c r="N720" s="94" t="str">
        <f>IF(controle!$L720="","",controle!$L720+editar!$C$15)</f>
        <v/>
      </c>
      <c r="O720" s="97"/>
      <c r="P720" s="80">
        <v>713.0</v>
      </c>
      <c r="Q720" s="80" t="str">
        <f>IF(controle!$J720="","",IF(controle!$J720="Vencido","Vencido",IF(controle!$J720="Válido","Válido","Próximo ao vencimento")))</f>
        <v/>
      </c>
      <c r="R720" s="81" t="str">
        <f>IF(controle!$I720="","",controle!$I720+editar!$C$9)</f>
        <v/>
      </c>
      <c r="S720" s="80" t="str">
        <f>IF(controle!$R720="","",VLOOKUP(MONTH(controle!$R720),editar!$F$2:$G$13,2,0))</f>
        <v/>
      </c>
      <c r="T720" s="80" t="str">
        <f>IF(controle!$R720="","",YEAR(controle!$R720))</f>
        <v/>
      </c>
      <c r="U720" s="80" t="str">
        <f>IF(controle!$M720="","",IF(controle!$M720="Vencido","Vencido",IF(controle!$M720="Válido","Válido","Próximo ao vencimento")))</f>
        <v/>
      </c>
      <c r="V720" s="80" t="str">
        <f>IF(controle!$N720="","",VLOOKUP(MONTH(controle!$N720),editar!$F$2:$G$13,2,0))</f>
        <v/>
      </c>
      <c r="W720" s="80" t="str">
        <f>IF(controle!$N720="","",YEAR(controle!$N720))</f>
        <v/>
      </c>
      <c r="X720" s="80" t="str">
        <f>IF(controle!$I720="","",VLOOKUP(MONTH(controle!$I720),editar!$F$2:$G$13,2,0))</f>
        <v/>
      </c>
      <c r="Y720" s="80" t="str">
        <f>IF(controle!$I720="","",YEAR(controle!$I720))</f>
        <v/>
      </c>
      <c r="Z720" s="80" t="str">
        <f>IF(controle!$L720="","",VLOOKUP(MONTH(controle!$L720),editar!$F$2:$G$13,2,0))</f>
        <v/>
      </c>
      <c r="AA720" s="80" t="str">
        <f>IF(controle!$L720="","",YEAR(controle!$L720))</f>
        <v/>
      </c>
      <c r="AB720" s="61"/>
      <c r="AC720" s="62">
        <f>IFERROR(K720-editar!$C$1,"")</f>
        <v>-44648</v>
      </c>
      <c r="AD720" s="62">
        <f t="shared" si="1"/>
        <v>9999955352</v>
      </c>
      <c r="AE720" s="63"/>
      <c r="AF720" s="63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ht="19.5" customHeight="1">
      <c r="A721" s="82" t="str">
        <f>IF(controle!$D721="","",controle!$P721)</f>
        <v/>
      </c>
      <c r="B721" s="83"/>
      <c r="C721" s="83"/>
      <c r="D721" s="83"/>
      <c r="E721" s="83"/>
      <c r="F721" s="91"/>
      <c r="G721" s="99"/>
      <c r="H721" s="91"/>
      <c r="I721" s="100"/>
      <c r="J721" s="92" t="str">
        <f>IFERROR(IF((controle!$I721&gt;0),IF((DAYS360(TODAY(),(controle!$I721+editar!$C$9))&lt;1),"Vencido",IF((DAYS360(TODAY(),(controle!$I721+editar!$C$9))&lt;31),(DAYS360(TODAY(),(controle!$I721+editar!$C$9))&amp;" Dias para vencer"),"Válido")),""),"Inválido")</f>
        <v/>
      </c>
      <c r="K721" s="93" t="str">
        <f>controle!$R721</f>
        <v/>
      </c>
      <c r="L721" s="94"/>
      <c r="M721" s="95" t="str">
        <f>IFERROR(IF((controle!$L721&gt;0),IF((DAYS360(TODAY(),(controle!$L721+editar!$C$15))&lt;1),"Vencido",IF((DAYS360(TODAY(),(controle!$L721+editar!$C$15))&lt;31),(DAYS360(TODAY(),(controle!$L721+editar!$C$15))&amp;" Dias para vencer"),"Válido")),""),"Inválido")</f>
        <v/>
      </c>
      <c r="N721" s="94" t="str">
        <f>IF(controle!$L721="","",controle!$L721+editar!$C$15)</f>
        <v/>
      </c>
      <c r="O721" s="97"/>
      <c r="P721" s="80">
        <v>714.0</v>
      </c>
      <c r="Q721" s="80" t="str">
        <f>IF(controle!$J721="","",IF(controle!$J721="Vencido","Vencido",IF(controle!$J721="Válido","Válido","Próximo ao vencimento")))</f>
        <v/>
      </c>
      <c r="R721" s="81" t="str">
        <f>IF(controle!$I721="","",controle!$I721+editar!$C$9)</f>
        <v/>
      </c>
      <c r="S721" s="80" t="str">
        <f>IF(controle!$R721="","",VLOOKUP(MONTH(controle!$R721),editar!$F$2:$G$13,2,0))</f>
        <v/>
      </c>
      <c r="T721" s="80" t="str">
        <f>IF(controle!$R721="","",YEAR(controle!$R721))</f>
        <v/>
      </c>
      <c r="U721" s="80" t="str">
        <f>IF(controle!$M721="","",IF(controle!$M721="Vencido","Vencido",IF(controle!$M721="Válido","Válido","Próximo ao vencimento")))</f>
        <v/>
      </c>
      <c r="V721" s="80" t="str">
        <f>IF(controle!$N721="","",VLOOKUP(MONTH(controle!$N721),editar!$F$2:$G$13,2,0))</f>
        <v/>
      </c>
      <c r="W721" s="80" t="str">
        <f>IF(controle!$N721="","",YEAR(controle!$N721))</f>
        <v/>
      </c>
      <c r="X721" s="80" t="str">
        <f>IF(controle!$I721="","",VLOOKUP(MONTH(controle!$I721),editar!$F$2:$G$13,2,0))</f>
        <v/>
      </c>
      <c r="Y721" s="80" t="str">
        <f>IF(controle!$I721="","",YEAR(controle!$I721))</f>
        <v/>
      </c>
      <c r="Z721" s="80" t="str">
        <f>IF(controle!$L721="","",VLOOKUP(MONTH(controle!$L721),editar!$F$2:$G$13,2,0))</f>
        <v/>
      </c>
      <c r="AA721" s="80" t="str">
        <f>IF(controle!$L721="","",YEAR(controle!$L721))</f>
        <v/>
      </c>
      <c r="AB721" s="61"/>
      <c r="AC721" s="62">
        <f>IFERROR(K721-editar!$C$1,"")</f>
        <v>-44648</v>
      </c>
      <c r="AD721" s="62">
        <f t="shared" si="1"/>
        <v>9999955352</v>
      </c>
      <c r="AE721" s="63"/>
      <c r="AF721" s="63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ht="19.5" customHeight="1">
      <c r="A722" s="82" t="str">
        <f>IF(controle!$D722="","",controle!$P722)</f>
        <v/>
      </c>
      <c r="B722" s="83"/>
      <c r="C722" s="83"/>
      <c r="D722" s="83"/>
      <c r="E722" s="83"/>
      <c r="F722" s="91"/>
      <c r="G722" s="99"/>
      <c r="H722" s="91"/>
      <c r="I722" s="100"/>
      <c r="J722" s="92" t="str">
        <f>IFERROR(IF((controle!$I722&gt;0),IF((DAYS360(TODAY(),(controle!$I722+editar!$C$9))&lt;1),"Vencido",IF((DAYS360(TODAY(),(controle!$I722+editar!$C$9))&lt;31),(DAYS360(TODAY(),(controle!$I722+editar!$C$9))&amp;" Dias para vencer"),"Válido")),""),"Inválido")</f>
        <v/>
      </c>
      <c r="K722" s="93" t="str">
        <f>controle!$R722</f>
        <v/>
      </c>
      <c r="L722" s="94"/>
      <c r="M722" s="95" t="str">
        <f>IFERROR(IF((controle!$L722&gt;0),IF((DAYS360(TODAY(),(controle!$L722+editar!$C$15))&lt;1),"Vencido",IF((DAYS360(TODAY(),(controle!$L722+editar!$C$15))&lt;31),(DAYS360(TODAY(),(controle!$L722+editar!$C$15))&amp;" Dias para vencer"),"Válido")),""),"Inválido")</f>
        <v/>
      </c>
      <c r="N722" s="94" t="str">
        <f>IF(controle!$L722="","",controle!$L722+editar!$C$15)</f>
        <v/>
      </c>
      <c r="O722" s="97"/>
      <c r="P722" s="80">
        <v>715.0</v>
      </c>
      <c r="Q722" s="80" t="str">
        <f>IF(controle!$J722="","",IF(controle!$J722="Vencido","Vencido",IF(controle!$J722="Válido","Válido","Próximo ao vencimento")))</f>
        <v/>
      </c>
      <c r="R722" s="81" t="str">
        <f>IF(controle!$I722="","",controle!$I722+editar!$C$9)</f>
        <v/>
      </c>
      <c r="S722" s="80" t="str">
        <f>IF(controle!$R722="","",VLOOKUP(MONTH(controle!$R722),editar!$F$2:$G$13,2,0))</f>
        <v/>
      </c>
      <c r="T722" s="80" t="str">
        <f>IF(controle!$R722="","",YEAR(controle!$R722))</f>
        <v/>
      </c>
      <c r="U722" s="80" t="str">
        <f>IF(controle!$M722="","",IF(controle!$M722="Vencido","Vencido",IF(controle!$M722="Válido","Válido","Próximo ao vencimento")))</f>
        <v/>
      </c>
      <c r="V722" s="80" t="str">
        <f>IF(controle!$N722="","",VLOOKUP(MONTH(controle!$N722),editar!$F$2:$G$13,2,0))</f>
        <v/>
      </c>
      <c r="W722" s="80" t="str">
        <f>IF(controle!$N722="","",YEAR(controle!$N722))</f>
        <v/>
      </c>
      <c r="X722" s="80" t="str">
        <f>IF(controle!$I722="","",VLOOKUP(MONTH(controle!$I722),editar!$F$2:$G$13,2,0))</f>
        <v/>
      </c>
      <c r="Y722" s="80" t="str">
        <f>IF(controle!$I722="","",YEAR(controle!$I722))</f>
        <v/>
      </c>
      <c r="Z722" s="80" t="str">
        <f>IF(controle!$L722="","",VLOOKUP(MONTH(controle!$L722),editar!$F$2:$G$13,2,0))</f>
        <v/>
      </c>
      <c r="AA722" s="80" t="str">
        <f>IF(controle!$L722="","",YEAR(controle!$L722))</f>
        <v/>
      </c>
      <c r="AB722" s="61"/>
      <c r="AC722" s="62">
        <f>IFERROR(K722-editar!$C$1,"")</f>
        <v>-44648</v>
      </c>
      <c r="AD722" s="62">
        <f t="shared" si="1"/>
        <v>9999955352</v>
      </c>
      <c r="AE722" s="63"/>
      <c r="AF722" s="63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ht="19.5" customHeight="1">
      <c r="A723" s="82" t="str">
        <f>IF(controle!$D723="","",controle!$P723)</f>
        <v/>
      </c>
      <c r="B723" s="83"/>
      <c r="C723" s="83"/>
      <c r="D723" s="83"/>
      <c r="E723" s="83"/>
      <c r="F723" s="91"/>
      <c r="G723" s="99"/>
      <c r="H723" s="91"/>
      <c r="I723" s="100"/>
      <c r="J723" s="92" t="str">
        <f>IFERROR(IF((controle!$I723&gt;0),IF((DAYS360(TODAY(),(controle!$I723+editar!$C$9))&lt;1),"Vencido",IF((DAYS360(TODAY(),(controle!$I723+editar!$C$9))&lt;31),(DAYS360(TODAY(),(controle!$I723+editar!$C$9))&amp;" Dias para vencer"),"Válido")),""),"Inválido")</f>
        <v/>
      </c>
      <c r="K723" s="93" t="str">
        <f>controle!$R723</f>
        <v/>
      </c>
      <c r="L723" s="94"/>
      <c r="M723" s="95" t="str">
        <f>IFERROR(IF((controle!$L723&gt;0),IF((DAYS360(TODAY(),(controle!$L723+editar!$C$15))&lt;1),"Vencido",IF((DAYS360(TODAY(),(controle!$L723+editar!$C$15))&lt;31),(DAYS360(TODAY(),(controle!$L723+editar!$C$15))&amp;" Dias para vencer"),"Válido")),""),"Inválido")</f>
        <v/>
      </c>
      <c r="N723" s="94" t="str">
        <f>IF(controle!$L723="","",controle!$L723+editar!$C$15)</f>
        <v/>
      </c>
      <c r="O723" s="97"/>
      <c r="P723" s="80">
        <v>716.0</v>
      </c>
      <c r="Q723" s="80" t="str">
        <f>IF(controle!$J723="","",IF(controle!$J723="Vencido","Vencido",IF(controle!$J723="Válido","Válido","Próximo ao vencimento")))</f>
        <v/>
      </c>
      <c r="R723" s="81" t="str">
        <f>IF(controle!$I723="","",controle!$I723+editar!$C$9)</f>
        <v/>
      </c>
      <c r="S723" s="80" t="str">
        <f>IF(controle!$R723="","",VLOOKUP(MONTH(controle!$R723),editar!$F$2:$G$13,2,0))</f>
        <v/>
      </c>
      <c r="T723" s="80" t="str">
        <f>IF(controle!$R723="","",YEAR(controle!$R723))</f>
        <v/>
      </c>
      <c r="U723" s="80" t="str">
        <f>IF(controle!$M723="","",IF(controle!$M723="Vencido","Vencido",IF(controle!$M723="Válido","Válido","Próximo ao vencimento")))</f>
        <v/>
      </c>
      <c r="V723" s="80" t="str">
        <f>IF(controle!$N723="","",VLOOKUP(MONTH(controle!$N723),editar!$F$2:$G$13,2,0))</f>
        <v/>
      </c>
      <c r="W723" s="80" t="str">
        <f>IF(controle!$N723="","",YEAR(controle!$N723))</f>
        <v/>
      </c>
      <c r="X723" s="80" t="str">
        <f>IF(controle!$I723="","",VLOOKUP(MONTH(controle!$I723),editar!$F$2:$G$13,2,0))</f>
        <v/>
      </c>
      <c r="Y723" s="80" t="str">
        <f>IF(controle!$I723="","",YEAR(controle!$I723))</f>
        <v/>
      </c>
      <c r="Z723" s="80" t="str">
        <f>IF(controle!$L723="","",VLOOKUP(MONTH(controle!$L723),editar!$F$2:$G$13,2,0))</f>
        <v/>
      </c>
      <c r="AA723" s="80" t="str">
        <f>IF(controle!$L723="","",YEAR(controle!$L723))</f>
        <v/>
      </c>
      <c r="AB723" s="61"/>
      <c r="AC723" s="62">
        <f>IFERROR(K723-editar!$C$1,"")</f>
        <v>-44648</v>
      </c>
      <c r="AD723" s="62">
        <f t="shared" si="1"/>
        <v>9999955352</v>
      </c>
      <c r="AE723" s="63"/>
      <c r="AF723" s="63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ht="19.5" customHeight="1">
      <c r="A724" s="82" t="str">
        <f>IF(controle!$D724="","",controle!$P724)</f>
        <v/>
      </c>
      <c r="B724" s="83"/>
      <c r="C724" s="83"/>
      <c r="D724" s="83"/>
      <c r="E724" s="83"/>
      <c r="F724" s="91"/>
      <c r="G724" s="99"/>
      <c r="H724" s="91"/>
      <c r="I724" s="100"/>
      <c r="J724" s="92" t="str">
        <f>IFERROR(IF((controle!$I724&gt;0),IF((DAYS360(TODAY(),(controle!$I724+editar!$C$9))&lt;1),"Vencido",IF((DAYS360(TODAY(),(controle!$I724+editar!$C$9))&lt;31),(DAYS360(TODAY(),(controle!$I724+editar!$C$9))&amp;" Dias para vencer"),"Válido")),""),"Inválido")</f>
        <v/>
      </c>
      <c r="K724" s="93" t="str">
        <f>controle!$R724</f>
        <v/>
      </c>
      <c r="L724" s="94"/>
      <c r="M724" s="95" t="str">
        <f>IFERROR(IF((controle!$L724&gt;0),IF((DAYS360(TODAY(),(controle!$L724+editar!$C$15))&lt;1),"Vencido",IF((DAYS360(TODAY(),(controle!$L724+editar!$C$15))&lt;31),(DAYS360(TODAY(),(controle!$L724+editar!$C$15))&amp;" Dias para vencer"),"Válido")),""),"Inválido")</f>
        <v/>
      </c>
      <c r="N724" s="94" t="str">
        <f>IF(controle!$L724="","",controle!$L724+editar!$C$15)</f>
        <v/>
      </c>
      <c r="O724" s="97"/>
      <c r="P724" s="80">
        <v>717.0</v>
      </c>
      <c r="Q724" s="80" t="str">
        <f>IF(controle!$J724="","",IF(controle!$J724="Vencido","Vencido",IF(controle!$J724="Válido","Válido","Próximo ao vencimento")))</f>
        <v/>
      </c>
      <c r="R724" s="81" t="str">
        <f>IF(controle!$I724="","",controle!$I724+editar!$C$9)</f>
        <v/>
      </c>
      <c r="S724" s="80" t="str">
        <f>IF(controle!$R724="","",VLOOKUP(MONTH(controle!$R724),editar!$F$2:$G$13,2,0))</f>
        <v/>
      </c>
      <c r="T724" s="80" t="str">
        <f>IF(controle!$R724="","",YEAR(controle!$R724))</f>
        <v/>
      </c>
      <c r="U724" s="80" t="str">
        <f>IF(controle!$M724="","",IF(controle!$M724="Vencido","Vencido",IF(controle!$M724="Válido","Válido","Próximo ao vencimento")))</f>
        <v/>
      </c>
      <c r="V724" s="80" t="str">
        <f>IF(controle!$N724="","",VLOOKUP(MONTH(controle!$N724),editar!$F$2:$G$13,2,0))</f>
        <v/>
      </c>
      <c r="W724" s="80" t="str">
        <f>IF(controle!$N724="","",YEAR(controle!$N724))</f>
        <v/>
      </c>
      <c r="X724" s="80" t="str">
        <f>IF(controle!$I724="","",VLOOKUP(MONTH(controle!$I724),editar!$F$2:$G$13,2,0))</f>
        <v/>
      </c>
      <c r="Y724" s="80" t="str">
        <f>IF(controle!$I724="","",YEAR(controle!$I724))</f>
        <v/>
      </c>
      <c r="Z724" s="80" t="str">
        <f>IF(controle!$L724="","",VLOOKUP(MONTH(controle!$L724),editar!$F$2:$G$13,2,0))</f>
        <v/>
      </c>
      <c r="AA724" s="80" t="str">
        <f>IF(controle!$L724="","",YEAR(controle!$L724))</f>
        <v/>
      </c>
      <c r="AB724" s="61"/>
      <c r="AC724" s="62">
        <f>IFERROR(K724-editar!$C$1,"")</f>
        <v>-44648</v>
      </c>
      <c r="AD724" s="62">
        <f t="shared" si="1"/>
        <v>9999955352</v>
      </c>
      <c r="AE724" s="63"/>
      <c r="AF724" s="63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ht="19.5" customHeight="1">
      <c r="A725" s="82" t="str">
        <f>IF(controle!$D725="","",controle!$P725)</f>
        <v/>
      </c>
      <c r="B725" s="83"/>
      <c r="C725" s="83"/>
      <c r="D725" s="83"/>
      <c r="E725" s="83"/>
      <c r="F725" s="91"/>
      <c r="G725" s="99"/>
      <c r="H725" s="91"/>
      <c r="I725" s="100"/>
      <c r="J725" s="92" t="str">
        <f>IFERROR(IF((controle!$I725&gt;0),IF((DAYS360(TODAY(),(controle!$I725+editar!$C$9))&lt;1),"Vencido",IF((DAYS360(TODAY(),(controle!$I725+editar!$C$9))&lt;31),(DAYS360(TODAY(),(controle!$I725+editar!$C$9))&amp;" Dias para vencer"),"Válido")),""),"Inválido")</f>
        <v/>
      </c>
      <c r="K725" s="93" t="str">
        <f>controle!$R725</f>
        <v/>
      </c>
      <c r="L725" s="94"/>
      <c r="M725" s="95" t="str">
        <f>IFERROR(IF((controle!$L725&gt;0),IF((DAYS360(TODAY(),(controle!$L725+editar!$C$15))&lt;1),"Vencido",IF((DAYS360(TODAY(),(controle!$L725+editar!$C$15))&lt;31),(DAYS360(TODAY(),(controle!$L725+editar!$C$15))&amp;" Dias para vencer"),"Válido")),""),"Inválido")</f>
        <v/>
      </c>
      <c r="N725" s="94" t="str">
        <f>IF(controle!$L725="","",controle!$L725+editar!$C$15)</f>
        <v/>
      </c>
      <c r="O725" s="97"/>
      <c r="P725" s="80">
        <v>718.0</v>
      </c>
      <c r="Q725" s="80" t="str">
        <f>IF(controle!$J725="","",IF(controle!$J725="Vencido","Vencido",IF(controle!$J725="Válido","Válido","Próximo ao vencimento")))</f>
        <v/>
      </c>
      <c r="R725" s="81" t="str">
        <f>IF(controle!$I725="","",controle!$I725+editar!$C$9)</f>
        <v/>
      </c>
      <c r="S725" s="80" t="str">
        <f>IF(controle!$R725="","",VLOOKUP(MONTH(controle!$R725),editar!$F$2:$G$13,2,0))</f>
        <v/>
      </c>
      <c r="T725" s="80" t="str">
        <f>IF(controle!$R725="","",YEAR(controle!$R725))</f>
        <v/>
      </c>
      <c r="U725" s="80" t="str">
        <f>IF(controle!$M725="","",IF(controle!$M725="Vencido","Vencido",IF(controle!$M725="Válido","Válido","Próximo ao vencimento")))</f>
        <v/>
      </c>
      <c r="V725" s="80" t="str">
        <f>IF(controle!$N725="","",VLOOKUP(MONTH(controle!$N725),editar!$F$2:$G$13,2,0))</f>
        <v/>
      </c>
      <c r="W725" s="80" t="str">
        <f>IF(controle!$N725="","",YEAR(controle!$N725))</f>
        <v/>
      </c>
      <c r="X725" s="80" t="str">
        <f>IF(controle!$I725="","",VLOOKUP(MONTH(controle!$I725),editar!$F$2:$G$13,2,0))</f>
        <v/>
      </c>
      <c r="Y725" s="80" t="str">
        <f>IF(controle!$I725="","",YEAR(controle!$I725))</f>
        <v/>
      </c>
      <c r="Z725" s="80" t="str">
        <f>IF(controle!$L725="","",VLOOKUP(MONTH(controle!$L725),editar!$F$2:$G$13,2,0))</f>
        <v/>
      </c>
      <c r="AA725" s="80" t="str">
        <f>IF(controle!$L725="","",YEAR(controle!$L725))</f>
        <v/>
      </c>
      <c r="AB725" s="61"/>
      <c r="AC725" s="62">
        <f>IFERROR(K725-editar!$C$1,"")</f>
        <v>-44648</v>
      </c>
      <c r="AD725" s="62">
        <f t="shared" si="1"/>
        <v>9999955352</v>
      </c>
      <c r="AE725" s="63"/>
      <c r="AF725" s="63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ht="19.5" customHeight="1">
      <c r="A726" s="82" t="str">
        <f>IF(controle!$D726="","",controle!$P726)</f>
        <v/>
      </c>
      <c r="B726" s="83"/>
      <c r="C726" s="83"/>
      <c r="D726" s="83"/>
      <c r="E726" s="83"/>
      <c r="F726" s="91"/>
      <c r="G726" s="99"/>
      <c r="H726" s="91"/>
      <c r="I726" s="100"/>
      <c r="J726" s="92" t="str">
        <f>IFERROR(IF((controle!$I726&gt;0),IF((DAYS360(TODAY(),(controle!$I726+editar!$C$9))&lt;1),"Vencido",IF((DAYS360(TODAY(),(controle!$I726+editar!$C$9))&lt;31),(DAYS360(TODAY(),(controle!$I726+editar!$C$9))&amp;" Dias para vencer"),"Válido")),""),"Inválido")</f>
        <v/>
      </c>
      <c r="K726" s="93" t="str">
        <f>controle!$R726</f>
        <v/>
      </c>
      <c r="L726" s="94"/>
      <c r="M726" s="95" t="str">
        <f>IFERROR(IF((controle!$L726&gt;0),IF((DAYS360(TODAY(),(controle!$L726+editar!$C$15))&lt;1),"Vencido",IF((DAYS360(TODAY(),(controle!$L726+editar!$C$15))&lt;31),(DAYS360(TODAY(),(controle!$L726+editar!$C$15))&amp;" Dias para vencer"),"Válido")),""),"Inválido")</f>
        <v/>
      </c>
      <c r="N726" s="94" t="str">
        <f>IF(controle!$L726="","",controle!$L726+editar!$C$15)</f>
        <v/>
      </c>
      <c r="O726" s="97"/>
      <c r="P726" s="80">
        <v>719.0</v>
      </c>
      <c r="Q726" s="80" t="str">
        <f>IF(controle!$J726="","",IF(controle!$J726="Vencido","Vencido",IF(controle!$J726="Válido","Válido","Próximo ao vencimento")))</f>
        <v/>
      </c>
      <c r="R726" s="81" t="str">
        <f>IF(controle!$I726="","",controle!$I726+editar!$C$9)</f>
        <v/>
      </c>
      <c r="S726" s="80" t="str">
        <f>IF(controle!$R726="","",VLOOKUP(MONTH(controle!$R726),editar!$F$2:$G$13,2,0))</f>
        <v/>
      </c>
      <c r="T726" s="80" t="str">
        <f>IF(controle!$R726="","",YEAR(controle!$R726))</f>
        <v/>
      </c>
      <c r="U726" s="80" t="str">
        <f>IF(controle!$M726="","",IF(controle!$M726="Vencido","Vencido",IF(controle!$M726="Válido","Válido","Próximo ao vencimento")))</f>
        <v/>
      </c>
      <c r="V726" s="80" t="str">
        <f>IF(controle!$N726="","",VLOOKUP(MONTH(controle!$N726),editar!$F$2:$G$13,2,0))</f>
        <v/>
      </c>
      <c r="W726" s="80" t="str">
        <f>IF(controle!$N726="","",YEAR(controle!$N726))</f>
        <v/>
      </c>
      <c r="X726" s="80" t="str">
        <f>IF(controle!$I726="","",VLOOKUP(MONTH(controle!$I726),editar!$F$2:$G$13,2,0))</f>
        <v/>
      </c>
      <c r="Y726" s="80" t="str">
        <f>IF(controle!$I726="","",YEAR(controle!$I726))</f>
        <v/>
      </c>
      <c r="Z726" s="80" t="str">
        <f>IF(controle!$L726="","",VLOOKUP(MONTH(controle!$L726),editar!$F$2:$G$13,2,0))</f>
        <v/>
      </c>
      <c r="AA726" s="80" t="str">
        <f>IF(controle!$L726="","",YEAR(controle!$L726))</f>
        <v/>
      </c>
      <c r="AB726" s="61"/>
      <c r="AC726" s="62">
        <f>IFERROR(K726-editar!$C$1,"")</f>
        <v>-44648</v>
      </c>
      <c r="AD726" s="62">
        <f t="shared" si="1"/>
        <v>9999955352</v>
      </c>
      <c r="AE726" s="63"/>
      <c r="AF726" s="63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ht="19.5" customHeight="1">
      <c r="A727" s="82" t="str">
        <f>IF(controle!$D727="","",controle!$P727)</f>
        <v/>
      </c>
      <c r="B727" s="83"/>
      <c r="C727" s="83"/>
      <c r="D727" s="83"/>
      <c r="E727" s="83"/>
      <c r="F727" s="91"/>
      <c r="G727" s="99"/>
      <c r="H727" s="91"/>
      <c r="I727" s="100"/>
      <c r="J727" s="92" t="str">
        <f>IFERROR(IF((controle!$I727&gt;0),IF((DAYS360(TODAY(),(controle!$I727+editar!$C$9))&lt;1),"Vencido",IF((DAYS360(TODAY(),(controle!$I727+editar!$C$9))&lt;31),(DAYS360(TODAY(),(controle!$I727+editar!$C$9))&amp;" Dias para vencer"),"Válido")),""),"Inválido")</f>
        <v/>
      </c>
      <c r="K727" s="93" t="str">
        <f>controle!$R727</f>
        <v/>
      </c>
      <c r="L727" s="94"/>
      <c r="M727" s="95" t="str">
        <f>IFERROR(IF((controle!$L727&gt;0),IF((DAYS360(TODAY(),(controle!$L727+editar!$C$15))&lt;1),"Vencido",IF((DAYS360(TODAY(),(controle!$L727+editar!$C$15))&lt;31),(DAYS360(TODAY(),(controle!$L727+editar!$C$15))&amp;" Dias para vencer"),"Válido")),""),"Inválido")</f>
        <v/>
      </c>
      <c r="N727" s="94" t="str">
        <f>IF(controle!$L727="","",controle!$L727+editar!$C$15)</f>
        <v/>
      </c>
      <c r="O727" s="97"/>
      <c r="P727" s="80">
        <v>720.0</v>
      </c>
      <c r="Q727" s="80" t="str">
        <f>IF(controle!$J727="","",IF(controle!$J727="Vencido","Vencido",IF(controle!$J727="Válido","Válido","Próximo ao vencimento")))</f>
        <v/>
      </c>
      <c r="R727" s="81" t="str">
        <f>IF(controle!$I727="","",controle!$I727+editar!$C$9)</f>
        <v/>
      </c>
      <c r="S727" s="80" t="str">
        <f>IF(controle!$R727="","",VLOOKUP(MONTH(controle!$R727),editar!$F$2:$G$13,2,0))</f>
        <v/>
      </c>
      <c r="T727" s="80" t="str">
        <f>IF(controle!$R727="","",YEAR(controle!$R727))</f>
        <v/>
      </c>
      <c r="U727" s="80" t="str">
        <f>IF(controle!$M727="","",IF(controle!$M727="Vencido","Vencido",IF(controle!$M727="Válido","Válido","Próximo ao vencimento")))</f>
        <v/>
      </c>
      <c r="V727" s="80" t="str">
        <f>IF(controle!$N727="","",VLOOKUP(MONTH(controle!$N727),editar!$F$2:$G$13,2,0))</f>
        <v/>
      </c>
      <c r="W727" s="80" t="str">
        <f>IF(controle!$N727="","",YEAR(controle!$N727))</f>
        <v/>
      </c>
      <c r="X727" s="80" t="str">
        <f>IF(controle!$I727="","",VLOOKUP(MONTH(controle!$I727),editar!$F$2:$G$13,2,0))</f>
        <v/>
      </c>
      <c r="Y727" s="80" t="str">
        <f>IF(controle!$I727="","",YEAR(controle!$I727))</f>
        <v/>
      </c>
      <c r="Z727" s="80" t="str">
        <f>IF(controle!$L727="","",VLOOKUP(MONTH(controle!$L727),editar!$F$2:$G$13,2,0))</f>
        <v/>
      </c>
      <c r="AA727" s="80" t="str">
        <f>IF(controle!$L727="","",YEAR(controle!$L727))</f>
        <v/>
      </c>
      <c r="AB727" s="61"/>
      <c r="AC727" s="62">
        <f>IFERROR(K727-editar!$C$1,"")</f>
        <v>-44648</v>
      </c>
      <c r="AD727" s="62">
        <f t="shared" si="1"/>
        <v>9999955352</v>
      </c>
      <c r="AE727" s="63"/>
      <c r="AF727" s="63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ht="19.5" customHeight="1">
      <c r="A728" s="82" t="str">
        <f>IF(controle!$D728="","",controle!$P728)</f>
        <v/>
      </c>
      <c r="B728" s="83"/>
      <c r="C728" s="83"/>
      <c r="D728" s="83"/>
      <c r="E728" s="83"/>
      <c r="F728" s="91"/>
      <c r="G728" s="99"/>
      <c r="H728" s="91"/>
      <c r="I728" s="100"/>
      <c r="J728" s="92" t="str">
        <f>IFERROR(IF((controle!$I728&gt;0),IF((DAYS360(TODAY(),(controle!$I728+editar!$C$9))&lt;1),"Vencido",IF((DAYS360(TODAY(),(controle!$I728+editar!$C$9))&lt;31),(DAYS360(TODAY(),(controle!$I728+editar!$C$9))&amp;" Dias para vencer"),"Válido")),""),"Inválido")</f>
        <v/>
      </c>
      <c r="K728" s="93" t="str">
        <f>controle!$R728</f>
        <v/>
      </c>
      <c r="L728" s="94"/>
      <c r="M728" s="95" t="str">
        <f>IFERROR(IF((controle!$L728&gt;0),IF((DAYS360(TODAY(),(controle!$L728+editar!$C$15))&lt;1),"Vencido",IF((DAYS360(TODAY(),(controle!$L728+editar!$C$15))&lt;31),(DAYS360(TODAY(),(controle!$L728+editar!$C$15))&amp;" Dias para vencer"),"Válido")),""),"Inválido")</f>
        <v/>
      </c>
      <c r="N728" s="94" t="str">
        <f>IF(controle!$L728="","",controle!$L728+editar!$C$15)</f>
        <v/>
      </c>
      <c r="O728" s="97"/>
      <c r="P728" s="80">
        <v>721.0</v>
      </c>
      <c r="Q728" s="80" t="str">
        <f>IF(controle!$J728="","",IF(controle!$J728="Vencido","Vencido",IF(controle!$J728="Válido","Válido","Próximo ao vencimento")))</f>
        <v/>
      </c>
      <c r="R728" s="81" t="str">
        <f>IF(controle!$I728="","",controle!$I728+editar!$C$9)</f>
        <v/>
      </c>
      <c r="S728" s="80" t="str">
        <f>IF(controle!$R728="","",VLOOKUP(MONTH(controle!$R728),editar!$F$2:$G$13,2,0))</f>
        <v/>
      </c>
      <c r="T728" s="80" t="str">
        <f>IF(controle!$R728="","",YEAR(controle!$R728))</f>
        <v/>
      </c>
      <c r="U728" s="80" t="str">
        <f>IF(controle!$M728="","",IF(controle!$M728="Vencido","Vencido",IF(controle!$M728="Válido","Válido","Próximo ao vencimento")))</f>
        <v/>
      </c>
      <c r="V728" s="80" t="str">
        <f>IF(controle!$N728="","",VLOOKUP(MONTH(controle!$N728),editar!$F$2:$G$13,2,0))</f>
        <v/>
      </c>
      <c r="W728" s="80" t="str">
        <f>IF(controle!$N728="","",YEAR(controle!$N728))</f>
        <v/>
      </c>
      <c r="X728" s="80" t="str">
        <f>IF(controle!$I728="","",VLOOKUP(MONTH(controle!$I728),editar!$F$2:$G$13,2,0))</f>
        <v/>
      </c>
      <c r="Y728" s="80" t="str">
        <f>IF(controle!$I728="","",YEAR(controle!$I728))</f>
        <v/>
      </c>
      <c r="Z728" s="80" t="str">
        <f>IF(controle!$L728="","",VLOOKUP(MONTH(controle!$L728),editar!$F$2:$G$13,2,0))</f>
        <v/>
      </c>
      <c r="AA728" s="80" t="str">
        <f>IF(controle!$L728="","",YEAR(controle!$L728))</f>
        <v/>
      </c>
      <c r="AB728" s="61"/>
      <c r="AC728" s="62">
        <f>IFERROR(K728-editar!$C$1,"")</f>
        <v>-44648</v>
      </c>
      <c r="AD728" s="62">
        <f t="shared" si="1"/>
        <v>9999955352</v>
      </c>
      <c r="AE728" s="63"/>
      <c r="AF728" s="63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ht="19.5" customHeight="1">
      <c r="A729" s="82" t="str">
        <f>IF(controle!$D729="","",controle!$P729)</f>
        <v/>
      </c>
      <c r="B729" s="83"/>
      <c r="C729" s="83"/>
      <c r="D729" s="83"/>
      <c r="E729" s="83"/>
      <c r="F729" s="91"/>
      <c r="G729" s="99"/>
      <c r="H729" s="91"/>
      <c r="I729" s="100"/>
      <c r="J729" s="92" t="str">
        <f>IFERROR(IF((controle!$I729&gt;0),IF((DAYS360(TODAY(),(controle!$I729+editar!$C$9))&lt;1),"Vencido",IF((DAYS360(TODAY(),(controle!$I729+editar!$C$9))&lt;31),(DAYS360(TODAY(),(controle!$I729+editar!$C$9))&amp;" Dias para vencer"),"Válido")),""),"Inválido")</f>
        <v/>
      </c>
      <c r="K729" s="93" t="str">
        <f>controle!$R729</f>
        <v/>
      </c>
      <c r="L729" s="94"/>
      <c r="M729" s="95" t="str">
        <f>IFERROR(IF((controle!$L729&gt;0),IF((DAYS360(TODAY(),(controle!$L729+editar!$C$15))&lt;1),"Vencido",IF((DAYS360(TODAY(),(controle!$L729+editar!$C$15))&lt;31),(DAYS360(TODAY(),(controle!$L729+editar!$C$15))&amp;" Dias para vencer"),"Válido")),""),"Inválido")</f>
        <v/>
      </c>
      <c r="N729" s="94" t="str">
        <f>IF(controle!$L729="","",controle!$L729+editar!$C$15)</f>
        <v/>
      </c>
      <c r="O729" s="97"/>
      <c r="P729" s="80">
        <v>722.0</v>
      </c>
      <c r="Q729" s="80" t="str">
        <f>IF(controle!$J729="","",IF(controle!$J729="Vencido","Vencido",IF(controle!$J729="Válido","Válido","Próximo ao vencimento")))</f>
        <v/>
      </c>
      <c r="R729" s="81" t="str">
        <f>IF(controle!$I729="","",controle!$I729+editar!$C$9)</f>
        <v/>
      </c>
      <c r="S729" s="80" t="str">
        <f>IF(controle!$R729="","",VLOOKUP(MONTH(controle!$R729),editar!$F$2:$G$13,2,0))</f>
        <v/>
      </c>
      <c r="T729" s="80" t="str">
        <f>IF(controle!$R729="","",YEAR(controle!$R729))</f>
        <v/>
      </c>
      <c r="U729" s="80" t="str">
        <f>IF(controle!$M729="","",IF(controle!$M729="Vencido","Vencido",IF(controle!$M729="Válido","Válido","Próximo ao vencimento")))</f>
        <v/>
      </c>
      <c r="V729" s="80" t="str">
        <f>IF(controle!$N729="","",VLOOKUP(MONTH(controle!$N729),editar!$F$2:$G$13,2,0))</f>
        <v/>
      </c>
      <c r="W729" s="80" t="str">
        <f>IF(controle!$N729="","",YEAR(controle!$N729))</f>
        <v/>
      </c>
      <c r="X729" s="80" t="str">
        <f>IF(controle!$I729="","",VLOOKUP(MONTH(controle!$I729),editar!$F$2:$G$13,2,0))</f>
        <v/>
      </c>
      <c r="Y729" s="80" t="str">
        <f>IF(controle!$I729="","",YEAR(controle!$I729))</f>
        <v/>
      </c>
      <c r="Z729" s="80" t="str">
        <f>IF(controle!$L729="","",VLOOKUP(MONTH(controle!$L729),editar!$F$2:$G$13,2,0))</f>
        <v/>
      </c>
      <c r="AA729" s="80" t="str">
        <f>IF(controle!$L729="","",YEAR(controle!$L729))</f>
        <v/>
      </c>
      <c r="AB729" s="61"/>
      <c r="AC729" s="62">
        <f>IFERROR(K729-editar!$C$1,"")</f>
        <v>-44648</v>
      </c>
      <c r="AD729" s="62">
        <f t="shared" si="1"/>
        <v>9999955352</v>
      </c>
      <c r="AE729" s="63"/>
      <c r="AF729" s="63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ht="19.5" customHeight="1">
      <c r="A730" s="82" t="str">
        <f>IF(controle!$D730="","",controle!$P730)</f>
        <v/>
      </c>
      <c r="B730" s="83"/>
      <c r="C730" s="83"/>
      <c r="D730" s="83"/>
      <c r="E730" s="83"/>
      <c r="F730" s="91"/>
      <c r="G730" s="99"/>
      <c r="H730" s="91"/>
      <c r="I730" s="100"/>
      <c r="J730" s="92" t="str">
        <f>IFERROR(IF((controle!$I730&gt;0),IF((DAYS360(TODAY(),(controle!$I730+editar!$C$9))&lt;1),"Vencido",IF((DAYS360(TODAY(),(controle!$I730+editar!$C$9))&lt;31),(DAYS360(TODAY(),(controle!$I730+editar!$C$9))&amp;" Dias para vencer"),"Válido")),""),"Inválido")</f>
        <v/>
      </c>
      <c r="K730" s="93" t="str">
        <f>controle!$R730</f>
        <v/>
      </c>
      <c r="L730" s="94"/>
      <c r="M730" s="95" t="str">
        <f>IFERROR(IF((controle!$L730&gt;0),IF((DAYS360(TODAY(),(controle!$L730+editar!$C$15))&lt;1),"Vencido",IF((DAYS360(TODAY(),(controle!$L730+editar!$C$15))&lt;31),(DAYS360(TODAY(),(controle!$L730+editar!$C$15))&amp;" Dias para vencer"),"Válido")),""),"Inválido")</f>
        <v/>
      </c>
      <c r="N730" s="94" t="str">
        <f>IF(controle!$L730="","",controle!$L730+editar!$C$15)</f>
        <v/>
      </c>
      <c r="O730" s="97"/>
      <c r="P730" s="80">
        <v>723.0</v>
      </c>
      <c r="Q730" s="80" t="str">
        <f>IF(controle!$J730="","",IF(controle!$J730="Vencido","Vencido",IF(controle!$J730="Válido","Válido","Próximo ao vencimento")))</f>
        <v/>
      </c>
      <c r="R730" s="81" t="str">
        <f>IF(controle!$I730="","",controle!$I730+editar!$C$9)</f>
        <v/>
      </c>
      <c r="S730" s="80" t="str">
        <f>IF(controle!$R730="","",VLOOKUP(MONTH(controle!$R730),editar!$F$2:$G$13,2,0))</f>
        <v/>
      </c>
      <c r="T730" s="80" t="str">
        <f>IF(controle!$R730="","",YEAR(controle!$R730))</f>
        <v/>
      </c>
      <c r="U730" s="80" t="str">
        <f>IF(controle!$M730="","",IF(controle!$M730="Vencido","Vencido",IF(controle!$M730="Válido","Válido","Próximo ao vencimento")))</f>
        <v/>
      </c>
      <c r="V730" s="80" t="str">
        <f>IF(controle!$N730="","",VLOOKUP(MONTH(controle!$N730),editar!$F$2:$G$13,2,0))</f>
        <v/>
      </c>
      <c r="W730" s="80" t="str">
        <f>IF(controle!$N730="","",YEAR(controle!$N730))</f>
        <v/>
      </c>
      <c r="X730" s="80" t="str">
        <f>IF(controle!$I730="","",VLOOKUP(MONTH(controle!$I730),editar!$F$2:$G$13,2,0))</f>
        <v/>
      </c>
      <c r="Y730" s="80" t="str">
        <f>IF(controle!$I730="","",YEAR(controle!$I730))</f>
        <v/>
      </c>
      <c r="Z730" s="80" t="str">
        <f>IF(controle!$L730="","",VLOOKUP(MONTH(controle!$L730),editar!$F$2:$G$13,2,0))</f>
        <v/>
      </c>
      <c r="AA730" s="80" t="str">
        <f>IF(controle!$L730="","",YEAR(controle!$L730))</f>
        <v/>
      </c>
      <c r="AB730" s="61"/>
      <c r="AC730" s="62">
        <f>IFERROR(K730-editar!$C$1,"")</f>
        <v>-44648</v>
      </c>
      <c r="AD730" s="62">
        <f t="shared" si="1"/>
        <v>9999955352</v>
      </c>
      <c r="AE730" s="63"/>
      <c r="AF730" s="63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ht="19.5" customHeight="1">
      <c r="A731" s="82" t="str">
        <f>IF(controle!$D731="","",controle!$P731)</f>
        <v/>
      </c>
      <c r="B731" s="83"/>
      <c r="C731" s="83"/>
      <c r="D731" s="83"/>
      <c r="E731" s="83"/>
      <c r="F731" s="91"/>
      <c r="G731" s="99"/>
      <c r="H731" s="91"/>
      <c r="I731" s="100"/>
      <c r="J731" s="92" t="str">
        <f>IFERROR(IF((controle!$I731&gt;0),IF((DAYS360(TODAY(),(controle!$I731+editar!$C$9))&lt;1),"Vencido",IF((DAYS360(TODAY(),(controle!$I731+editar!$C$9))&lt;31),(DAYS360(TODAY(),(controle!$I731+editar!$C$9))&amp;" Dias para vencer"),"Válido")),""),"Inválido")</f>
        <v/>
      </c>
      <c r="K731" s="93" t="str">
        <f>controle!$R731</f>
        <v/>
      </c>
      <c r="L731" s="94"/>
      <c r="M731" s="95" t="str">
        <f>IFERROR(IF((controle!$L731&gt;0),IF((DAYS360(TODAY(),(controle!$L731+editar!$C$15))&lt;1),"Vencido",IF((DAYS360(TODAY(),(controle!$L731+editar!$C$15))&lt;31),(DAYS360(TODAY(),(controle!$L731+editar!$C$15))&amp;" Dias para vencer"),"Válido")),""),"Inválido")</f>
        <v/>
      </c>
      <c r="N731" s="94" t="str">
        <f>IF(controle!$L731="","",controle!$L731+editar!$C$15)</f>
        <v/>
      </c>
      <c r="O731" s="97"/>
      <c r="P731" s="80">
        <v>724.0</v>
      </c>
      <c r="Q731" s="80" t="str">
        <f>IF(controle!$J731="","",IF(controle!$J731="Vencido","Vencido",IF(controle!$J731="Válido","Válido","Próximo ao vencimento")))</f>
        <v/>
      </c>
      <c r="R731" s="81" t="str">
        <f>IF(controle!$I731="","",controle!$I731+editar!$C$9)</f>
        <v/>
      </c>
      <c r="S731" s="80" t="str">
        <f>IF(controle!$R731="","",VLOOKUP(MONTH(controle!$R731),editar!$F$2:$G$13,2,0))</f>
        <v/>
      </c>
      <c r="T731" s="80" t="str">
        <f>IF(controle!$R731="","",YEAR(controle!$R731))</f>
        <v/>
      </c>
      <c r="U731" s="80" t="str">
        <f>IF(controle!$M731="","",IF(controle!$M731="Vencido","Vencido",IF(controle!$M731="Válido","Válido","Próximo ao vencimento")))</f>
        <v/>
      </c>
      <c r="V731" s="80" t="str">
        <f>IF(controle!$N731="","",VLOOKUP(MONTH(controle!$N731),editar!$F$2:$G$13,2,0))</f>
        <v/>
      </c>
      <c r="W731" s="80" t="str">
        <f>IF(controle!$N731="","",YEAR(controle!$N731))</f>
        <v/>
      </c>
      <c r="X731" s="80" t="str">
        <f>IF(controle!$I731="","",VLOOKUP(MONTH(controle!$I731),editar!$F$2:$G$13,2,0))</f>
        <v/>
      </c>
      <c r="Y731" s="80" t="str">
        <f>IF(controle!$I731="","",YEAR(controle!$I731))</f>
        <v/>
      </c>
      <c r="Z731" s="80" t="str">
        <f>IF(controle!$L731="","",VLOOKUP(MONTH(controle!$L731),editar!$F$2:$G$13,2,0))</f>
        <v/>
      </c>
      <c r="AA731" s="80" t="str">
        <f>IF(controle!$L731="","",YEAR(controle!$L731))</f>
        <v/>
      </c>
      <c r="AB731" s="61"/>
      <c r="AC731" s="62">
        <f>IFERROR(K731-editar!$C$1,"")</f>
        <v>-44648</v>
      </c>
      <c r="AD731" s="62">
        <f t="shared" si="1"/>
        <v>9999955352</v>
      </c>
      <c r="AE731" s="63"/>
      <c r="AF731" s="63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ht="19.5" customHeight="1">
      <c r="A732" s="82" t="str">
        <f>IF(controle!$D732="","",controle!$P732)</f>
        <v/>
      </c>
      <c r="B732" s="83"/>
      <c r="C732" s="83"/>
      <c r="D732" s="83"/>
      <c r="E732" s="83"/>
      <c r="F732" s="91"/>
      <c r="G732" s="99"/>
      <c r="H732" s="91"/>
      <c r="I732" s="100"/>
      <c r="J732" s="92" t="str">
        <f>IFERROR(IF((controle!$I732&gt;0),IF((DAYS360(TODAY(),(controle!$I732+editar!$C$9))&lt;1),"Vencido",IF((DAYS360(TODAY(),(controle!$I732+editar!$C$9))&lt;31),(DAYS360(TODAY(),(controle!$I732+editar!$C$9))&amp;" Dias para vencer"),"Válido")),""),"Inválido")</f>
        <v/>
      </c>
      <c r="K732" s="93" t="str">
        <f>controle!$R732</f>
        <v/>
      </c>
      <c r="L732" s="94"/>
      <c r="M732" s="95" t="str">
        <f>IFERROR(IF((controle!$L732&gt;0),IF((DAYS360(TODAY(),(controle!$L732+editar!$C$15))&lt;1),"Vencido",IF((DAYS360(TODAY(),(controle!$L732+editar!$C$15))&lt;31),(DAYS360(TODAY(),(controle!$L732+editar!$C$15))&amp;" Dias para vencer"),"Válido")),""),"Inválido")</f>
        <v/>
      </c>
      <c r="N732" s="94" t="str">
        <f>IF(controle!$L732="","",controle!$L732+editar!$C$15)</f>
        <v/>
      </c>
      <c r="O732" s="97"/>
      <c r="P732" s="80">
        <v>725.0</v>
      </c>
      <c r="Q732" s="80" t="str">
        <f>IF(controle!$J732="","",IF(controle!$J732="Vencido","Vencido",IF(controle!$J732="Válido","Válido","Próximo ao vencimento")))</f>
        <v/>
      </c>
      <c r="R732" s="81" t="str">
        <f>IF(controle!$I732="","",controle!$I732+editar!$C$9)</f>
        <v/>
      </c>
      <c r="S732" s="80" t="str">
        <f>IF(controle!$R732="","",VLOOKUP(MONTH(controle!$R732),editar!$F$2:$G$13,2,0))</f>
        <v/>
      </c>
      <c r="T732" s="80" t="str">
        <f>IF(controle!$R732="","",YEAR(controle!$R732))</f>
        <v/>
      </c>
      <c r="U732" s="80" t="str">
        <f>IF(controle!$M732="","",IF(controle!$M732="Vencido","Vencido",IF(controle!$M732="Válido","Válido","Próximo ao vencimento")))</f>
        <v/>
      </c>
      <c r="V732" s="80" t="str">
        <f>IF(controle!$N732="","",VLOOKUP(MONTH(controle!$N732),editar!$F$2:$G$13,2,0))</f>
        <v/>
      </c>
      <c r="W732" s="80" t="str">
        <f>IF(controle!$N732="","",YEAR(controle!$N732))</f>
        <v/>
      </c>
      <c r="X732" s="80" t="str">
        <f>IF(controle!$I732="","",VLOOKUP(MONTH(controle!$I732),editar!$F$2:$G$13,2,0))</f>
        <v/>
      </c>
      <c r="Y732" s="80" t="str">
        <f>IF(controle!$I732="","",YEAR(controle!$I732))</f>
        <v/>
      </c>
      <c r="Z732" s="80" t="str">
        <f>IF(controle!$L732="","",VLOOKUP(MONTH(controle!$L732),editar!$F$2:$G$13,2,0))</f>
        <v/>
      </c>
      <c r="AA732" s="80" t="str">
        <f>IF(controle!$L732="","",YEAR(controle!$L732))</f>
        <v/>
      </c>
      <c r="AB732" s="61"/>
      <c r="AC732" s="62">
        <f>IFERROR(K732-editar!$C$1,"")</f>
        <v>-44648</v>
      </c>
      <c r="AD732" s="62">
        <f t="shared" si="1"/>
        <v>9999955352</v>
      </c>
      <c r="AE732" s="63"/>
      <c r="AF732" s="63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ht="19.5" customHeight="1">
      <c r="A733" s="82" t="str">
        <f>IF(controle!$D733="","",controle!$P733)</f>
        <v/>
      </c>
      <c r="B733" s="83"/>
      <c r="C733" s="83"/>
      <c r="D733" s="83"/>
      <c r="E733" s="83"/>
      <c r="F733" s="91"/>
      <c r="G733" s="99"/>
      <c r="H733" s="91"/>
      <c r="I733" s="100"/>
      <c r="J733" s="92" t="str">
        <f>IFERROR(IF((controle!$I733&gt;0),IF((DAYS360(TODAY(),(controle!$I733+editar!$C$9))&lt;1),"Vencido",IF((DAYS360(TODAY(),(controle!$I733+editar!$C$9))&lt;31),(DAYS360(TODAY(),(controle!$I733+editar!$C$9))&amp;" Dias para vencer"),"Válido")),""),"Inválido")</f>
        <v/>
      </c>
      <c r="K733" s="93" t="str">
        <f>controle!$R733</f>
        <v/>
      </c>
      <c r="L733" s="94"/>
      <c r="M733" s="95" t="str">
        <f>IFERROR(IF((controle!$L733&gt;0),IF((DAYS360(TODAY(),(controle!$L733+editar!$C$15))&lt;1),"Vencido",IF((DAYS360(TODAY(),(controle!$L733+editar!$C$15))&lt;31),(DAYS360(TODAY(),(controle!$L733+editar!$C$15))&amp;" Dias para vencer"),"Válido")),""),"Inválido")</f>
        <v/>
      </c>
      <c r="N733" s="94" t="str">
        <f>IF(controle!$L733="","",controle!$L733+editar!$C$15)</f>
        <v/>
      </c>
      <c r="O733" s="97"/>
      <c r="P733" s="80">
        <v>726.0</v>
      </c>
      <c r="Q733" s="80" t="str">
        <f>IF(controle!$J733="","",IF(controle!$J733="Vencido","Vencido",IF(controle!$J733="Válido","Válido","Próximo ao vencimento")))</f>
        <v/>
      </c>
      <c r="R733" s="81" t="str">
        <f>IF(controle!$I733="","",controle!$I733+editar!$C$9)</f>
        <v/>
      </c>
      <c r="S733" s="80" t="str">
        <f>IF(controle!$R733="","",VLOOKUP(MONTH(controle!$R733),editar!$F$2:$G$13,2,0))</f>
        <v/>
      </c>
      <c r="T733" s="80" t="str">
        <f>IF(controle!$R733="","",YEAR(controle!$R733))</f>
        <v/>
      </c>
      <c r="U733" s="80" t="str">
        <f>IF(controle!$M733="","",IF(controle!$M733="Vencido","Vencido",IF(controle!$M733="Válido","Válido","Próximo ao vencimento")))</f>
        <v/>
      </c>
      <c r="V733" s="80" t="str">
        <f>IF(controle!$N733="","",VLOOKUP(MONTH(controle!$N733),editar!$F$2:$G$13,2,0))</f>
        <v/>
      </c>
      <c r="W733" s="80" t="str">
        <f>IF(controle!$N733="","",YEAR(controle!$N733))</f>
        <v/>
      </c>
      <c r="X733" s="80" t="str">
        <f>IF(controle!$I733="","",VLOOKUP(MONTH(controle!$I733),editar!$F$2:$G$13,2,0))</f>
        <v/>
      </c>
      <c r="Y733" s="80" t="str">
        <f>IF(controle!$I733="","",YEAR(controle!$I733))</f>
        <v/>
      </c>
      <c r="Z733" s="80" t="str">
        <f>IF(controle!$L733="","",VLOOKUP(MONTH(controle!$L733),editar!$F$2:$G$13,2,0))</f>
        <v/>
      </c>
      <c r="AA733" s="80" t="str">
        <f>IF(controle!$L733="","",YEAR(controle!$L733))</f>
        <v/>
      </c>
      <c r="AB733" s="61"/>
      <c r="AC733" s="62">
        <f>IFERROR(K733-editar!$C$1,"")</f>
        <v>-44648</v>
      </c>
      <c r="AD733" s="62">
        <f t="shared" si="1"/>
        <v>9999955352</v>
      </c>
      <c r="AE733" s="63"/>
      <c r="AF733" s="63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ht="19.5" customHeight="1">
      <c r="A734" s="82" t="str">
        <f>IF(controle!$D734="","",controle!$P734)</f>
        <v/>
      </c>
      <c r="B734" s="83"/>
      <c r="C734" s="83"/>
      <c r="D734" s="83"/>
      <c r="E734" s="83"/>
      <c r="F734" s="91"/>
      <c r="G734" s="99"/>
      <c r="H734" s="91"/>
      <c r="I734" s="100"/>
      <c r="J734" s="92" t="str">
        <f>IFERROR(IF((controle!$I734&gt;0),IF((DAYS360(TODAY(),(controle!$I734+editar!$C$9))&lt;1),"Vencido",IF((DAYS360(TODAY(),(controle!$I734+editar!$C$9))&lt;31),(DAYS360(TODAY(),(controle!$I734+editar!$C$9))&amp;" Dias para vencer"),"Válido")),""),"Inválido")</f>
        <v/>
      </c>
      <c r="K734" s="93" t="str">
        <f>controle!$R734</f>
        <v/>
      </c>
      <c r="L734" s="94"/>
      <c r="M734" s="95" t="str">
        <f>IFERROR(IF((controle!$L734&gt;0),IF((DAYS360(TODAY(),(controle!$L734+editar!$C$15))&lt;1),"Vencido",IF((DAYS360(TODAY(),(controle!$L734+editar!$C$15))&lt;31),(DAYS360(TODAY(),(controle!$L734+editar!$C$15))&amp;" Dias para vencer"),"Válido")),""),"Inválido")</f>
        <v/>
      </c>
      <c r="N734" s="94" t="str">
        <f>IF(controle!$L734="","",controle!$L734+editar!$C$15)</f>
        <v/>
      </c>
      <c r="O734" s="97"/>
      <c r="P734" s="80">
        <v>727.0</v>
      </c>
      <c r="Q734" s="80" t="str">
        <f>IF(controle!$J734="","",IF(controle!$J734="Vencido","Vencido",IF(controle!$J734="Válido","Válido","Próximo ao vencimento")))</f>
        <v/>
      </c>
      <c r="R734" s="81" t="str">
        <f>IF(controle!$I734="","",controle!$I734+editar!$C$9)</f>
        <v/>
      </c>
      <c r="S734" s="80" t="str">
        <f>IF(controle!$R734="","",VLOOKUP(MONTH(controle!$R734),editar!$F$2:$G$13,2,0))</f>
        <v/>
      </c>
      <c r="T734" s="80" t="str">
        <f>IF(controle!$R734="","",YEAR(controle!$R734))</f>
        <v/>
      </c>
      <c r="U734" s="80" t="str">
        <f>IF(controle!$M734="","",IF(controle!$M734="Vencido","Vencido",IF(controle!$M734="Válido","Válido","Próximo ao vencimento")))</f>
        <v/>
      </c>
      <c r="V734" s="80" t="str">
        <f>IF(controle!$N734="","",VLOOKUP(MONTH(controle!$N734),editar!$F$2:$G$13,2,0))</f>
        <v/>
      </c>
      <c r="W734" s="80" t="str">
        <f>IF(controle!$N734="","",YEAR(controle!$N734))</f>
        <v/>
      </c>
      <c r="X734" s="80" t="str">
        <f>IF(controle!$I734="","",VLOOKUP(MONTH(controle!$I734),editar!$F$2:$G$13,2,0))</f>
        <v/>
      </c>
      <c r="Y734" s="80" t="str">
        <f>IF(controle!$I734="","",YEAR(controle!$I734))</f>
        <v/>
      </c>
      <c r="Z734" s="80" t="str">
        <f>IF(controle!$L734="","",VLOOKUP(MONTH(controle!$L734),editar!$F$2:$G$13,2,0))</f>
        <v/>
      </c>
      <c r="AA734" s="80" t="str">
        <f>IF(controle!$L734="","",YEAR(controle!$L734))</f>
        <v/>
      </c>
      <c r="AB734" s="61"/>
      <c r="AC734" s="62">
        <f>IFERROR(K734-editar!$C$1,"")</f>
        <v>-44648</v>
      </c>
      <c r="AD734" s="62">
        <f t="shared" si="1"/>
        <v>9999955352</v>
      </c>
      <c r="AE734" s="63"/>
      <c r="AF734" s="63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ht="19.5" customHeight="1">
      <c r="A735" s="82" t="str">
        <f>IF(controle!$D735="","",controle!$P735)</f>
        <v/>
      </c>
      <c r="B735" s="83"/>
      <c r="C735" s="83"/>
      <c r="D735" s="83"/>
      <c r="E735" s="83"/>
      <c r="F735" s="91"/>
      <c r="G735" s="99"/>
      <c r="H735" s="91"/>
      <c r="I735" s="100"/>
      <c r="J735" s="92" t="str">
        <f>IFERROR(IF((controle!$I735&gt;0),IF((DAYS360(TODAY(),(controle!$I735+editar!$C$9))&lt;1),"Vencido",IF((DAYS360(TODAY(),(controle!$I735+editar!$C$9))&lt;31),(DAYS360(TODAY(),(controle!$I735+editar!$C$9))&amp;" Dias para vencer"),"Válido")),""),"Inválido")</f>
        <v/>
      </c>
      <c r="K735" s="93" t="str">
        <f>controle!$R735</f>
        <v/>
      </c>
      <c r="L735" s="94"/>
      <c r="M735" s="95" t="str">
        <f>IFERROR(IF((controle!$L735&gt;0),IF((DAYS360(TODAY(),(controle!$L735+editar!$C$15))&lt;1),"Vencido",IF((DAYS360(TODAY(),(controle!$L735+editar!$C$15))&lt;31),(DAYS360(TODAY(),(controle!$L735+editar!$C$15))&amp;" Dias para vencer"),"Válido")),""),"Inválido")</f>
        <v/>
      </c>
      <c r="N735" s="94" t="str">
        <f>IF(controle!$L735="","",controle!$L735+editar!$C$15)</f>
        <v/>
      </c>
      <c r="O735" s="97"/>
      <c r="P735" s="80">
        <v>728.0</v>
      </c>
      <c r="Q735" s="80" t="str">
        <f>IF(controle!$J735="","",IF(controle!$J735="Vencido","Vencido",IF(controle!$J735="Válido","Válido","Próximo ao vencimento")))</f>
        <v/>
      </c>
      <c r="R735" s="81" t="str">
        <f>IF(controle!$I735="","",controle!$I735+editar!$C$9)</f>
        <v/>
      </c>
      <c r="S735" s="80" t="str">
        <f>IF(controle!$R735="","",VLOOKUP(MONTH(controle!$R735),editar!$F$2:$G$13,2,0))</f>
        <v/>
      </c>
      <c r="T735" s="80" t="str">
        <f>IF(controle!$R735="","",YEAR(controle!$R735))</f>
        <v/>
      </c>
      <c r="U735" s="80" t="str">
        <f>IF(controle!$M735="","",IF(controle!$M735="Vencido","Vencido",IF(controle!$M735="Válido","Válido","Próximo ao vencimento")))</f>
        <v/>
      </c>
      <c r="V735" s="80" t="str">
        <f>IF(controle!$N735="","",VLOOKUP(MONTH(controle!$N735),editar!$F$2:$G$13,2,0))</f>
        <v/>
      </c>
      <c r="W735" s="80" t="str">
        <f>IF(controle!$N735="","",YEAR(controle!$N735))</f>
        <v/>
      </c>
      <c r="X735" s="80" t="str">
        <f>IF(controle!$I735="","",VLOOKUP(MONTH(controle!$I735),editar!$F$2:$G$13,2,0))</f>
        <v/>
      </c>
      <c r="Y735" s="80" t="str">
        <f>IF(controle!$I735="","",YEAR(controle!$I735))</f>
        <v/>
      </c>
      <c r="Z735" s="80" t="str">
        <f>IF(controle!$L735="","",VLOOKUP(MONTH(controle!$L735),editar!$F$2:$G$13,2,0))</f>
        <v/>
      </c>
      <c r="AA735" s="80" t="str">
        <f>IF(controle!$L735="","",YEAR(controle!$L735))</f>
        <v/>
      </c>
      <c r="AB735" s="61"/>
      <c r="AC735" s="62">
        <f>IFERROR(K735-editar!$C$1,"")</f>
        <v>-44648</v>
      </c>
      <c r="AD735" s="62">
        <f t="shared" si="1"/>
        <v>9999955352</v>
      </c>
      <c r="AE735" s="63"/>
      <c r="AF735" s="63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ht="19.5" customHeight="1">
      <c r="A736" s="82" t="str">
        <f>IF(controle!$D736="","",controle!$P736)</f>
        <v/>
      </c>
      <c r="B736" s="83"/>
      <c r="C736" s="83"/>
      <c r="D736" s="83"/>
      <c r="E736" s="83"/>
      <c r="F736" s="91"/>
      <c r="G736" s="99"/>
      <c r="H736" s="91"/>
      <c r="I736" s="100"/>
      <c r="J736" s="92" t="str">
        <f>IFERROR(IF((controle!$I736&gt;0),IF((DAYS360(TODAY(),(controle!$I736+editar!$C$9))&lt;1),"Vencido",IF((DAYS360(TODAY(),(controle!$I736+editar!$C$9))&lt;31),(DAYS360(TODAY(),(controle!$I736+editar!$C$9))&amp;" Dias para vencer"),"Válido")),""),"Inválido")</f>
        <v/>
      </c>
      <c r="K736" s="93" t="str">
        <f>controle!$R736</f>
        <v/>
      </c>
      <c r="L736" s="94"/>
      <c r="M736" s="95" t="str">
        <f>IFERROR(IF((controle!$L736&gt;0),IF((DAYS360(TODAY(),(controle!$L736+editar!$C$15))&lt;1),"Vencido",IF((DAYS360(TODAY(),(controle!$L736+editar!$C$15))&lt;31),(DAYS360(TODAY(),(controle!$L736+editar!$C$15))&amp;" Dias para vencer"),"Válido")),""),"Inválido")</f>
        <v/>
      </c>
      <c r="N736" s="94" t="str">
        <f>IF(controle!$L736="","",controle!$L736+editar!$C$15)</f>
        <v/>
      </c>
      <c r="O736" s="97"/>
      <c r="P736" s="80">
        <v>729.0</v>
      </c>
      <c r="Q736" s="80" t="str">
        <f>IF(controle!$J736="","",IF(controle!$J736="Vencido","Vencido",IF(controle!$J736="Válido","Válido","Próximo ao vencimento")))</f>
        <v/>
      </c>
      <c r="R736" s="81" t="str">
        <f>IF(controle!$I736="","",controle!$I736+editar!$C$9)</f>
        <v/>
      </c>
      <c r="S736" s="80" t="str">
        <f>IF(controle!$R736="","",VLOOKUP(MONTH(controle!$R736),editar!$F$2:$G$13,2,0))</f>
        <v/>
      </c>
      <c r="T736" s="80" t="str">
        <f>IF(controle!$R736="","",YEAR(controle!$R736))</f>
        <v/>
      </c>
      <c r="U736" s="80" t="str">
        <f>IF(controle!$M736="","",IF(controle!$M736="Vencido","Vencido",IF(controle!$M736="Válido","Válido","Próximo ao vencimento")))</f>
        <v/>
      </c>
      <c r="V736" s="80" t="str">
        <f>IF(controle!$N736="","",VLOOKUP(MONTH(controle!$N736),editar!$F$2:$G$13,2,0))</f>
        <v/>
      </c>
      <c r="W736" s="80" t="str">
        <f>IF(controle!$N736="","",YEAR(controle!$N736))</f>
        <v/>
      </c>
      <c r="X736" s="80" t="str">
        <f>IF(controle!$I736="","",VLOOKUP(MONTH(controle!$I736),editar!$F$2:$G$13,2,0))</f>
        <v/>
      </c>
      <c r="Y736" s="80" t="str">
        <f>IF(controle!$I736="","",YEAR(controle!$I736))</f>
        <v/>
      </c>
      <c r="Z736" s="80" t="str">
        <f>IF(controle!$L736="","",VLOOKUP(MONTH(controle!$L736),editar!$F$2:$G$13,2,0))</f>
        <v/>
      </c>
      <c r="AA736" s="80" t="str">
        <f>IF(controle!$L736="","",YEAR(controle!$L736))</f>
        <v/>
      </c>
      <c r="AB736" s="61"/>
      <c r="AC736" s="62">
        <f>IFERROR(K736-editar!$C$1,"")</f>
        <v>-44648</v>
      </c>
      <c r="AD736" s="62">
        <f t="shared" si="1"/>
        <v>9999955352</v>
      </c>
      <c r="AE736" s="63"/>
      <c r="AF736" s="63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ht="19.5" customHeight="1">
      <c r="A737" s="82" t="str">
        <f>IF(controle!$D737="","",controle!$P737)</f>
        <v/>
      </c>
      <c r="B737" s="83"/>
      <c r="C737" s="83"/>
      <c r="D737" s="83"/>
      <c r="E737" s="83"/>
      <c r="F737" s="91"/>
      <c r="G737" s="99"/>
      <c r="H737" s="91"/>
      <c r="I737" s="100"/>
      <c r="J737" s="92" t="str">
        <f>IFERROR(IF((controle!$I737&gt;0),IF((DAYS360(TODAY(),(controle!$I737+editar!$C$9))&lt;1),"Vencido",IF((DAYS360(TODAY(),(controle!$I737+editar!$C$9))&lt;31),(DAYS360(TODAY(),(controle!$I737+editar!$C$9))&amp;" Dias para vencer"),"Válido")),""),"Inválido")</f>
        <v/>
      </c>
      <c r="K737" s="93" t="str">
        <f>controle!$R737</f>
        <v/>
      </c>
      <c r="L737" s="94"/>
      <c r="M737" s="95" t="str">
        <f>IFERROR(IF((controle!$L737&gt;0),IF((DAYS360(TODAY(),(controle!$L737+editar!$C$15))&lt;1),"Vencido",IF((DAYS360(TODAY(),(controle!$L737+editar!$C$15))&lt;31),(DAYS360(TODAY(),(controle!$L737+editar!$C$15))&amp;" Dias para vencer"),"Válido")),""),"Inválido")</f>
        <v/>
      </c>
      <c r="N737" s="94" t="str">
        <f>IF(controle!$L737="","",controle!$L737+editar!$C$15)</f>
        <v/>
      </c>
      <c r="O737" s="97"/>
      <c r="P737" s="80">
        <v>730.0</v>
      </c>
      <c r="Q737" s="80" t="str">
        <f>IF(controle!$J737="","",IF(controle!$J737="Vencido","Vencido",IF(controle!$J737="Válido","Válido","Próximo ao vencimento")))</f>
        <v/>
      </c>
      <c r="R737" s="81" t="str">
        <f>IF(controle!$I737="","",controle!$I737+editar!$C$9)</f>
        <v/>
      </c>
      <c r="S737" s="80" t="str">
        <f>IF(controle!$R737="","",VLOOKUP(MONTH(controle!$R737),editar!$F$2:$G$13,2,0))</f>
        <v/>
      </c>
      <c r="T737" s="80" t="str">
        <f>IF(controle!$R737="","",YEAR(controle!$R737))</f>
        <v/>
      </c>
      <c r="U737" s="80" t="str">
        <f>IF(controle!$M737="","",IF(controle!$M737="Vencido","Vencido",IF(controle!$M737="Válido","Válido","Próximo ao vencimento")))</f>
        <v/>
      </c>
      <c r="V737" s="80" t="str">
        <f>IF(controle!$N737="","",VLOOKUP(MONTH(controle!$N737),editar!$F$2:$G$13,2,0))</f>
        <v/>
      </c>
      <c r="W737" s="80" t="str">
        <f>IF(controle!$N737="","",YEAR(controle!$N737))</f>
        <v/>
      </c>
      <c r="X737" s="80" t="str">
        <f>IF(controle!$I737="","",VLOOKUP(MONTH(controle!$I737),editar!$F$2:$G$13,2,0))</f>
        <v/>
      </c>
      <c r="Y737" s="80" t="str">
        <f>IF(controle!$I737="","",YEAR(controle!$I737))</f>
        <v/>
      </c>
      <c r="Z737" s="80" t="str">
        <f>IF(controle!$L737="","",VLOOKUP(MONTH(controle!$L737),editar!$F$2:$G$13,2,0))</f>
        <v/>
      </c>
      <c r="AA737" s="80" t="str">
        <f>IF(controle!$L737="","",YEAR(controle!$L737))</f>
        <v/>
      </c>
      <c r="AB737" s="61"/>
      <c r="AC737" s="62">
        <f>IFERROR(K737-editar!$C$1,"")</f>
        <v>-44648</v>
      </c>
      <c r="AD737" s="62">
        <f t="shared" si="1"/>
        <v>9999955352</v>
      </c>
      <c r="AE737" s="63"/>
      <c r="AF737" s="63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ht="19.5" customHeight="1">
      <c r="A738" s="82" t="str">
        <f>IF(controle!$D738="","",controle!$P738)</f>
        <v/>
      </c>
      <c r="B738" s="83"/>
      <c r="C738" s="83"/>
      <c r="D738" s="83"/>
      <c r="E738" s="83"/>
      <c r="F738" s="91"/>
      <c r="G738" s="99"/>
      <c r="H738" s="91"/>
      <c r="I738" s="100"/>
      <c r="J738" s="92" t="str">
        <f>IFERROR(IF((controle!$I738&gt;0),IF((DAYS360(TODAY(),(controle!$I738+editar!$C$9))&lt;1),"Vencido",IF((DAYS360(TODAY(),(controle!$I738+editar!$C$9))&lt;31),(DAYS360(TODAY(),(controle!$I738+editar!$C$9))&amp;" Dias para vencer"),"Válido")),""),"Inválido")</f>
        <v/>
      </c>
      <c r="K738" s="93" t="str">
        <f>controle!$R738</f>
        <v/>
      </c>
      <c r="L738" s="94"/>
      <c r="M738" s="95" t="str">
        <f>IFERROR(IF((controle!$L738&gt;0),IF((DAYS360(TODAY(),(controle!$L738+editar!$C$15))&lt;1),"Vencido",IF((DAYS360(TODAY(),(controle!$L738+editar!$C$15))&lt;31),(DAYS360(TODAY(),(controle!$L738+editar!$C$15))&amp;" Dias para vencer"),"Válido")),""),"Inválido")</f>
        <v/>
      </c>
      <c r="N738" s="94" t="str">
        <f>IF(controle!$L738="","",controle!$L738+editar!$C$15)</f>
        <v/>
      </c>
      <c r="O738" s="97"/>
      <c r="P738" s="80">
        <v>731.0</v>
      </c>
      <c r="Q738" s="80" t="str">
        <f>IF(controle!$J738="","",IF(controle!$J738="Vencido","Vencido",IF(controle!$J738="Válido","Válido","Próximo ao vencimento")))</f>
        <v/>
      </c>
      <c r="R738" s="81" t="str">
        <f>IF(controle!$I738="","",controle!$I738+editar!$C$9)</f>
        <v/>
      </c>
      <c r="S738" s="80" t="str">
        <f>IF(controle!$R738="","",VLOOKUP(MONTH(controle!$R738),editar!$F$2:$G$13,2,0))</f>
        <v/>
      </c>
      <c r="T738" s="80" t="str">
        <f>IF(controle!$R738="","",YEAR(controle!$R738))</f>
        <v/>
      </c>
      <c r="U738" s="80" t="str">
        <f>IF(controle!$M738="","",IF(controle!$M738="Vencido","Vencido",IF(controle!$M738="Válido","Válido","Próximo ao vencimento")))</f>
        <v/>
      </c>
      <c r="V738" s="80" t="str">
        <f>IF(controle!$N738="","",VLOOKUP(MONTH(controle!$N738),editar!$F$2:$G$13,2,0))</f>
        <v/>
      </c>
      <c r="W738" s="80" t="str">
        <f>IF(controle!$N738="","",YEAR(controle!$N738))</f>
        <v/>
      </c>
      <c r="X738" s="80" t="str">
        <f>IF(controle!$I738="","",VLOOKUP(MONTH(controle!$I738),editar!$F$2:$G$13,2,0))</f>
        <v/>
      </c>
      <c r="Y738" s="80" t="str">
        <f>IF(controle!$I738="","",YEAR(controle!$I738))</f>
        <v/>
      </c>
      <c r="Z738" s="80" t="str">
        <f>IF(controle!$L738="","",VLOOKUP(MONTH(controle!$L738),editar!$F$2:$G$13,2,0))</f>
        <v/>
      </c>
      <c r="AA738" s="80" t="str">
        <f>IF(controle!$L738="","",YEAR(controle!$L738))</f>
        <v/>
      </c>
      <c r="AB738" s="61"/>
      <c r="AC738" s="62">
        <f>IFERROR(K738-editar!$C$1,"")</f>
        <v>-44648</v>
      </c>
      <c r="AD738" s="62">
        <f t="shared" si="1"/>
        <v>9999955352</v>
      </c>
      <c r="AE738" s="63"/>
      <c r="AF738" s="63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ht="19.5" customHeight="1">
      <c r="A739" s="82" t="str">
        <f>IF(controle!$D739="","",controle!$P739)</f>
        <v/>
      </c>
      <c r="B739" s="83"/>
      <c r="C739" s="83"/>
      <c r="D739" s="83"/>
      <c r="E739" s="83"/>
      <c r="F739" s="91"/>
      <c r="G739" s="99"/>
      <c r="H739" s="91"/>
      <c r="I739" s="100"/>
      <c r="J739" s="92" t="str">
        <f>IFERROR(IF((controle!$I739&gt;0),IF((DAYS360(TODAY(),(controle!$I739+editar!$C$9))&lt;1),"Vencido",IF((DAYS360(TODAY(),(controle!$I739+editar!$C$9))&lt;31),(DAYS360(TODAY(),(controle!$I739+editar!$C$9))&amp;" Dias para vencer"),"Válido")),""),"Inválido")</f>
        <v/>
      </c>
      <c r="K739" s="93" t="str">
        <f>controle!$R739</f>
        <v/>
      </c>
      <c r="L739" s="94"/>
      <c r="M739" s="95" t="str">
        <f>IFERROR(IF((controle!$L739&gt;0),IF((DAYS360(TODAY(),(controle!$L739+editar!$C$15))&lt;1),"Vencido",IF((DAYS360(TODAY(),(controle!$L739+editar!$C$15))&lt;31),(DAYS360(TODAY(),(controle!$L739+editar!$C$15))&amp;" Dias para vencer"),"Válido")),""),"Inválido")</f>
        <v/>
      </c>
      <c r="N739" s="94" t="str">
        <f>IF(controle!$L739="","",controle!$L739+editar!$C$15)</f>
        <v/>
      </c>
      <c r="O739" s="97"/>
      <c r="P739" s="80">
        <v>732.0</v>
      </c>
      <c r="Q739" s="80" t="str">
        <f>IF(controle!$J739="","",IF(controle!$J739="Vencido","Vencido",IF(controle!$J739="Válido","Válido","Próximo ao vencimento")))</f>
        <v/>
      </c>
      <c r="R739" s="81" t="str">
        <f>IF(controle!$I739="","",controle!$I739+editar!$C$9)</f>
        <v/>
      </c>
      <c r="S739" s="80" t="str">
        <f>IF(controle!$R739="","",VLOOKUP(MONTH(controle!$R739),editar!$F$2:$G$13,2,0))</f>
        <v/>
      </c>
      <c r="T739" s="80" t="str">
        <f>IF(controle!$R739="","",YEAR(controle!$R739))</f>
        <v/>
      </c>
      <c r="U739" s="80" t="str">
        <f>IF(controle!$M739="","",IF(controle!$M739="Vencido","Vencido",IF(controle!$M739="Válido","Válido","Próximo ao vencimento")))</f>
        <v/>
      </c>
      <c r="V739" s="80" t="str">
        <f>IF(controle!$N739="","",VLOOKUP(MONTH(controle!$N739),editar!$F$2:$G$13,2,0))</f>
        <v/>
      </c>
      <c r="W739" s="80" t="str">
        <f>IF(controle!$N739="","",YEAR(controle!$N739))</f>
        <v/>
      </c>
      <c r="X739" s="80" t="str">
        <f>IF(controle!$I739="","",VLOOKUP(MONTH(controle!$I739),editar!$F$2:$G$13,2,0))</f>
        <v/>
      </c>
      <c r="Y739" s="80" t="str">
        <f>IF(controle!$I739="","",YEAR(controle!$I739))</f>
        <v/>
      </c>
      <c r="Z739" s="80" t="str">
        <f>IF(controle!$L739="","",VLOOKUP(MONTH(controle!$L739),editar!$F$2:$G$13,2,0))</f>
        <v/>
      </c>
      <c r="AA739" s="80" t="str">
        <f>IF(controle!$L739="","",YEAR(controle!$L739))</f>
        <v/>
      </c>
      <c r="AB739" s="61"/>
      <c r="AC739" s="62">
        <f>IFERROR(K739-editar!$C$1,"")</f>
        <v>-44648</v>
      </c>
      <c r="AD739" s="62">
        <f t="shared" si="1"/>
        <v>9999955352</v>
      </c>
      <c r="AE739" s="63"/>
      <c r="AF739" s="63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ht="19.5" customHeight="1">
      <c r="A740" s="82" t="str">
        <f>IF(controle!$D740="","",controle!$P740)</f>
        <v/>
      </c>
      <c r="B740" s="83"/>
      <c r="C740" s="83"/>
      <c r="D740" s="83"/>
      <c r="E740" s="83"/>
      <c r="F740" s="91"/>
      <c r="G740" s="99"/>
      <c r="H740" s="91"/>
      <c r="I740" s="100"/>
      <c r="J740" s="92" t="str">
        <f>IFERROR(IF((controle!$I740&gt;0),IF((DAYS360(TODAY(),(controle!$I740+editar!$C$9))&lt;1),"Vencido",IF((DAYS360(TODAY(),(controle!$I740+editar!$C$9))&lt;31),(DAYS360(TODAY(),(controle!$I740+editar!$C$9))&amp;" Dias para vencer"),"Válido")),""),"Inválido")</f>
        <v/>
      </c>
      <c r="K740" s="93" t="str">
        <f>controle!$R740</f>
        <v/>
      </c>
      <c r="L740" s="94"/>
      <c r="M740" s="95" t="str">
        <f>IFERROR(IF((controle!$L740&gt;0),IF((DAYS360(TODAY(),(controle!$L740+editar!$C$15))&lt;1),"Vencido",IF((DAYS360(TODAY(),(controle!$L740+editar!$C$15))&lt;31),(DAYS360(TODAY(),(controle!$L740+editar!$C$15))&amp;" Dias para vencer"),"Válido")),""),"Inválido")</f>
        <v/>
      </c>
      <c r="N740" s="94" t="str">
        <f>IF(controle!$L740="","",controle!$L740+editar!$C$15)</f>
        <v/>
      </c>
      <c r="O740" s="97"/>
      <c r="P740" s="80">
        <v>733.0</v>
      </c>
      <c r="Q740" s="80" t="str">
        <f>IF(controle!$J740="","",IF(controle!$J740="Vencido","Vencido",IF(controle!$J740="Válido","Válido","Próximo ao vencimento")))</f>
        <v/>
      </c>
      <c r="R740" s="81" t="str">
        <f>IF(controle!$I740="","",controle!$I740+editar!$C$9)</f>
        <v/>
      </c>
      <c r="S740" s="80" t="str">
        <f>IF(controle!$R740="","",VLOOKUP(MONTH(controle!$R740),editar!$F$2:$G$13,2,0))</f>
        <v/>
      </c>
      <c r="T740" s="80" t="str">
        <f>IF(controle!$R740="","",YEAR(controle!$R740))</f>
        <v/>
      </c>
      <c r="U740" s="80" t="str">
        <f>IF(controle!$M740="","",IF(controle!$M740="Vencido","Vencido",IF(controle!$M740="Válido","Válido","Próximo ao vencimento")))</f>
        <v/>
      </c>
      <c r="V740" s="80" t="str">
        <f>IF(controle!$N740="","",VLOOKUP(MONTH(controle!$N740),editar!$F$2:$G$13,2,0))</f>
        <v/>
      </c>
      <c r="W740" s="80" t="str">
        <f>IF(controle!$N740="","",YEAR(controle!$N740))</f>
        <v/>
      </c>
      <c r="X740" s="80" t="str">
        <f>IF(controle!$I740="","",VLOOKUP(MONTH(controle!$I740),editar!$F$2:$G$13,2,0))</f>
        <v/>
      </c>
      <c r="Y740" s="80" t="str">
        <f>IF(controle!$I740="","",YEAR(controle!$I740))</f>
        <v/>
      </c>
      <c r="Z740" s="80" t="str">
        <f>IF(controle!$L740="","",VLOOKUP(MONTH(controle!$L740),editar!$F$2:$G$13,2,0))</f>
        <v/>
      </c>
      <c r="AA740" s="80" t="str">
        <f>IF(controle!$L740="","",YEAR(controle!$L740))</f>
        <v/>
      </c>
      <c r="AB740" s="61"/>
      <c r="AC740" s="62">
        <f>IFERROR(K740-editar!$C$1,"")</f>
        <v>-44648</v>
      </c>
      <c r="AD740" s="62">
        <f t="shared" si="1"/>
        <v>9999955352</v>
      </c>
      <c r="AE740" s="63"/>
      <c r="AF740" s="63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ht="19.5" customHeight="1">
      <c r="A741" s="82" t="str">
        <f>IF(controle!$D741="","",controle!$P741)</f>
        <v/>
      </c>
      <c r="B741" s="83"/>
      <c r="C741" s="83"/>
      <c r="D741" s="83"/>
      <c r="E741" s="83"/>
      <c r="F741" s="91"/>
      <c r="G741" s="99"/>
      <c r="H741" s="91"/>
      <c r="I741" s="100"/>
      <c r="J741" s="92" t="str">
        <f>IFERROR(IF((controle!$I741&gt;0),IF((DAYS360(TODAY(),(controle!$I741+editar!$C$9))&lt;1),"Vencido",IF((DAYS360(TODAY(),(controle!$I741+editar!$C$9))&lt;31),(DAYS360(TODAY(),(controle!$I741+editar!$C$9))&amp;" Dias para vencer"),"Válido")),""),"Inválido")</f>
        <v/>
      </c>
      <c r="K741" s="93" t="str">
        <f>controle!$R741</f>
        <v/>
      </c>
      <c r="L741" s="94"/>
      <c r="M741" s="95" t="str">
        <f>IFERROR(IF((controle!$L741&gt;0),IF((DAYS360(TODAY(),(controle!$L741+editar!$C$15))&lt;1),"Vencido",IF((DAYS360(TODAY(),(controle!$L741+editar!$C$15))&lt;31),(DAYS360(TODAY(),(controle!$L741+editar!$C$15))&amp;" Dias para vencer"),"Válido")),""),"Inválido")</f>
        <v/>
      </c>
      <c r="N741" s="94" t="str">
        <f>IF(controle!$L741="","",controle!$L741+editar!$C$15)</f>
        <v/>
      </c>
      <c r="O741" s="97"/>
      <c r="P741" s="80">
        <v>734.0</v>
      </c>
      <c r="Q741" s="80" t="str">
        <f>IF(controle!$J741="","",IF(controle!$J741="Vencido","Vencido",IF(controle!$J741="Válido","Válido","Próximo ao vencimento")))</f>
        <v/>
      </c>
      <c r="R741" s="81" t="str">
        <f>IF(controle!$I741="","",controle!$I741+editar!$C$9)</f>
        <v/>
      </c>
      <c r="S741" s="80" t="str">
        <f>IF(controle!$R741="","",VLOOKUP(MONTH(controle!$R741),editar!$F$2:$G$13,2,0))</f>
        <v/>
      </c>
      <c r="T741" s="80" t="str">
        <f>IF(controle!$R741="","",YEAR(controle!$R741))</f>
        <v/>
      </c>
      <c r="U741" s="80" t="str">
        <f>IF(controle!$M741="","",IF(controle!$M741="Vencido","Vencido",IF(controle!$M741="Válido","Válido","Próximo ao vencimento")))</f>
        <v/>
      </c>
      <c r="V741" s="80" t="str">
        <f>IF(controle!$N741="","",VLOOKUP(MONTH(controle!$N741),editar!$F$2:$G$13,2,0))</f>
        <v/>
      </c>
      <c r="W741" s="80" t="str">
        <f>IF(controle!$N741="","",YEAR(controle!$N741))</f>
        <v/>
      </c>
      <c r="X741" s="80" t="str">
        <f>IF(controle!$I741="","",VLOOKUP(MONTH(controle!$I741),editar!$F$2:$G$13,2,0))</f>
        <v/>
      </c>
      <c r="Y741" s="80" t="str">
        <f>IF(controle!$I741="","",YEAR(controle!$I741))</f>
        <v/>
      </c>
      <c r="Z741" s="80" t="str">
        <f>IF(controle!$L741="","",VLOOKUP(MONTH(controle!$L741),editar!$F$2:$G$13,2,0))</f>
        <v/>
      </c>
      <c r="AA741" s="80" t="str">
        <f>IF(controle!$L741="","",YEAR(controle!$L741))</f>
        <v/>
      </c>
      <c r="AB741" s="61"/>
      <c r="AC741" s="62">
        <f>IFERROR(K741-editar!$C$1,"")</f>
        <v>-44648</v>
      </c>
      <c r="AD741" s="62">
        <f t="shared" si="1"/>
        <v>9999955352</v>
      </c>
      <c r="AE741" s="63"/>
      <c r="AF741" s="63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ht="19.5" customHeight="1">
      <c r="A742" s="82" t="str">
        <f>IF(controle!$D742="","",controle!$P742)</f>
        <v/>
      </c>
      <c r="B742" s="83"/>
      <c r="C742" s="83"/>
      <c r="D742" s="83"/>
      <c r="E742" s="83"/>
      <c r="F742" s="91"/>
      <c r="G742" s="99"/>
      <c r="H742" s="91"/>
      <c r="I742" s="100"/>
      <c r="J742" s="92" t="str">
        <f>IFERROR(IF((controle!$I742&gt;0),IF((DAYS360(TODAY(),(controle!$I742+editar!$C$9))&lt;1),"Vencido",IF((DAYS360(TODAY(),(controle!$I742+editar!$C$9))&lt;31),(DAYS360(TODAY(),(controle!$I742+editar!$C$9))&amp;" Dias para vencer"),"Válido")),""),"Inválido")</f>
        <v/>
      </c>
      <c r="K742" s="93" t="str">
        <f>controle!$R742</f>
        <v/>
      </c>
      <c r="L742" s="94"/>
      <c r="M742" s="95" t="str">
        <f>IFERROR(IF((controle!$L742&gt;0),IF((DAYS360(TODAY(),(controle!$L742+editar!$C$15))&lt;1),"Vencido",IF((DAYS360(TODAY(),(controle!$L742+editar!$C$15))&lt;31),(DAYS360(TODAY(),(controle!$L742+editar!$C$15))&amp;" Dias para vencer"),"Válido")),""),"Inválido")</f>
        <v/>
      </c>
      <c r="N742" s="94" t="str">
        <f>IF(controle!$L742="","",controle!$L742+editar!$C$15)</f>
        <v/>
      </c>
      <c r="O742" s="97"/>
      <c r="P742" s="80">
        <v>735.0</v>
      </c>
      <c r="Q742" s="80" t="str">
        <f>IF(controle!$J742="","",IF(controle!$J742="Vencido","Vencido",IF(controle!$J742="Válido","Válido","Próximo ao vencimento")))</f>
        <v/>
      </c>
      <c r="R742" s="81" t="str">
        <f>IF(controle!$I742="","",controle!$I742+editar!$C$9)</f>
        <v/>
      </c>
      <c r="S742" s="80" t="str">
        <f>IF(controle!$R742="","",VLOOKUP(MONTH(controle!$R742),editar!$F$2:$G$13,2,0))</f>
        <v/>
      </c>
      <c r="T742" s="80" t="str">
        <f>IF(controle!$R742="","",YEAR(controle!$R742))</f>
        <v/>
      </c>
      <c r="U742" s="80" t="str">
        <f>IF(controle!$M742="","",IF(controle!$M742="Vencido","Vencido",IF(controle!$M742="Válido","Válido","Próximo ao vencimento")))</f>
        <v/>
      </c>
      <c r="V742" s="80" t="str">
        <f>IF(controle!$N742="","",VLOOKUP(MONTH(controle!$N742),editar!$F$2:$G$13,2,0))</f>
        <v/>
      </c>
      <c r="W742" s="80" t="str">
        <f>IF(controle!$N742="","",YEAR(controle!$N742))</f>
        <v/>
      </c>
      <c r="X742" s="80" t="str">
        <f>IF(controle!$I742="","",VLOOKUP(MONTH(controle!$I742),editar!$F$2:$G$13,2,0))</f>
        <v/>
      </c>
      <c r="Y742" s="80" t="str">
        <f>IF(controle!$I742="","",YEAR(controle!$I742))</f>
        <v/>
      </c>
      <c r="Z742" s="80" t="str">
        <f>IF(controle!$L742="","",VLOOKUP(MONTH(controle!$L742),editar!$F$2:$G$13,2,0))</f>
        <v/>
      </c>
      <c r="AA742" s="80" t="str">
        <f>IF(controle!$L742="","",YEAR(controle!$L742))</f>
        <v/>
      </c>
      <c r="AB742" s="61"/>
      <c r="AC742" s="62">
        <f>IFERROR(K742-editar!$C$1,"")</f>
        <v>-44648</v>
      </c>
      <c r="AD742" s="62">
        <f t="shared" si="1"/>
        <v>9999955352</v>
      </c>
      <c r="AE742" s="63"/>
      <c r="AF742" s="63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ht="19.5" customHeight="1">
      <c r="A743" s="82" t="str">
        <f>IF(controle!$D743="","",controle!$P743)</f>
        <v/>
      </c>
      <c r="B743" s="83"/>
      <c r="C743" s="83"/>
      <c r="D743" s="83"/>
      <c r="E743" s="83"/>
      <c r="F743" s="91"/>
      <c r="G743" s="99"/>
      <c r="H743" s="91"/>
      <c r="I743" s="100"/>
      <c r="J743" s="92" t="str">
        <f>IFERROR(IF((controle!$I743&gt;0),IF((DAYS360(TODAY(),(controle!$I743+editar!$C$9))&lt;1),"Vencido",IF((DAYS360(TODAY(),(controle!$I743+editar!$C$9))&lt;31),(DAYS360(TODAY(),(controle!$I743+editar!$C$9))&amp;" Dias para vencer"),"Válido")),""),"Inválido")</f>
        <v/>
      </c>
      <c r="K743" s="93" t="str">
        <f>controle!$R743</f>
        <v/>
      </c>
      <c r="L743" s="94"/>
      <c r="M743" s="95" t="str">
        <f>IFERROR(IF((controle!$L743&gt;0),IF((DAYS360(TODAY(),(controle!$L743+editar!$C$15))&lt;1),"Vencido",IF((DAYS360(TODAY(),(controle!$L743+editar!$C$15))&lt;31),(DAYS360(TODAY(),(controle!$L743+editar!$C$15))&amp;" Dias para vencer"),"Válido")),""),"Inválido")</f>
        <v/>
      </c>
      <c r="N743" s="94" t="str">
        <f>IF(controle!$L743="","",controle!$L743+editar!$C$15)</f>
        <v/>
      </c>
      <c r="O743" s="97"/>
      <c r="P743" s="80">
        <v>736.0</v>
      </c>
      <c r="Q743" s="80" t="str">
        <f>IF(controle!$J743="","",IF(controle!$J743="Vencido","Vencido",IF(controle!$J743="Válido","Válido","Próximo ao vencimento")))</f>
        <v/>
      </c>
      <c r="R743" s="81" t="str">
        <f>IF(controle!$I743="","",controle!$I743+editar!$C$9)</f>
        <v/>
      </c>
      <c r="S743" s="80" t="str">
        <f>IF(controle!$R743="","",VLOOKUP(MONTH(controle!$R743),editar!$F$2:$G$13,2,0))</f>
        <v/>
      </c>
      <c r="T743" s="80" t="str">
        <f>IF(controle!$R743="","",YEAR(controle!$R743))</f>
        <v/>
      </c>
      <c r="U743" s="80" t="str">
        <f>IF(controle!$M743="","",IF(controle!$M743="Vencido","Vencido",IF(controle!$M743="Válido","Válido","Próximo ao vencimento")))</f>
        <v/>
      </c>
      <c r="V743" s="80" t="str">
        <f>IF(controle!$N743="","",VLOOKUP(MONTH(controle!$N743),editar!$F$2:$G$13,2,0))</f>
        <v/>
      </c>
      <c r="W743" s="80" t="str">
        <f>IF(controle!$N743="","",YEAR(controle!$N743))</f>
        <v/>
      </c>
      <c r="X743" s="80" t="str">
        <f>IF(controle!$I743="","",VLOOKUP(MONTH(controle!$I743),editar!$F$2:$G$13,2,0))</f>
        <v/>
      </c>
      <c r="Y743" s="80" t="str">
        <f>IF(controle!$I743="","",YEAR(controle!$I743))</f>
        <v/>
      </c>
      <c r="Z743" s="80" t="str">
        <f>IF(controle!$L743="","",VLOOKUP(MONTH(controle!$L743),editar!$F$2:$G$13,2,0))</f>
        <v/>
      </c>
      <c r="AA743" s="80" t="str">
        <f>IF(controle!$L743="","",YEAR(controle!$L743))</f>
        <v/>
      </c>
      <c r="AB743" s="61"/>
      <c r="AC743" s="62">
        <f>IFERROR(K743-editar!$C$1,"")</f>
        <v>-44648</v>
      </c>
      <c r="AD743" s="62">
        <f t="shared" si="1"/>
        <v>9999955352</v>
      </c>
      <c r="AE743" s="63"/>
      <c r="AF743" s="63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ht="19.5" customHeight="1">
      <c r="A744" s="82" t="str">
        <f>IF(controle!$D744="","",controle!$P744)</f>
        <v/>
      </c>
      <c r="B744" s="83"/>
      <c r="C744" s="83"/>
      <c r="D744" s="83"/>
      <c r="E744" s="83"/>
      <c r="F744" s="91"/>
      <c r="G744" s="99"/>
      <c r="H744" s="91"/>
      <c r="I744" s="100"/>
      <c r="J744" s="92" t="str">
        <f>IFERROR(IF((controle!$I744&gt;0),IF((DAYS360(TODAY(),(controle!$I744+editar!$C$9))&lt;1),"Vencido",IF((DAYS360(TODAY(),(controle!$I744+editar!$C$9))&lt;31),(DAYS360(TODAY(),(controle!$I744+editar!$C$9))&amp;" Dias para vencer"),"Válido")),""),"Inválido")</f>
        <v/>
      </c>
      <c r="K744" s="93" t="str">
        <f>controle!$R744</f>
        <v/>
      </c>
      <c r="L744" s="94"/>
      <c r="M744" s="95" t="str">
        <f>IFERROR(IF((controle!$L744&gt;0),IF((DAYS360(TODAY(),(controle!$L744+editar!$C$15))&lt;1),"Vencido",IF((DAYS360(TODAY(),(controle!$L744+editar!$C$15))&lt;31),(DAYS360(TODAY(),(controle!$L744+editar!$C$15))&amp;" Dias para vencer"),"Válido")),""),"Inválido")</f>
        <v/>
      </c>
      <c r="N744" s="94" t="str">
        <f>IF(controle!$L744="","",controle!$L744+editar!$C$15)</f>
        <v/>
      </c>
      <c r="O744" s="97"/>
      <c r="P744" s="80">
        <v>737.0</v>
      </c>
      <c r="Q744" s="80" t="str">
        <f>IF(controle!$J744="","",IF(controle!$J744="Vencido","Vencido",IF(controle!$J744="Válido","Válido","Próximo ao vencimento")))</f>
        <v/>
      </c>
      <c r="R744" s="81" t="str">
        <f>IF(controle!$I744="","",controle!$I744+editar!$C$9)</f>
        <v/>
      </c>
      <c r="S744" s="80" t="str">
        <f>IF(controle!$R744="","",VLOOKUP(MONTH(controle!$R744),editar!$F$2:$G$13,2,0))</f>
        <v/>
      </c>
      <c r="T744" s="80" t="str">
        <f>IF(controle!$R744="","",YEAR(controle!$R744))</f>
        <v/>
      </c>
      <c r="U744" s="80" t="str">
        <f>IF(controle!$M744="","",IF(controle!$M744="Vencido","Vencido",IF(controle!$M744="Válido","Válido","Próximo ao vencimento")))</f>
        <v/>
      </c>
      <c r="V744" s="80" t="str">
        <f>IF(controle!$N744="","",VLOOKUP(MONTH(controle!$N744),editar!$F$2:$G$13,2,0))</f>
        <v/>
      </c>
      <c r="W744" s="80" t="str">
        <f>IF(controle!$N744="","",YEAR(controle!$N744))</f>
        <v/>
      </c>
      <c r="X744" s="80" t="str">
        <f>IF(controle!$I744="","",VLOOKUP(MONTH(controle!$I744),editar!$F$2:$G$13,2,0))</f>
        <v/>
      </c>
      <c r="Y744" s="80" t="str">
        <f>IF(controle!$I744="","",YEAR(controle!$I744))</f>
        <v/>
      </c>
      <c r="Z744" s="80" t="str">
        <f>IF(controle!$L744="","",VLOOKUP(MONTH(controle!$L744),editar!$F$2:$G$13,2,0))</f>
        <v/>
      </c>
      <c r="AA744" s="80" t="str">
        <f>IF(controle!$L744="","",YEAR(controle!$L744))</f>
        <v/>
      </c>
      <c r="AB744" s="61"/>
      <c r="AC744" s="62">
        <f>IFERROR(K744-editar!$C$1,"")</f>
        <v>-44648</v>
      </c>
      <c r="AD744" s="62">
        <f t="shared" si="1"/>
        <v>9999955352</v>
      </c>
      <c r="AE744" s="63"/>
      <c r="AF744" s="63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ht="19.5" customHeight="1">
      <c r="A745" s="82" t="str">
        <f>IF(controle!$D745="","",controle!$P745)</f>
        <v/>
      </c>
      <c r="B745" s="83"/>
      <c r="C745" s="83"/>
      <c r="D745" s="83"/>
      <c r="E745" s="83"/>
      <c r="F745" s="91"/>
      <c r="G745" s="99"/>
      <c r="H745" s="91"/>
      <c r="I745" s="100"/>
      <c r="J745" s="92" t="str">
        <f>IFERROR(IF((controle!$I745&gt;0),IF((DAYS360(TODAY(),(controle!$I745+editar!$C$9))&lt;1),"Vencido",IF((DAYS360(TODAY(),(controle!$I745+editar!$C$9))&lt;31),(DAYS360(TODAY(),(controle!$I745+editar!$C$9))&amp;" Dias para vencer"),"Válido")),""),"Inválido")</f>
        <v/>
      </c>
      <c r="K745" s="93" t="str">
        <f>controle!$R745</f>
        <v/>
      </c>
      <c r="L745" s="94"/>
      <c r="M745" s="95" t="str">
        <f>IFERROR(IF((controle!$L745&gt;0),IF((DAYS360(TODAY(),(controle!$L745+editar!$C$15))&lt;1),"Vencido",IF((DAYS360(TODAY(),(controle!$L745+editar!$C$15))&lt;31),(DAYS360(TODAY(),(controle!$L745+editar!$C$15))&amp;" Dias para vencer"),"Válido")),""),"Inválido")</f>
        <v/>
      </c>
      <c r="N745" s="94" t="str">
        <f>IF(controle!$L745="","",controle!$L745+editar!$C$15)</f>
        <v/>
      </c>
      <c r="O745" s="97"/>
      <c r="P745" s="80">
        <v>738.0</v>
      </c>
      <c r="Q745" s="80" t="str">
        <f>IF(controle!$J745="","",IF(controle!$J745="Vencido","Vencido",IF(controle!$J745="Válido","Válido","Próximo ao vencimento")))</f>
        <v/>
      </c>
      <c r="R745" s="81" t="str">
        <f>IF(controle!$I745="","",controle!$I745+editar!$C$9)</f>
        <v/>
      </c>
      <c r="S745" s="80" t="str">
        <f>IF(controle!$R745="","",VLOOKUP(MONTH(controle!$R745),editar!$F$2:$G$13,2,0))</f>
        <v/>
      </c>
      <c r="T745" s="80" t="str">
        <f>IF(controle!$R745="","",YEAR(controle!$R745))</f>
        <v/>
      </c>
      <c r="U745" s="80" t="str">
        <f>IF(controle!$M745="","",IF(controle!$M745="Vencido","Vencido",IF(controle!$M745="Válido","Válido","Próximo ao vencimento")))</f>
        <v/>
      </c>
      <c r="V745" s="80" t="str">
        <f>IF(controle!$N745="","",VLOOKUP(MONTH(controle!$N745),editar!$F$2:$G$13,2,0))</f>
        <v/>
      </c>
      <c r="W745" s="80" t="str">
        <f>IF(controle!$N745="","",YEAR(controle!$N745))</f>
        <v/>
      </c>
      <c r="X745" s="80" t="str">
        <f>IF(controle!$I745="","",VLOOKUP(MONTH(controle!$I745),editar!$F$2:$G$13,2,0))</f>
        <v/>
      </c>
      <c r="Y745" s="80" t="str">
        <f>IF(controle!$I745="","",YEAR(controle!$I745))</f>
        <v/>
      </c>
      <c r="Z745" s="80" t="str">
        <f>IF(controle!$L745="","",VLOOKUP(MONTH(controle!$L745),editar!$F$2:$G$13,2,0))</f>
        <v/>
      </c>
      <c r="AA745" s="80" t="str">
        <f>IF(controle!$L745="","",YEAR(controle!$L745))</f>
        <v/>
      </c>
      <c r="AB745" s="61"/>
      <c r="AC745" s="62">
        <f>IFERROR(K745-editar!$C$1,"")</f>
        <v>-44648</v>
      </c>
      <c r="AD745" s="62">
        <f t="shared" si="1"/>
        <v>9999955352</v>
      </c>
      <c r="AE745" s="63"/>
      <c r="AF745" s="63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ht="19.5" customHeight="1">
      <c r="A746" s="82" t="str">
        <f>IF(controle!$D746="","",controle!$P746)</f>
        <v/>
      </c>
      <c r="B746" s="83"/>
      <c r="C746" s="83"/>
      <c r="D746" s="83"/>
      <c r="E746" s="83"/>
      <c r="F746" s="91"/>
      <c r="G746" s="99"/>
      <c r="H746" s="91"/>
      <c r="I746" s="100"/>
      <c r="J746" s="92" t="str">
        <f>IFERROR(IF((controle!$I746&gt;0),IF((DAYS360(TODAY(),(controle!$I746+editar!$C$9))&lt;1),"Vencido",IF((DAYS360(TODAY(),(controle!$I746+editar!$C$9))&lt;31),(DAYS360(TODAY(),(controle!$I746+editar!$C$9))&amp;" Dias para vencer"),"Válido")),""),"Inválido")</f>
        <v/>
      </c>
      <c r="K746" s="93" t="str">
        <f>controle!$R746</f>
        <v/>
      </c>
      <c r="L746" s="94"/>
      <c r="M746" s="95" t="str">
        <f>IFERROR(IF((controle!$L746&gt;0),IF((DAYS360(TODAY(),(controle!$L746+editar!$C$15))&lt;1),"Vencido",IF((DAYS360(TODAY(),(controle!$L746+editar!$C$15))&lt;31),(DAYS360(TODAY(),(controle!$L746+editar!$C$15))&amp;" Dias para vencer"),"Válido")),""),"Inválido")</f>
        <v/>
      </c>
      <c r="N746" s="94" t="str">
        <f>IF(controle!$L746="","",controle!$L746+editar!$C$15)</f>
        <v/>
      </c>
      <c r="O746" s="97"/>
      <c r="P746" s="80">
        <v>739.0</v>
      </c>
      <c r="Q746" s="80" t="str">
        <f>IF(controle!$J746="","",IF(controle!$J746="Vencido","Vencido",IF(controle!$J746="Válido","Válido","Próximo ao vencimento")))</f>
        <v/>
      </c>
      <c r="R746" s="81" t="str">
        <f>IF(controle!$I746="","",controle!$I746+editar!$C$9)</f>
        <v/>
      </c>
      <c r="S746" s="80" t="str">
        <f>IF(controle!$R746="","",VLOOKUP(MONTH(controle!$R746),editar!$F$2:$G$13,2,0))</f>
        <v/>
      </c>
      <c r="T746" s="80" t="str">
        <f>IF(controle!$R746="","",YEAR(controle!$R746))</f>
        <v/>
      </c>
      <c r="U746" s="80" t="str">
        <f>IF(controle!$M746="","",IF(controle!$M746="Vencido","Vencido",IF(controle!$M746="Válido","Válido","Próximo ao vencimento")))</f>
        <v/>
      </c>
      <c r="V746" s="80" t="str">
        <f>IF(controle!$N746="","",VLOOKUP(MONTH(controle!$N746),editar!$F$2:$G$13,2,0))</f>
        <v/>
      </c>
      <c r="W746" s="80" t="str">
        <f>IF(controle!$N746="","",YEAR(controle!$N746))</f>
        <v/>
      </c>
      <c r="X746" s="80" t="str">
        <f>IF(controle!$I746="","",VLOOKUP(MONTH(controle!$I746),editar!$F$2:$G$13,2,0))</f>
        <v/>
      </c>
      <c r="Y746" s="80" t="str">
        <f>IF(controle!$I746="","",YEAR(controle!$I746))</f>
        <v/>
      </c>
      <c r="Z746" s="80" t="str">
        <f>IF(controle!$L746="","",VLOOKUP(MONTH(controle!$L746),editar!$F$2:$G$13,2,0))</f>
        <v/>
      </c>
      <c r="AA746" s="80" t="str">
        <f>IF(controle!$L746="","",YEAR(controle!$L746))</f>
        <v/>
      </c>
      <c r="AB746" s="61"/>
      <c r="AC746" s="62">
        <f>IFERROR(K746-editar!$C$1,"")</f>
        <v>-44648</v>
      </c>
      <c r="AD746" s="62">
        <f t="shared" si="1"/>
        <v>9999955352</v>
      </c>
      <c r="AE746" s="63"/>
      <c r="AF746" s="63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ht="19.5" customHeight="1">
      <c r="A747" s="82" t="str">
        <f>IF(controle!$D747="","",controle!$P747)</f>
        <v/>
      </c>
      <c r="B747" s="83"/>
      <c r="C747" s="83"/>
      <c r="D747" s="83"/>
      <c r="E747" s="83"/>
      <c r="F747" s="91"/>
      <c r="G747" s="99"/>
      <c r="H747" s="91"/>
      <c r="I747" s="100"/>
      <c r="J747" s="92" t="str">
        <f>IFERROR(IF((controle!$I747&gt;0),IF((DAYS360(TODAY(),(controle!$I747+editar!$C$9))&lt;1),"Vencido",IF((DAYS360(TODAY(),(controle!$I747+editar!$C$9))&lt;31),(DAYS360(TODAY(),(controle!$I747+editar!$C$9))&amp;" Dias para vencer"),"Válido")),""),"Inválido")</f>
        <v/>
      </c>
      <c r="K747" s="93" t="str">
        <f>controle!$R747</f>
        <v/>
      </c>
      <c r="L747" s="94"/>
      <c r="M747" s="95" t="str">
        <f>IFERROR(IF((controle!$L747&gt;0),IF((DAYS360(TODAY(),(controle!$L747+editar!$C$15))&lt;1),"Vencido",IF((DAYS360(TODAY(),(controle!$L747+editar!$C$15))&lt;31),(DAYS360(TODAY(),(controle!$L747+editar!$C$15))&amp;" Dias para vencer"),"Válido")),""),"Inválido")</f>
        <v/>
      </c>
      <c r="N747" s="94" t="str">
        <f>IF(controle!$L747="","",controle!$L747+editar!$C$15)</f>
        <v/>
      </c>
      <c r="O747" s="97"/>
      <c r="P747" s="80">
        <v>740.0</v>
      </c>
      <c r="Q747" s="80" t="str">
        <f>IF(controle!$J747="","",IF(controle!$J747="Vencido","Vencido",IF(controle!$J747="Válido","Válido","Próximo ao vencimento")))</f>
        <v/>
      </c>
      <c r="R747" s="81" t="str">
        <f>IF(controle!$I747="","",controle!$I747+editar!$C$9)</f>
        <v/>
      </c>
      <c r="S747" s="80" t="str">
        <f>IF(controle!$R747="","",VLOOKUP(MONTH(controle!$R747),editar!$F$2:$G$13,2,0))</f>
        <v/>
      </c>
      <c r="T747" s="80" t="str">
        <f>IF(controle!$R747="","",YEAR(controle!$R747))</f>
        <v/>
      </c>
      <c r="U747" s="80" t="str">
        <f>IF(controle!$M747="","",IF(controle!$M747="Vencido","Vencido",IF(controle!$M747="Válido","Válido","Próximo ao vencimento")))</f>
        <v/>
      </c>
      <c r="V747" s="80" t="str">
        <f>IF(controle!$N747="","",VLOOKUP(MONTH(controle!$N747),editar!$F$2:$G$13,2,0))</f>
        <v/>
      </c>
      <c r="W747" s="80" t="str">
        <f>IF(controle!$N747="","",YEAR(controle!$N747))</f>
        <v/>
      </c>
      <c r="X747" s="80" t="str">
        <f>IF(controle!$I747="","",VLOOKUP(MONTH(controle!$I747),editar!$F$2:$G$13,2,0))</f>
        <v/>
      </c>
      <c r="Y747" s="80" t="str">
        <f>IF(controle!$I747="","",YEAR(controle!$I747))</f>
        <v/>
      </c>
      <c r="Z747" s="80" t="str">
        <f>IF(controle!$L747="","",VLOOKUP(MONTH(controle!$L747),editar!$F$2:$G$13,2,0))</f>
        <v/>
      </c>
      <c r="AA747" s="80" t="str">
        <f>IF(controle!$L747="","",YEAR(controle!$L747))</f>
        <v/>
      </c>
      <c r="AB747" s="61"/>
      <c r="AC747" s="62">
        <f>IFERROR(K747-editar!$C$1,"")</f>
        <v>-44648</v>
      </c>
      <c r="AD747" s="62">
        <f t="shared" si="1"/>
        <v>9999955352</v>
      </c>
      <c r="AE747" s="63"/>
      <c r="AF747" s="63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ht="19.5" customHeight="1">
      <c r="A748" s="82" t="str">
        <f>IF(controle!$D748="","",controle!$P748)</f>
        <v/>
      </c>
      <c r="B748" s="83"/>
      <c r="C748" s="83"/>
      <c r="D748" s="83"/>
      <c r="E748" s="83"/>
      <c r="F748" s="91"/>
      <c r="G748" s="99"/>
      <c r="H748" s="91"/>
      <c r="I748" s="100"/>
      <c r="J748" s="92" t="str">
        <f>IFERROR(IF((controle!$I748&gt;0),IF((DAYS360(TODAY(),(controle!$I748+editar!$C$9))&lt;1),"Vencido",IF((DAYS360(TODAY(),(controle!$I748+editar!$C$9))&lt;31),(DAYS360(TODAY(),(controle!$I748+editar!$C$9))&amp;" Dias para vencer"),"Válido")),""),"Inválido")</f>
        <v/>
      </c>
      <c r="K748" s="93" t="str">
        <f>controle!$R748</f>
        <v/>
      </c>
      <c r="L748" s="94"/>
      <c r="M748" s="95" t="str">
        <f>IFERROR(IF((controle!$L748&gt;0),IF((DAYS360(TODAY(),(controle!$L748+editar!$C$15))&lt;1),"Vencido",IF((DAYS360(TODAY(),(controle!$L748+editar!$C$15))&lt;31),(DAYS360(TODAY(),(controle!$L748+editar!$C$15))&amp;" Dias para vencer"),"Válido")),""),"Inválido")</f>
        <v/>
      </c>
      <c r="N748" s="94" t="str">
        <f>IF(controle!$L748="","",controle!$L748+editar!$C$15)</f>
        <v/>
      </c>
      <c r="O748" s="97"/>
      <c r="P748" s="80">
        <v>741.0</v>
      </c>
      <c r="Q748" s="80" t="str">
        <f>IF(controle!$J748="","",IF(controle!$J748="Vencido","Vencido",IF(controle!$J748="Válido","Válido","Próximo ao vencimento")))</f>
        <v/>
      </c>
      <c r="R748" s="81" t="str">
        <f>IF(controle!$I748="","",controle!$I748+editar!$C$9)</f>
        <v/>
      </c>
      <c r="S748" s="80" t="str">
        <f>IF(controle!$R748="","",VLOOKUP(MONTH(controle!$R748),editar!$F$2:$G$13,2,0))</f>
        <v/>
      </c>
      <c r="T748" s="80" t="str">
        <f>IF(controle!$R748="","",YEAR(controle!$R748))</f>
        <v/>
      </c>
      <c r="U748" s="80" t="str">
        <f>IF(controle!$M748="","",IF(controle!$M748="Vencido","Vencido",IF(controle!$M748="Válido","Válido","Próximo ao vencimento")))</f>
        <v/>
      </c>
      <c r="V748" s="80" t="str">
        <f>IF(controle!$N748="","",VLOOKUP(MONTH(controle!$N748),editar!$F$2:$G$13,2,0))</f>
        <v/>
      </c>
      <c r="W748" s="80" t="str">
        <f>IF(controle!$N748="","",YEAR(controle!$N748))</f>
        <v/>
      </c>
      <c r="X748" s="80" t="str">
        <f>IF(controle!$I748="","",VLOOKUP(MONTH(controle!$I748),editar!$F$2:$G$13,2,0))</f>
        <v/>
      </c>
      <c r="Y748" s="80" t="str">
        <f>IF(controle!$I748="","",YEAR(controle!$I748))</f>
        <v/>
      </c>
      <c r="Z748" s="80" t="str">
        <f>IF(controle!$L748="","",VLOOKUP(MONTH(controle!$L748),editar!$F$2:$G$13,2,0))</f>
        <v/>
      </c>
      <c r="AA748" s="80" t="str">
        <f>IF(controle!$L748="","",YEAR(controle!$L748))</f>
        <v/>
      </c>
      <c r="AB748" s="61"/>
      <c r="AC748" s="62">
        <f>IFERROR(K748-editar!$C$1,"")</f>
        <v>-44648</v>
      </c>
      <c r="AD748" s="62">
        <f t="shared" si="1"/>
        <v>9999955352</v>
      </c>
      <c r="AE748" s="63"/>
      <c r="AF748" s="63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ht="19.5" customHeight="1">
      <c r="A749" s="82" t="str">
        <f>IF(controle!$D749="","",controle!$P749)</f>
        <v/>
      </c>
      <c r="B749" s="83"/>
      <c r="C749" s="83"/>
      <c r="D749" s="83"/>
      <c r="E749" s="83"/>
      <c r="F749" s="91"/>
      <c r="G749" s="99"/>
      <c r="H749" s="91"/>
      <c r="I749" s="100"/>
      <c r="J749" s="92" t="str">
        <f>IFERROR(IF((controle!$I749&gt;0),IF((DAYS360(TODAY(),(controle!$I749+editar!$C$9))&lt;1),"Vencido",IF((DAYS360(TODAY(),(controle!$I749+editar!$C$9))&lt;31),(DAYS360(TODAY(),(controle!$I749+editar!$C$9))&amp;" Dias para vencer"),"Válido")),""),"Inválido")</f>
        <v/>
      </c>
      <c r="K749" s="93" t="str">
        <f>controle!$R749</f>
        <v/>
      </c>
      <c r="L749" s="94"/>
      <c r="M749" s="95" t="str">
        <f>IFERROR(IF((controle!$L749&gt;0),IF((DAYS360(TODAY(),(controle!$L749+editar!$C$15))&lt;1),"Vencido",IF((DAYS360(TODAY(),(controle!$L749+editar!$C$15))&lt;31),(DAYS360(TODAY(),(controle!$L749+editar!$C$15))&amp;" Dias para vencer"),"Válido")),""),"Inválido")</f>
        <v/>
      </c>
      <c r="N749" s="94" t="str">
        <f>IF(controle!$L749="","",controle!$L749+editar!$C$15)</f>
        <v/>
      </c>
      <c r="O749" s="97"/>
      <c r="P749" s="80">
        <v>742.0</v>
      </c>
      <c r="Q749" s="80" t="str">
        <f>IF(controle!$J749="","",IF(controle!$J749="Vencido","Vencido",IF(controle!$J749="Válido","Válido","Próximo ao vencimento")))</f>
        <v/>
      </c>
      <c r="R749" s="81" t="str">
        <f>IF(controle!$I749="","",controle!$I749+editar!$C$9)</f>
        <v/>
      </c>
      <c r="S749" s="80" t="str">
        <f>IF(controle!$R749="","",VLOOKUP(MONTH(controle!$R749),editar!$F$2:$G$13,2,0))</f>
        <v/>
      </c>
      <c r="T749" s="80" t="str">
        <f>IF(controle!$R749="","",YEAR(controle!$R749))</f>
        <v/>
      </c>
      <c r="U749" s="80" t="str">
        <f>IF(controle!$M749="","",IF(controle!$M749="Vencido","Vencido",IF(controle!$M749="Válido","Válido","Próximo ao vencimento")))</f>
        <v/>
      </c>
      <c r="V749" s="80" t="str">
        <f>IF(controle!$N749="","",VLOOKUP(MONTH(controle!$N749),editar!$F$2:$G$13,2,0))</f>
        <v/>
      </c>
      <c r="W749" s="80" t="str">
        <f>IF(controle!$N749="","",YEAR(controle!$N749))</f>
        <v/>
      </c>
      <c r="X749" s="80" t="str">
        <f>IF(controle!$I749="","",VLOOKUP(MONTH(controle!$I749),editar!$F$2:$G$13,2,0))</f>
        <v/>
      </c>
      <c r="Y749" s="80" t="str">
        <f>IF(controle!$I749="","",YEAR(controle!$I749))</f>
        <v/>
      </c>
      <c r="Z749" s="80" t="str">
        <f>IF(controle!$L749="","",VLOOKUP(MONTH(controle!$L749),editar!$F$2:$G$13,2,0))</f>
        <v/>
      </c>
      <c r="AA749" s="80" t="str">
        <f>IF(controle!$L749="","",YEAR(controle!$L749))</f>
        <v/>
      </c>
      <c r="AB749" s="61"/>
      <c r="AC749" s="62">
        <f>IFERROR(K749-editar!$C$1,"")</f>
        <v>-44648</v>
      </c>
      <c r="AD749" s="62">
        <f t="shared" si="1"/>
        <v>9999955352</v>
      </c>
      <c r="AE749" s="63"/>
      <c r="AF749" s="63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ht="19.5" customHeight="1">
      <c r="A750" s="82" t="str">
        <f>IF(controle!$D750="","",controle!$P750)</f>
        <v/>
      </c>
      <c r="B750" s="83"/>
      <c r="C750" s="83"/>
      <c r="D750" s="83"/>
      <c r="E750" s="83"/>
      <c r="F750" s="91"/>
      <c r="G750" s="99"/>
      <c r="H750" s="91"/>
      <c r="I750" s="100"/>
      <c r="J750" s="92" t="str">
        <f>IFERROR(IF((controle!$I750&gt;0),IF((DAYS360(TODAY(),(controle!$I750+editar!$C$9))&lt;1),"Vencido",IF((DAYS360(TODAY(),(controle!$I750+editar!$C$9))&lt;31),(DAYS360(TODAY(),(controle!$I750+editar!$C$9))&amp;" Dias para vencer"),"Válido")),""),"Inválido")</f>
        <v/>
      </c>
      <c r="K750" s="93" t="str">
        <f>controle!$R750</f>
        <v/>
      </c>
      <c r="L750" s="94"/>
      <c r="M750" s="95" t="str">
        <f>IFERROR(IF((controle!$L750&gt;0),IF((DAYS360(TODAY(),(controle!$L750+editar!$C$15))&lt;1),"Vencido",IF((DAYS360(TODAY(),(controle!$L750+editar!$C$15))&lt;31),(DAYS360(TODAY(),(controle!$L750+editar!$C$15))&amp;" Dias para vencer"),"Válido")),""),"Inválido")</f>
        <v/>
      </c>
      <c r="N750" s="94" t="str">
        <f>IF(controle!$L750="","",controle!$L750+editar!$C$15)</f>
        <v/>
      </c>
      <c r="O750" s="97"/>
      <c r="P750" s="80">
        <v>743.0</v>
      </c>
      <c r="Q750" s="80" t="str">
        <f>IF(controle!$J750="","",IF(controle!$J750="Vencido","Vencido",IF(controle!$J750="Válido","Válido","Próximo ao vencimento")))</f>
        <v/>
      </c>
      <c r="R750" s="81" t="str">
        <f>IF(controle!$I750="","",controle!$I750+editar!$C$9)</f>
        <v/>
      </c>
      <c r="S750" s="80" t="str">
        <f>IF(controle!$R750="","",VLOOKUP(MONTH(controle!$R750),editar!$F$2:$G$13,2,0))</f>
        <v/>
      </c>
      <c r="T750" s="80" t="str">
        <f>IF(controle!$R750="","",YEAR(controle!$R750))</f>
        <v/>
      </c>
      <c r="U750" s="80" t="str">
        <f>IF(controle!$M750="","",IF(controle!$M750="Vencido","Vencido",IF(controle!$M750="Válido","Válido","Próximo ao vencimento")))</f>
        <v/>
      </c>
      <c r="V750" s="80" t="str">
        <f>IF(controle!$N750="","",VLOOKUP(MONTH(controle!$N750),editar!$F$2:$G$13,2,0))</f>
        <v/>
      </c>
      <c r="W750" s="80" t="str">
        <f>IF(controle!$N750="","",YEAR(controle!$N750))</f>
        <v/>
      </c>
      <c r="X750" s="80" t="str">
        <f>IF(controle!$I750="","",VLOOKUP(MONTH(controle!$I750),editar!$F$2:$G$13,2,0))</f>
        <v/>
      </c>
      <c r="Y750" s="80" t="str">
        <f>IF(controle!$I750="","",YEAR(controle!$I750))</f>
        <v/>
      </c>
      <c r="Z750" s="80" t="str">
        <f>IF(controle!$L750="","",VLOOKUP(MONTH(controle!$L750),editar!$F$2:$G$13,2,0))</f>
        <v/>
      </c>
      <c r="AA750" s="80" t="str">
        <f>IF(controle!$L750="","",YEAR(controle!$L750))</f>
        <v/>
      </c>
      <c r="AB750" s="61"/>
      <c r="AC750" s="62">
        <f>IFERROR(K750-editar!$C$1,"")</f>
        <v>-44648</v>
      </c>
      <c r="AD750" s="62">
        <f t="shared" si="1"/>
        <v>9999955352</v>
      </c>
      <c r="AE750" s="63"/>
      <c r="AF750" s="63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ht="19.5" customHeight="1">
      <c r="A751" s="82" t="str">
        <f>IF(controle!$D751="","",controle!$P751)</f>
        <v/>
      </c>
      <c r="B751" s="83"/>
      <c r="C751" s="83"/>
      <c r="D751" s="83"/>
      <c r="E751" s="83"/>
      <c r="F751" s="91"/>
      <c r="G751" s="99"/>
      <c r="H751" s="91"/>
      <c r="I751" s="100"/>
      <c r="J751" s="92" t="str">
        <f>IFERROR(IF((controle!$I751&gt;0),IF((DAYS360(TODAY(),(controle!$I751+editar!$C$9))&lt;1),"Vencido",IF((DAYS360(TODAY(),(controle!$I751+editar!$C$9))&lt;31),(DAYS360(TODAY(),(controle!$I751+editar!$C$9))&amp;" Dias para vencer"),"Válido")),""),"Inválido")</f>
        <v/>
      </c>
      <c r="K751" s="93" t="str">
        <f>controle!$R751</f>
        <v/>
      </c>
      <c r="L751" s="94"/>
      <c r="M751" s="95" t="str">
        <f>IFERROR(IF((controle!$L751&gt;0),IF((DAYS360(TODAY(),(controle!$L751+editar!$C$15))&lt;1),"Vencido",IF((DAYS360(TODAY(),(controle!$L751+editar!$C$15))&lt;31),(DAYS360(TODAY(),(controle!$L751+editar!$C$15))&amp;" Dias para vencer"),"Válido")),""),"Inválido")</f>
        <v/>
      </c>
      <c r="N751" s="94" t="str">
        <f>IF(controle!$L751="","",controle!$L751+editar!$C$15)</f>
        <v/>
      </c>
      <c r="O751" s="97"/>
      <c r="P751" s="80">
        <v>744.0</v>
      </c>
      <c r="Q751" s="80" t="str">
        <f>IF(controle!$J751="","",IF(controle!$J751="Vencido","Vencido",IF(controle!$J751="Válido","Válido","Próximo ao vencimento")))</f>
        <v/>
      </c>
      <c r="R751" s="81" t="str">
        <f>IF(controle!$I751="","",controle!$I751+editar!$C$9)</f>
        <v/>
      </c>
      <c r="S751" s="80" t="str">
        <f>IF(controle!$R751="","",VLOOKUP(MONTH(controle!$R751),editar!$F$2:$G$13,2,0))</f>
        <v/>
      </c>
      <c r="T751" s="80" t="str">
        <f>IF(controle!$R751="","",YEAR(controle!$R751))</f>
        <v/>
      </c>
      <c r="U751" s="80" t="str">
        <f>IF(controle!$M751="","",IF(controle!$M751="Vencido","Vencido",IF(controle!$M751="Válido","Válido","Próximo ao vencimento")))</f>
        <v/>
      </c>
      <c r="V751" s="80" t="str">
        <f>IF(controle!$N751="","",VLOOKUP(MONTH(controle!$N751),editar!$F$2:$G$13,2,0))</f>
        <v/>
      </c>
      <c r="W751" s="80" t="str">
        <f>IF(controle!$N751="","",YEAR(controle!$N751))</f>
        <v/>
      </c>
      <c r="X751" s="80" t="str">
        <f>IF(controle!$I751="","",VLOOKUP(MONTH(controle!$I751),editar!$F$2:$G$13,2,0))</f>
        <v/>
      </c>
      <c r="Y751" s="80" t="str">
        <f>IF(controle!$I751="","",YEAR(controle!$I751))</f>
        <v/>
      </c>
      <c r="Z751" s="80" t="str">
        <f>IF(controle!$L751="","",VLOOKUP(MONTH(controle!$L751),editar!$F$2:$G$13,2,0))</f>
        <v/>
      </c>
      <c r="AA751" s="80" t="str">
        <f>IF(controle!$L751="","",YEAR(controle!$L751))</f>
        <v/>
      </c>
      <c r="AB751" s="61"/>
      <c r="AC751" s="62">
        <f>IFERROR(K751-editar!$C$1,"")</f>
        <v>-44648</v>
      </c>
      <c r="AD751" s="62">
        <f t="shared" si="1"/>
        <v>9999955352</v>
      </c>
      <c r="AE751" s="63"/>
      <c r="AF751" s="63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ht="19.5" customHeight="1">
      <c r="A752" s="82" t="str">
        <f>IF(controle!$D752="","",controle!$P752)</f>
        <v/>
      </c>
      <c r="B752" s="83"/>
      <c r="C752" s="83"/>
      <c r="D752" s="83"/>
      <c r="E752" s="83"/>
      <c r="F752" s="91"/>
      <c r="G752" s="99"/>
      <c r="H752" s="91"/>
      <c r="I752" s="100"/>
      <c r="J752" s="92" t="str">
        <f>IFERROR(IF((controle!$I752&gt;0),IF((DAYS360(TODAY(),(controle!$I752+editar!$C$9))&lt;1),"Vencido",IF((DAYS360(TODAY(),(controle!$I752+editar!$C$9))&lt;31),(DAYS360(TODAY(),(controle!$I752+editar!$C$9))&amp;" Dias para vencer"),"Válido")),""),"Inválido")</f>
        <v/>
      </c>
      <c r="K752" s="93" t="str">
        <f>controle!$R752</f>
        <v/>
      </c>
      <c r="L752" s="94"/>
      <c r="M752" s="95" t="str">
        <f>IFERROR(IF((controle!$L752&gt;0),IF((DAYS360(TODAY(),(controle!$L752+editar!$C$15))&lt;1),"Vencido",IF((DAYS360(TODAY(),(controle!$L752+editar!$C$15))&lt;31),(DAYS360(TODAY(),(controle!$L752+editar!$C$15))&amp;" Dias para vencer"),"Válido")),""),"Inválido")</f>
        <v/>
      </c>
      <c r="N752" s="94" t="str">
        <f>IF(controle!$L752="","",controle!$L752+editar!$C$15)</f>
        <v/>
      </c>
      <c r="O752" s="97"/>
      <c r="P752" s="80">
        <v>745.0</v>
      </c>
      <c r="Q752" s="80" t="str">
        <f>IF(controle!$J752="","",IF(controle!$J752="Vencido","Vencido",IF(controle!$J752="Válido","Válido","Próximo ao vencimento")))</f>
        <v/>
      </c>
      <c r="R752" s="81" t="str">
        <f>IF(controle!$I752="","",controle!$I752+editar!$C$9)</f>
        <v/>
      </c>
      <c r="S752" s="80" t="str">
        <f>IF(controle!$R752="","",VLOOKUP(MONTH(controle!$R752),editar!$F$2:$G$13,2,0))</f>
        <v/>
      </c>
      <c r="T752" s="80" t="str">
        <f>IF(controle!$R752="","",YEAR(controle!$R752))</f>
        <v/>
      </c>
      <c r="U752" s="80" t="str">
        <f>IF(controle!$M752="","",IF(controle!$M752="Vencido","Vencido",IF(controle!$M752="Válido","Válido","Próximo ao vencimento")))</f>
        <v/>
      </c>
      <c r="V752" s="80" t="str">
        <f>IF(controle!$N752="","",VLOOKUP(MONTH(controle!$N752),editar!$F$2:$G$13,2,0))</f>
        <v/>
      </c>
      <c r="W752" s="80" t="str">
        <f>IF(controle!$N752="","",YEAR(controle!$N752))</f>
        <v/>
      </c>
      <c r="X752" s="80" t="str">
        <f>IF(controle!$I752="","",VLOOKUP(MONTH(controle!$I752),editar!$F$2:$G$13,2,0))</f>
        <v/>
      </c>
      <c r="Y752" s="80" t="str">
        <f>IF(controle!$I752="","",YEAR(controle!$I752))</f>
        <v/>
      </c>
      <c r="Z752" s="80" t="str">
        <f>IF(controle!$L752="","",VLOOKUP(MONTH(controle!$L752),editar!$F$2:$G$13,2,0))</f>
        <v/>
      </c>
      <c r="AA752" s="80" t="str">
        <f>IF(controle!$L752="","",YEAR(controle!$L752))</f>
        <v/>
      </c>
      <c r="AB752" s="61"/>
      <c r="AC752" s="62">
        <f>IFERROR(K752-editar!$C$1,"")</f>
        <v>-44648</v>
      </c>
      <c r="AD752" s="62">
        <f t="shared" si="1"/>
        <v>9999955352</v>
      </c>
      <c r="AE752" s="63"/>
      <c r="AF752" s="63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ht="19.5" customHeight="1">
      <c r="A753" s="82" t="str">
        <f>IF(controle!$D753="","",controle!$P753)</f>
        <v/>
      </c>
      <c r="B753" s="83"/>
      <c r="C753" s="83"/>
      <c r="D753" s="83"/>
      <c r="E753" s="83"/>
      <c r="F753" s="91"/>
      <c r="G753" s="99"/>
      <c r="H753" s="91"/>
      <c r="I753" s="100"/>
      <c r="J753" s="92" t="str">
        <f>IFERROR(IF((controle!$I753&gt;0),IF((DAYS360(TODAY(),(controle!$I753+editar!$C$9))&lt;1),"Vencido",IF((DAYS360(TODAY(),(controle!$I753+editar!$C$9))&lt;31),(DAYS360(TODAY(),(controle!$I753+editar!$C$9))&amp;" Dias para vencer"),"Válido")),""),"Inválido")</f>
        <v/>
      </c>
      <c r="K753" s="93" t="str">
        <f>controle!$R753</f>
        <v/>
      </c>
      <c r="L753" s="94"/>
      <c r="M753" s="95" t="str">
        <f>IFERROR(IF((controle!$L753&gt;0),IF((DAYS360(TODAY(),(controle!$L753+editar!$C$15))&lt;1),"Vencido",IF((DAYS360(TODAY(),(controle!$L753+editar!$C$15))&lt;31),(DAYS360(TODAY(),(controle!$L753+editar!$C$15))&amp;" Dias para vencer"),"Válido")),""),"Inválido")</f>
        <v/>
      </c>
      <c r="N753" s="94" t="str">
        <f>IF(controle!$L753="","",controle!$L753+editar!$C$15)</f>
        <v/>
      </c>
      <c r="O753" s="97"/>
      <c r="P753" s="80">
        <v>746.0</v>
      </c>
      <c r="Q753" s="80" t="str">
        <f>IF(controle!$J753="","",IF(controle!$J753="Vencido","Vencido",IF(controle!$J753="Válido","Válido","Próximo ao vencimento")))</f>
        <v/>
      </c>
      <c r="R753" s="81" t="str">
        <f>IF(controle!$I753="","",controle!$I753+editar!$C$9)</f>
        <v/>
      </c>
      <c r="S753" s="80" t="str">
        <f>IF(controle!$R753="","",VLOOKUP(MONTH(controle!$R753),editar!$F$2:$G$13,2,0))</f>
        <v/>
      </c>
      <c r="T753" s="80" t="str">
        <f>IF(controle!$R753="","",YEAR(controle!$R753))</f>
        <v/>
      </c>
      <c r="U753" s="80" t="str">
        <f>IF(controle!$M753="","",IF(controle!$M753="Vencido","Vencido",IF(controle!$M753="Válido","Válido","Próximo ao vencimento")))</f>
        <v/>
      </c>
      <c r="V753" s="80" t="str">
        <f>IF(controle!$N753="","",VLOOKUP(MONTH(controle!$N753),editar!$F$2:$G$13,2,0))</f>
        <v/>
      </c>
      <c r="W753" s="80" t="str">
        <f>IF(controle!$N753="","",YEAR(controle!$N753))</f>
        <v/>
      </c>
      <c r="X753" s="80" t="str">
        <f>IF(controle!$I753="","",VLOOKUP(MONTH(controle!$I753),editar!$F$2:$G$13,2,0))</f>
        <v/>
      </c>
      <c r="Y753" s="80" t="str">
        <f>IF(controle!$I753="","",YEAR(controle!$I753))</f>
        <v/>
      </c>
      <c r="Z753" s="80" t="str">
        <f>IF(controle!$L753="","",VLOOKUP(MONTH(controle!$L753),editar!$F$2:$G$13,2,0))</f>
        <v/>
      </c>
      <c r="AA753" s="80" t="str">
        <f>IF(controle!$L753="","",YEAR(controle!$L753))</f>
        <v/>
      </c>
      <c r="AB753" s="61"/>
      <c r="AC753" s="62">
        <f>IFERROR(K753-editar!$C$1,"")</f>
        <v>-44648</v>
      </c>
      <c r="AD753" s="62">
        <f t="shared" si="1"/>
        <v>9999955352</v>
      </c>
      <c r="AE753" s="63"/>
      <c r="AF753" s="63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ht="19.5" customHeight="1">
      <c r="A754" s="82" t="str">
        <f>IF(controle!$D754="","",controle!$P754)</f>
        <v/>
      </c>
      <c r="B754" s="83"/>
      <c r="C754" s="83"/>
      <c r="D754" s="83"/>
      <c r="E754" s="83"/>
      <c r="F754" s="91"/>
      <c r="G754" s="99"/>
      <c r="H754" s="91"/>
      <c r="I754" s="100"/>
      <c r="J754" s="92" t="str">
        <f>IFERROR(IF((controle!$I754&gt;0),IF((DAYS360(TODAY(),(controle!$I754+editar!$C$9))&lt;1),"Vencido",IF((DAYS360(TODAY(),(controle!$I754+editar!$C$9))&lt;31),(DAYS360(TODAY(),(controle!$I754+editar!$C$9))&amp;" Dias para vencer"),"Válido")),""),"Inválido")</f>
        <v/>
      </c>
      <c r="K754" s="93" t="str">
        <f>controle!$R754</f>
        <v/>
      </c>
      <c r="L754" s="94"/>
      <c r="M754" s="95" t="str">
        <f>IFERROR(IF((controle!$L754&gt;0),IF((DAYS360(TODAY(),(controle!$L754+editar!$C$15))&lt;1),"Vencido",IF((DAYS360(TODAY(),(controle!$L754+editar!$C$15))&lt;31),(DAYS360(TODAY(),(controle!$L754+editar!$C$15))&amp;" Dias para vencer"),"Válido")),""),"Inválido")</f>
        <v/>
      </c>
      <c r="N754" s="94" t="str">
        <f>IF(controle!$L754="","",controle!$L754+editar!$C$15)</f>
        <v/>
      </c>
      <c r="O754" s="97"/>
      <c r="P754" s="80">
        <v>747.0</v>
      </c>
      <c r="Q754" s="80" t="str">
        <f>IF(controle!$J754="","",IF(controle!$J754="Vencido","Vencido",IF(controle!$J754="Válido","Válido","Próximo ao vencimento")))</f>
        <v/>
      </c>
      <c r="R754" s="81" t="str">
        <f>IF(controle!$I754="","",controle!$I754+editar!$C$9)</f>
        <v/>
      </c>
      <c r="S754" s="80" t="str">
        <f>IF(controle!$R754="","",VLOOKUP(MONTH(controle!$R754),editar!$F$2:$G$13,2,0))</f>
        <v/>
      </c>
      <c r="T754" s="80" t="str">
        <f>IF(controle!$R754="","",YEAR(controle!$R754))</f>
        <v/>
      </c>
      <c r="U754" s="80" t="str">
        <f>IF(controle!$M754="","",IF(controle!$M754="Vencido","Vencido",IF(controle!$M754="Válido","Válido","Próximo ao vencimento")))</f>
        <v/>
      </c>
      <c r="V754" s="80" t="str">
        <f>IF(controle!$N754="","",VLOOKUP(MONTH(controle!$N754),editar!$F$2:$G$13,2,0))</f>
        <v/>
      </c>
      <c r="W754" s="80" t="str">
        <f>IF(controle!$N754="","",YEAR(controle!$N754))</f>
        <v/>
      </c>
      <c r="X754" s="80" t="str">
        <f>IF(controle!$I754="","",VLOOKUP(MONTH(controle!$I754),editar!$F$2:$G$13,2,0))</f>
        <v/>
      </c>
      <c r="Y754" s="80" t="str">
        <f>IF(controle!$I754="","",YEAR(controle!$I754))</f>
        <v/>
      </c>
      <c r="Z754" s="80" t="str">
        <f>IF(controle!$L754="","",VLOOKUP(MONTH(controle!$L754),editar!$F$2:$G$13,2,0))</f>
        <v/>
      </c>
      <c r="AA754" s="80" t="str">
        <f>IF(controle!$L754="","",YEAR(controle!$L754))</f>
        <v/>
      </c>
      <c r="AB754" s="61"/>
      <c r="AC754" s="62">
        <f>IFERROR(K754-editar!$C$1,"")</f>
        <v>-44648</v>
      </c>
      <c r="AD754" s="62">
        <f t="shared" si="1"/>
        <v>9999955352</v>
      </c>
      <c r="AE754" s="63"/>
      <c r="AF754" s="63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ht="19.5" customHeight="1">
      <c r="A755" s="82" t="str">
        <f>IF(controle!$D755="","",controle!$P755)</f>
        <v/>
      </c>
      <c r="B755" s="83"/>
      <c r="C755" s="83"/>
      <c r="D755" s="83"/>
      <c r="E755" s="83"/>
      <c r="F755" s="91"/>
      <c r="G755" s="99"/>
      <c r="H755" s="91"/>
      <c r="I755" s="100"/>
      <c r="J755" s="92" t="str">
        <f>IFERROR(IF((controle!$I755&gt;0),IF((DAYS360(TODAY(),(controle!$I755+editar!$C$9))&lt;1),"Vencido",IF((DAYS360(TODAY(),(controle!$I755+editar!$C$9))&lt;31),(DAYS360(TODAY(),(controle!$I755+editar!$C$9))&amp;" Dias para vencer"),"Válido")),""),"Inválido")</f>
        <v/>
      </c>
      <c r="K755" s="93" t="str">
        <f>controle!$R755</f>
        <v/>
      </c>
      <c r="L755" s="94"/>
      <c r="M755" s="95" t="str">
        <f>IFERROR(IF((controle!$L755&gt;0),IF((DAYS360(TODAY(),(controle!$L755+editar!$C$15))&lt;1),"Vencido",IF((DAYS360(TODAY(),(controle!$L755+editar!$C$15))&lt;31),(DAYS360(TODAY(),(controle!$L755+editar!$C$15))&amp;" Dias para vencer"),"Válido")),""),"Inválido")</f>
        <v/>
      </c>
      <c r="N755" s="94" t="str">
        <f>IF(controle!$L755="","",controle!$L755+editar!$C$15)</f>
        <v/>
      </c>
      <c r="O755" s="97"/>
      <c r="P755" s="80">
        <v>748.0</v>
      </c>
      <c r="Q755" s="80" t="str">
        <f>IF(controle!$J755="","",IF(controle!$J755="Vencido","Vencido",IF(controle!$J755="Válido","Válido","Próximo ao vencimento")))</f>
        <v/>
      </c>
      <c r="R755" s="81" t="str">
        <f>IF(controle!$I755="","",controle!$I755+editar!$C$9)</f>
        <v/>
      </c>
      <c r="S755" s="80" t="str">
        <f>IF(controle!$R755="","",VLOOKUP(MONTH(controle!$R755),editar!$F$2:$G$13,2,0))</f>
        <v/>
      </c>
      <c r="T755" s="80" t="str">
        <f>IF(controle!$R755="","",YEAR(controle!$R755))</f>
        <v/>
      </c>
      <c r="U755" s="80" t="str">
        <f>IF(controle!$M755="","",IF(controle!$M755="Vencido","Vencido",IF(controle!$M755="Válido","Válido","Próximo ao vencimento")))</f>
        <v/>
      </c>
      <c r="V755" s="80" t="str">
        <f>IF(controle!$N755="","",VLOOKUP(MONTH(controle!$N755),editar!$F$2:$G$13,2,0))</f>
        <v/>
      </c>
      <c r="W755" s="80" t="str">
        <f>IF(controle!$N755="","",YEAR(controle!$N755))</f>
        <v/>
      </c>
      <c r="X755" s="80" t="str">
        <f>IF(controle!$I755="","",VLOOKUP(MONTH(controle!$I755),editar!$F$2:$G$13,2,0))</f>
        <v/>
      </c>
      <c r="Y755" s="80" t="str">
        <f>IF(controle!$I755="","",YEAR(controle!$I755))</f>
        <v/>
      </c>
      <c r="Z755" s="80" t="str">
        <f>IF(controle!$L755="","",VLOOKUP(MONTH(controle!$L755),editar!$F$2:$G$13,2,0))</f>
        <v/>
      </c>
      <c r="AA755" s="80" t="str">
        <f>IF(controle!$L755="","",YEAR(controle!$L755))</f>
        <v/>
      </c>
      <c r="AB755" s="61"/>
      <c r="AC755" s="62">
        <f>IFERROR(K755-editar!$C$1,"")</f>
        <v>-44648</v>
      </c>
      <c r="AD755" s="62">
        <f t="shared" si="1"/>
        <v>9999955352</v>
      </c>
      <c r="AE755" s="63"/>
      <c r="AF755" s="63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ht="19.5" customHeight="1">
      <c r="A756" s="82" t="str">
        <f>IF(controle!$D756="","",controle!$P756)</f>
        <v/>
      </c>
      <c r="B756" s="83"/>
      <c r="C756" s="83"/>
      <c r="D756" s="83"/>
      <c r="E756" s="83"/>
      <c r="F756" s="91"/>
      <c r="G756" s="99"/>
      <c r="H756" s="91"/>
      <c r="I756" s="100"/>
      <c r="J756" s="92" t="str">
        <f>IFERROR(IF((controle!$I756&gt;0),IF((DAYS360(TODAY(),(controle!$I756+editar!$C$9))&lt;1),"Vencido",IF((DAYS360(TODAY(),(controle!$I756+editar!$C$9))&lt;31),(DAYS360(TODAY(),(controle!$I756+editar!$C$9))&amp;" Dias para vencer"),"Válido")),""),"Inválido")</f>
        <v/>
      </c>
      <c r="K756" s="93" t="str">
        <f>controle!$R756</f>
        <v/>
      </c>
      <c r="L756" s="94"/>
      <c r="M756" s="95" t="str">
        <f>IFERROR(IF((controle!$L756&gt;0),IF((DAYS360(TODAY(),(controle!$L756+editar!$C$15))&lt;1),"Vencido",IF((DAYS360(TODAY(),(controle!$L756+editar!$C$15))&lt;31),(DAYS360(TODAY(),(controle!$L756+editar!$C$15))&amp;" Dias para vencer"),"Válido")),""),"Inválido")</f>
        <v/>
      </c>
      <c r="N756" s="94" t="str">
        <f>IF(controle!$L756="","",controle!$L756+editar!$C$15)</f>
        <v/>
      </c>
      <c r="O756" s="97"/>
      <c r="P756" s="80">
        <v>749.0</v>
      </c>
      <c r="Q756" s="80" t="str">
        <f>IF(controle!$J756="","",IF(controle!$J756="Vencido","Vencido",IF(controle!$J756="Válido","Válido","Próximo ao vencimento")))</f>
        <v/>
      </c>
      <c r="R756" s="81" t="str">
        <f>IF(controle!$I756="","",controle!$I756+editar!$C$9)</f>
        <v/>
      </c>
      <c r="S756" s="80" t="str">
        <f>IF(controle!$R756="","",VLOOKUP(MONTH(controle!$R756),editar!$F$2:$G$13,2,0))</f>
        <v/>
      </c>
      <c r="T756" s="80" t="str">
        <f>IF(controle!$R756="","",YEAR(controle!$R756))</f>
        <v/>
      </c>
      <c r="U756" s="80" t="str">
        <f>IF(controle!$M756="","",IF(controle!$M756="Vencido","Vencido",IF(controle!$M756="Válido","Válido","Próximo ao vencimento")))</f>
        <v/>
      </c>
      <c r="V756" s="80" t="str">
        <f>IF(controle!$N756="","",VLOOKUP(MONTH(controle!$N756),editar!$F$2:$G$13,2,0))</f>
        <v/>
      </c>
      <c r="W756" s="80" t="str">
        <f>IF(controle!$N756="","",YEAR(controle!$N756))</f>
        <v/>
      </c>
      <c r="X756" s="80" t="str">
        <f>IF(controle!$I756="","",VLOOKUP(MONTH(controle!$I756),editar!$F$2:$G$13,2,0))</f>
        <v/>
      </c>
      <c r="Y756" s="80" t="str">
        <f>IF(controle!$I756="","",YEAR(controle!$I756))</f>
        <v/>
      </c>
      <c r="Z756" s="80" t="str">
        <f>IF(controle!$L756="","",VLOOKUP(MONTH(controle!$L756),editar!$F$2:$G$13,2,0))</f>
        <v/>
      </c>
      <c r="AA756" s="80" t="str">
        <f>IF(controle!$L756="","",YEAR(controle!$L756))</f>
        <v/>
      </c>
      <c r="AB756" s="61"/>
      <c r="AC756" s="62">
        <f>IFERROR(K756-editar!$C$1,"")</f>
        <v>-44648</v>
      </c>
      <c r="AD756" s="62">
        <f t="shared" si="1"/>
        <v>9999955352</v>
      </c>
      <c r="AE756" s="63"/>
      <c r="AF756" s="63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ht="19.5" customHeight="1">
      <c r="A757" s="82" t="str">
        <f>IF(controle!$D757="","",controle!$P757)</f>
        <v/>
      </c>
      <c r="B757" s="83"/>
      <c r="C757" s="83"/>
      <c r="D757" s="83"/>
      <c r="E757" s="83"/>
      <c r="F757" s="91"/>
      <c r="G757" s="99"/>
      <c r="H757" s="91"/>
      <c r="I757" s="100"/>
      <c r="J757" s="92" t="str">
        <f>IFERROR(IF((controle!$I757&gt;0),IF((DAYS360(TODAY(),(controle!$I757+editar!$C$9))&lt;1),"Vencido",IF((DAYS360(TODAY(),(controle!$I757+editar!$C$9))&lt;31),(DAYS360(TODAY(),(controle!$I757+editar!$C$9))&amp;" Dias para vencer"),"Válido")),""),"Inválido")</f>
        <v/>
      </c>
      <c r="K757" s="93" t="str">
        <f>controle!$R757</f>
        <v/>
      </c>
      <c r="L757" s="94"/>
      <c r="M757" s="95" t="str">
        <f>IFERROR(IF((controle!$L757&gt;0),IF((DAYS360(TODAY(),(controle!$L757+editar!$C$15))&lt;1),"Vencido",IF((DAYS360(TODAY(),(controle!$L757+editar!$C$15))&lt;31),(DAYS360(TODAY(),(controle!$L757+editar!$C$15))&amp;" Dias para vencer"),"Válido")),""),"Inválido")</f>
        <v/>
      </c>
      <c r="N757" s="94" t="str">
        <f>IF(controle!$L757="","",controle!$L757+editar!$C$15)</f>
        <v/>
      </c>
      <c r="O757" s="97"/>
      <c r="P757" s="80">
        <v>750.0</v>
      </c>
      <c r="Q757" s="80" t="str">
        <f>IF(controle!$J757="","",IF(controle!$J757="Vencido","Vencido",IF(controle!$J757="Válido","Válido","Próximo ao vencimento")))</f>
        <v/>
      </c>
      <c r="R757" s="81" t="str">
        <f>IF(controle!$I757="","",controle!$I757+editar!$C$9)</f>
        <v/>
      </c>
      <c r="S757" s="80" t="str">
        <f>IF(controle!$R757="","",VLOOKUP(MONTH(controle!$R757),editar!$F$2:$G$13,2,0))</f>
        <v/>
      </c>
      <c r="T757" s="80" t="str">
        <f>IF(controle!$R757="","",YEAR(controle!$R757))</f>
        <v/>
      </c>
      <c r="U757" s="80" t="str">
        <f>IF(controle!$M757="","",IF(controle!$M757="Vencido","Vencido",IF(controle!$M757="Válido","Válido","Próximo ao vencimento")))</f>
        <v/>
      </c>
      <c r="V757" s="80" t="str">
        <f>IF(controle!$N757="","",VLOOKUP(MONTH(controle!$N757),editar!$F$2:$G$13,2,0))</f>
        <v/>
      </c>
      <c r="W757" s="80" t="str">
        <f>IF(controle!$N757="","",YEAR(controle!$N757))</f>
        <v/>
      </c>
      <c r="X757" s="80" t="str">
        <f>IF(controle!$I757="","",VLOOKUP(MONTH(controle!$I757),editar!$F$2:$G$13,2,0))</f>
        <v/>
      </c>
      <c r="Y757" s="80" t="str">
        <f>IF(controle!$I757="","",YEAR(controle!$I757))</f>
        <v/>
      </c>
      <c r="Z757" s="80" t="str">
        <f>IF(controle!$L757="","",VLOOKUP(MONTH(controle!$L757),editar!$F$2:$G$13,2,0))</f>
        <v/>
      </c>
      <c r="AA757" s="80" t="str">
        <f>IF(controle!$L757="","",YEAR(controle!$L757))</f>
        <v/>
      </c>
      <c r="AB757" s="61"/>
      <c r="AC757" s="62">
        <f>IFERROR(K757-editar!$C$1,"")</f>
        <v>-44648</v>
      </c>
      <c r="AD757" s="62">
        <f t="shared" si="1"/>
        <v>9999955352</v>
      </c>
      <c r="AE757" s="63"/>
      <c r="AF757" s="63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ht="19.5" customHeight="1">
      <c r="A758" s="82" t="str">
        <f>IF(controle!$D758="","",controle!$P758)</f>
        <v/>
      </c>
      <c r="B758" s="83"/>
      <c r="C758" s="83"/>
      <c r="D758" s="83"/>
      <c r="E758" s="83"/>
      <c r="F758" s="91"/>
      <c r="G758" s="99"/>
      <c r="H758" s="91"/>
      <c r="I758" s="100"/>
      <c r="J758" s="92" t="str">
        <f>IFERROR(IF((controle!$I758&gt;0),IF((DAYS360(TODAY(),(controle!$I758+editar!$C$9))&lt;1),"Vencido",IF((DAYS360(TODAY(),(controle!$I758+editar!$C$9))&lt;31),(DAYS360(TODAY(),(controle!$I758+editar!$C$9))&amp;" Dias para vencer"),"Válido")),""),"Inválido")</f>
        <v/>
      </c>
      <c r="K758" s="93" t="str">
        <f>controle!$R758</f>
        <v/>
      </c>
      <c r="L758" s="94"/>
      <c r="M758" s="95" t="str">
        <f>IFERROR(IF((controle!$L758&gt;0),IF((DAYS360(TODAY(),(controle!$L758+editar!$C$15))&lt;1),"Vencido",IF((DAYS360(TODAY(),(controle!$L758+editar!$C$15))&lt;31),(DAYS360(TODAY(),(controle!$L758+editar!$C$15))&amp;" Dias para vencer"),"Válido")),""),"Inválido")</f>
        <v/>
      </c>
      <c r="N758" s="94" t="str">
        <f>IF(controle!$L758="","",controle!$L758+editar!$C$15)</f>
        <v/>
      </c>
      <c r="O758" s="97"/>
      <c r="P758" s="80">
        <v>751.0</v>
      </c>
      <c r="Q758" s="80" t="str">
        <f>IF(controle!$J758="","",IF(controle!$J758="Vencido","Vencido",IF(controle!$J758="Válido","Válido","Próximo ao vencimento")))</f>
        <v/>
      </c>
      <c r="R758" s="81" t="str">
        <f>IF(controle!$I758="","",controle!$I758+editar!$C$9)</f>
        <v/>
      </c>
      <c r="S758" s="80" t="str">
        <f>IF(controle!$R758="","",VLOOKUP(MONTH(controle!$R758),editar!$F$2:$G$13,2,0))</f>
        <v/>
      </c>
      <c r="T758" s="80" t="str">
        <f>IF(controle!$R758="","",YEAR(controle!$R758))</f>
        <v/>
      </c>
      <c r="U758" s="80" t="str">
        <f>IF(controle!$M758="","",IF(controle!$M758="Vencido","Vencido",IF(controle!$M758="Válido","Válido","Próximo ao vencimento")))</f>
        <v/>
      </c>
      <c r="V758" s="80" t="str">
        <f>IF(controle!$N758="","",VLOOKUP(MONTH(controle!$N758),editar!$F$2:$G$13,2,0))</f>
        <v/>
      </c>
      <c r="W758" s="80" t="str">
        <f>IF(controle!$N758="","",YEAR(controle!$N758))</f>
        <v/>
      </c>
      <c r="X758" s="80" t="str">
        <f>IF(controle!$I758="","",VLOOKUP(MONTH(controle!$I758),editar!$F$2:$G$13,2,0))</f>
        <v/>
      </c>
      <c r="Y758" s="80" t="str">
        <f>IF(controle!$I758="","",YEAR(controle!$I758))</f>
        <v/>
      </c>
      <c r="Z758" s="80" t="str">
        <f>IF(controle!$L758="","",VLOOKUP(MONTH(controle!$L758),editar!$F$2:$G$13,2,0))</f>
        <v/>
      </c>
      <c r="AA758" s="80" t="str">
        <f>IF(controle!$L758="","",YEAR(controle!$L758))</f>
        <v/>
      </c>
      <c r="AB758" s="61"/>
      <c r="AC758" s="62">
        <f>IFERROR(K758-editar!$C$1,"")</f>
        <v>-44648</v>
      </c>
      <c r="AD758" s="62">
        <f t="shared" si="1"/>
        <v>9999955352</v>
      </c>
      <c r="AE758" s="63"/>
      <c r="AF758" s="63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ht="19.5" customHeight="1">
      <c r="A759" s="82" t="str">
        <f>IF(controle!$D759="","",controle!$P759)</f>
        <v/>
      </c>
      <c r="B759" s="83"/>
      <c r="C759" s="83"/>
      <c r="D759" s="83"/>
      <c r="E759" s="83"/>
      <c r="F759" s="91"/>
      <c r="G759" s="99"/>
      <c r="H759" s="91"/>
      <c r="I759" s="100"/>
      <c r="J759" s="92" t="str">
        <f>IFERROR(IF((controle!$I759&gt;0),IF((DAYS360(TODAY(),(controle!$I759+editar!$C$9))&lt;1),"Vencido",IF((DAYS360(TODAY(),(controle!$I759+editar!$C$9))&lt;31),(DAYS360(TODAY(),(controle!$I759+editar!$C$9))&amp;" Dias para vencer"),"Válido")),""),"Inválido")</f>
        <v/>
      </c>
      <c r="K759" s="93" t="str">
        <f>controle!$R759</f>
        <v/>
      </c>
      <c r="L759" s="94"/>
      <c r="M759" s="95" t="str">
        <f>IFERROR(IF((controle!$L759&gt;0),IF((DAYS360(TODAY(),(controle!$L759+editar!$C$15))&lt;1),"Vencido",IF((DAYS360(TODAY(),(controle!$L759+editar!$C$15))&lt;31),(DAYS360(TODAY(),(controle!$L759+editar!$C$15))&amp;" Dias para vencer"),"Válido")),""),"Inválido")</f>
        <v/>
      </c>
      <c r="N759" s="94" t="str">
        <f>IF(controle!$L759="","",controle!$L759+editar!$C$15)</f>
        <v/>
      </c>
      <c r="O759" s="97"/>
      <c r="P759" s="80">
        <v>752.0</v>
      </c>
      <c r="Q759" s="80" t="str">
        <f>IF(controle!$J759="","",IF(controle!$J759="Vencido","Vencido",IF(controle!$J759="Válido","Válido","Próximo ao vencimento")))</f>
        <v/>
      </c>
      <c r="R759" s="81" t="str">
        <f>IF(controle!$I759="","",controle!$I759+editar!$C$9)</f>
        <v/>
      </c>
      <c r="S759" s="80" t="str">
        <f>IF(controle!$R759="","",VLOOKUP(MONTH(controle!$R759),editar!$F$2:$G$13,2,0))</f>
        <v/>
      </c>
      <c r="T759" s="80" t="str">
        <f>IF(controle!$R759="","",YEAR(controle!$R759))</f>
        <v/>
      </c>
      <c r="U759" s="80" t="str">
        <f>IF(controle!$M759="","",IF(controle!$M759="Vencido","Vencido",IF(controle!$M759="Válido","Válido","Próximo ao vencimento")))</f>
        <v/>
      </c>
      <c r="V759" s="80" t="str">
        <f>IF(controle!$N759="","",VLOOKUP(MONTH(controle!$N759),editar!$F$2:$G$13,2,0))</f>
        <v/>
      </c>
      <c r="W759" s="80" t="str">
        <f>IF(controle!$N759="","",YEAR(controle!$N759))</f>
        <v/>
      </c>
      <c r="X759" s="80" t="str">
        <f>IF(controle!$I759="","",VLOOKUP(MONTH(controle!$I759),editar!$F$2:$G$13,2,0))</f>
        <v/>
      </c>
      <c r="Y759" s="80" t="str">
        <f>IF(controle!$I759="","",YEAR(controle!$I759))</f>
        <v/>
      </c>
      <c r="Z759" s="80" t="str">
        <f>IF(controle!$L759="","",VLOOKUP(MONTH(controle!$L759),editar!$F$2:$G$13,2,0))</f>
        <v/>
      </c>
      <c r="AA759" s="80" t="str">
        <f>IF(controle!$L759="","",YEAR(controle!$L759))</f>
        <v/>
      </c>
      <c r="AB759" s="61"/>
      <c r="AC759" s="62">
        <f>IFERROR(K759-editar!$C$1,"")</f>
        <v>-44648</v>
      </c>
      <c r="AD759" s="62">
        <f t="shared" si="1"/>
        <v>9999955352</v>
      </c>
      <c r="AE759" s="63"/>
      <c r="AF759" s="63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ht="19.5" customHeight="1">
      <c r="A760" s="82" t="str">
        <f>IF(controle!$D760="","",controle!$P760)</f>
        <v/>
      </c>
      <c r="B760" s="83"/>
      <c r="C760" s="83"/>
      <c r="D760" s="83"/>
      <c r="E760" s="83"/>
      <c r="F760" s="91"/>
      <c r="G760" s="99"/>
      <c r="H760" s="91"/>
      <c r="I760" s="100"/>
      <c r="J760" s="92" t="str">
        <f>IFERROR(IF((controle!$I760&gt;0),IF((DAYS360(TODAY(),(controle!$I760+editar!$C$9))&lt;1),"Vencido",IF((DAYS360(TODAY(),(controle!$I760+editar!$C$9))&lt;31),(DAYS360(TODAY(),(controle!$I760+editar!$C$9))&amp;" Dias para vencer"),"Válido")),""),"Inválido")</f>
        <v/>
      </c>
      <c r="K760" s="93" t="str">
        <f>controle!$R760</f>
        <v/>
      </c>
      <c r="L760" s="94"/>
      <c r="M760" s="95" t="str">
        <f>IFERROR(IF((controle!$L760&gt;0),IF((DAYS360(TODAY(),(controle!$L760+editar!$C$15))&lt;1),"Vencido",IF((DAYS360(TODAY(),(controle!$L760+editar!$C$15))&lt;31),(DAYS360(TODAY(),(controle!$L760+editar!$C$15))&amp;" Dias para vencer"),"Válido")),""),"Inválido")</f>
        <v/>
      </c>
      <c r="N760" s="94" t="str">
        <f>IF(controle!$L760="","",controle!$L760+editar!$C$15)</f>
        <v/>
      </c>
      <c r="O760" s="97"/>
      <c r="P760" s="80">
        <v>753.0</v>
      </c>
      <c r="Q760" s="80" t="str">
        <f>IF(controle!$J760="","",IF(controle!$J760="Vencido","Vencido",IF(controle!$J760="Válido","Válido","Próximo ao vencimento")))</f>
        <v/>
      </c>
      <c r="R760" s="81" t="str">
        <f>IF(controle!$I760="","",controle!$I760+editar!$C$9)</f>
        <v/>
      </c>
      <c r="S760" s="80" t="str">
        <f>IF(controle!$R760="","",VLOOKUP(MONTH(controle!$R760),editar!$F$2:$G$13,2,0))</f>
        <v/>
      </c>
      <c r="T760" s="80" t="str">
        <f>IF(controle!$R760="","",YEAR(controle!$R760))</f>
        <v/>
      </c>
      <c r="U760" s="80" t="str">
        <f>IF(controle!$M760="","",IF(controle!$M760="Vencido","Vencido",IF(controle!$M760="Válido","Válido","Próximo ao vencimento")))</f>
        <v/>
      </c>
      <c r="V760" s="80" t="str">
        <f>IF(controle!$N760="","",VLOOKUP(MONTH(controle!$N760),editar!$F$2:$G$13,2,0))</f>
        <v/>
      </c>
      <c r="W760" s="80" t="str">
        <f>IF(controle!$N760="","",YEAR(controle!$N760))</f>
        <v/>
      </c>
      <c r="X760" s="80" t="str">
        <f>IF(controle!$I760="","",VLOOKUP(MONTH(controle!$I760),editar!$F$2:$G$13,2,0))</f>
        <v/>
      </c>
      <c r="Y760" s="80" t="str">
        <f>IF(controle!$I760="","",YEAR(controle!$I760))</f>
        <v/>
      </c>
      <c r="Z760" s="80" t="str">
        <f>IF(controle!$L760="","",VLOOKUP(MONTH(controle!$L760),editar!$F$2:$G$13,2,0))</f>
        <v/>
      </c>
      <c r="AA760" s="80" t="str">
        <f>IF(controle!$L760="","",YEAR(controle!$L760))</f>
        <v/>
      </c>
      <c r="AB760" s="61"/>
      <c r="AC760" s="62">
        <f>IFERROR(K760-editar!$C$1,"")</f>
        <v>-44648</v>
      </c>
      <c r="AD760" s="62">
        <f t="shared" si="1"/>
        <v>9999955352</v>
      </c>
      <c r="AE760" s="63"/>
      <c r="AF760" s="63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ht="19.5" customHeight="1">
      <c r="A761" s="82" t="str">
        <f>IF(controle!$D761="","",controle!$P761)</f>
        <v/>
      </c>
      <c r="B761" s="83"/>
      <c r="C761" s="83"/>
      <c r="D761" s="83"/>
      <c r="E761" s="83"/>
      <c r="F761" s="91"/>
      <c r="G761" s="99"/>
      <c r="H761" s="91"/>
      <c r="I761" s="100"/>
      <c r="J761" s="92" t="str">
        <f>IFERROR(IF((controle!$I761&gt;0),IF((DAYS360(TODAY(),(controle!$I761+editar!$C$9))&lt;1),"Vencido",IF((DAYS360(TODAY(),(controle!$I761+editar!$C$9))&lt;31),(DAYS360(TODAY(),(controle!$I761+editar!$C$9))&amp;" Dias para vencer"),"Válido")),""),"Inválido")</f>
        <v/>
      </c>
      <c r="K761" s="93" t="str">
        <f>controle!$R761</f>
        <v/>
      </c>
      <c r="L761" s="94"/>
      <c r="M761" s="95" t="str">
        <f>IFERROR(IF((controle!$L761&gt;0),IF((DAYS360(TODAY(),(controle!$L761+editar!$C$15))&lt;1),"Vencido",IF((DAYS360(TODAY(),(controle!$L761+editar!$C$15))&lt;31),(DAYS360(TODAY(),(controle!$L761+editar!$C$15))&amp;" Dias para vencer"),"Válido")),""),"Inválido")</f>
        <v/>
      </c>
      <c r="N761" s="94" t="str">
        <f>IF(controle!$L761="","",controle!$L761+editar!$C$15)</f>
        <v/>
      </c>
      <c r="O761" s="97"/>
      <c r="P761" s="80">
        <v>754.0</v>
      </c>
      <c r="Q761" s="80" t="str">
        <f>IF(controle!$J761="","",IF(controle!$J761="Vencido","Vencido",IF(controle!$J761="Válido","Válido","Próximo ao vencimento")))</f>
        <v/>
      </c>
      <c r="R761" s="81" t="str">
        <f>IF(controle!$I761="","",controle!$I761+editar!$C$9)</f>
        <v/>
      </c>
      <c r="S761" s="80" t="str">
        <f>IF(controle!$R761="","",VLOOKUP(MONTH(controle!$R761),editar!$F$2:$G$13,2,0))</f>
        <v/>
      </c>
      <c r="T761" s="80" t="str">
        <f>IF(controle!$R761="","",YEAR(controle!$R761))</f>
        <v/>
      </c>
      <c r="U761" s="80" t="str">
        <f>IF(controle!$M761="","",IF(controle!$M761="Vencido","Vencido",IF(controle!$M761="Válido","Válido","Próximo ao vencimento")))</f>
        <v/>
      </c>
      <c r="V761" s="80" t="str">
        <f>IF(controle!$N761="","",VLOOKUP(MONTH(controle!$N761),editar!$F$2:$G$13,2,0))</f>
        <v/>
      </c>
      <c r="W761" s="80" t="str">
        <f>IF(controle!$N761="","",YEAR(controle!$N761))</f>
        <v/>
      </c>
      <c r="X761" s="80" t="str">
        <f>IF(controle!$I761="","",VLOOKUP(MONTH(controle!$I761),editar!$F$2:$G$13,2,0))</f>
        <v/>
      </c>
      <c r="Y761" s="80" t="str">
        <f>IF(controle!$I761="","",YEAR(controle!$I761))</f>
        <v/>
      </c>
      <c r="Z761" s="80" t="str">
        <f>IF(controle!$L761="","",VLOOKUP(MONTH(controle!$L761),editar!$F$2:$G$13,2,0))</f>
        <v/>
      </c>
      <c r="AA761" s="80" t="str">
        <f>IF(controle!$L761="","",YEAR(controle!$L761))</f>
        <v/>
      </c>
      <c r="AB761" s="61"/>
      <c r="AC761" s="62">
        <f>IFERROR(K761-editar!$C$1,"")</f>
        <v>-44648</v>
      </c>
      <c r="AD761" s="62">
        <f t="shared" si="1"/>
        <v>9999955352</v>
      </c>
      <c r="AE761" s="63"/>
      <c r="AF761" s="63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ht="19.5" customHeight="1">
      <c r="A762" s="82" t="str">
        <f>IF(controle!$D762="","",controle!$P762)</f>
        <v/>
      </c>
      <c r="B762" s="83"/>
      <c r="C762" s="83"/>
      <c r="D762" s="83"/>
      <c r="E762" s="83"/>
      <c r="F762" s="91"/>
      <c r="G762" s="99"/>
      <c r="H762" s="91"/>
      <c r="I762" s="100"/>
      <c r="J762" s="92" t="str">
        <f>IFERROR(IF((controle!$I762&gt;0),IF((DAYS360(TODAY(),(controle!$I762+editar!$C$9))&lt;1),"Vencido",IF((DAYS360(TODAY(),(controle!$I762+editar!$C$9))&lt;31),(DAYS360(TODAY(),(controle!$I762+editar!$C$9))&amp;" Dias para vencer"),"Válido")),""),"Inválido")</f>
        <v/>
      </c>
      <c r="K762" s="93" t="str">
        <f>controle!$R762</f>
        <v/>
      </c>
      <c r="L762" s="94"/>
      <c r="M762" s="95" t="str">
        <f>IFERROR(IF((controle!$L762&gt;0),IF((DAYS360(TODAY(),(controle!$L762+editar!$C$15))&lt;1),"Vencido",IF((DAYS360(TODAY(),(controle!$L762+editar!$C$15))&lt;31),(DAYS360(TODAY(),(controle!$L762+editar!$C$15))&amp;" Dias para vencer"),"Válido")),""),"Inválido")</f>
        <v/>
      </c>
      <c r="N762" s="94" t="str">
        <f>IF(controle!$L762="","",controle!$L762+editar!$C$15)</f>
        <v/>
      </c>
      <c r="O762" s="97"/>
      <c r="P762" s="80">
        <v>755.0</v>
      </c>
      <c r="Q762" s="80" t="str">
        <f>IF(controle!$J762="","",IF(controle!$J762="Vencido","Vencido",IF(controle!$J762="Válido","Válido","Próximo ao vencimento")))</f>
        <v/>
      </c>
      <c r="R762" s="81" t="str">
        <f>IF(controle!$I762="","",controle!$I762+editar!$C$9)</f>
        <v/>
      </c>
      <c r="S762" s="80" t="str">
        <f>IF(controle!$R762="","",VLOOKUP(MONTH(controle!$R762),editar!$F$2:$G$13,2,0))</f>
        <v/>
      </c>
      <c r="T762" s="80" t="str">
        <f>IF(controle!$R762="","",YEAR(controle!$R762))</f>
        <v/>
      </c>
      <c r="U762" s="80" t="str">
        <f>IF(controle!$M762="","",IF(controle!$M762="Vencido","Vencido",IF(controle!$M762="Válido","Válido","Próximo ao vencimento")))</f>
        <v/>
      </c>
      <c r="V762" s="80" t="str">
        <f>IF(controle!$N762="","",VLOOKUP(MONTH(controle!$N762),editar!$F$2:$G$13,2,0))</f>
        <v/>
      </c>
      <c r="W762" s="80" t="str">
        <f>IF(controle!$N762="","",YEAR(controle!$N762))</f>
        <v/>
      </c>
      <c r="X762" s="80" t="str">
        <f>IF(controle!$I762="","",VLOOKUP(MONTH(controle!$I762),editar!$F$2:$G$13,2,0))</f>
        <v/>
      </c>
      <c r="Y762" s="80" t="str">
        <f>IF(controle!$I762="","",YEAR(controle!$I762))</f>
        <v/>
      </c>
      <c r="Z762" s="80" t="str">
        <f>IF(controle!$L762="","",VLOOKUP(MONTH(controle!$L762),editar!$F$2:$G$13,2,0))</f>
        <v/>
      </c>
      <c r="AA762" s="80" t="str">
        <f>IF(controle!$L762="","",YEAR(controle!$L762))</f>
        <v/>
      </c>
      <c r="AB762" s="61"/>
      <c r="AC762" s="62">
        <f>IFERROR(K762-editar!$C$1,"")</f>
        <v>-44648</v>
      </c>
      <c r="AD762" s="62">
        <f t="shared" si="1"/>
        <v>9999955352</v>
      </c>
      <c r="AE762" s="63"/>
      <c r="AF762" s="63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ht="19.5" customHeight="1">
      <c r="A763" s="82" t="str">
        <f>IF(controle!$D763="","",controle!$P763)</f>
        <v/>
      </c>
      <c r="B763" s="83"/>
      <c r="C763" s="83"/>
      <c r="D763" s="83"/>
      <c r="E763" s="83"/>
      <c r="F763" s="91"/>
      <c r="G763" s="99"/>
      <c r="H763" s="91"/>
      <c r="I763" s="100"/>
      <c r="J763" s="92" t="str">
        <f>IFERROR(IF((controle!$I763&gt;0),IF((DAYS360(TODAY(),(controle!$I763+editar!$C$9))&lt;1),"Vencido",IF((DAYS360(TODAY(),(controle!$I763+editar!$C$9))&lt;31),(DAYS360(TODAY(),(controle!$I763+editar!$C$9))&amp;" Dias para vencer"),"Válido")),""),"Inválido")</f>
        <v/>
      </c>
      <c r="K763" s="93" t="str">
        <f>controle!$R763</f>
        <v/>
      </c>
      <c r="L763" s="94"/>
      <c r="M763" s="95" t="str">
        <f>IFERROR(IF((controle!$L763&gt;0),IF((DAYS360(TODAY(),(controle!$L763+editar!$C$15))&lt;1),"Vencido",IF((DAYS360(TODAY(),(controle!$L763+editar!$C$15))&lt;31),(DAYS360(TODAY(),(controle!$L763+editar!$C$15))&amp;" Dias para vencer"),"Válido")),""),"Inválido")</f>
        <v/>
      </c>
      <c r="N763" s="94" t="str">
        <f>IF(controle!$L763="","",controle!$L763+editar!$C$15)</f>
        <v/>
      </c>
      <c r="O763" s="97"/>
      <c r="P763" s="80">
        <v>756.0</v>
      </c>
      <c r="Q763" s="80" t="str">
        <f>IF(controle!$J763="","",IF(controle!$J763="Vencido","Vencido",IF(controle!$J763="Válido","Válido","Próximo ao vencimento")))</f>
        <v/>
      </c>
      <c r="R763" s="81" t="str">
        <f>IF(controle!$I763="","",controle!$I763+editar!$C$9)</f>
        <v/>
      </c>
      <c r="S763" s="80" t="str">
        <f>IF(controle!$R763="","",VLOOKUP(MONTH(controle!$R763),editar!$F$2:$G$13,2,0))</f>
        <v/>
      </c>
      <c r="T763" s="80" t="str">
        <f>IF(controle!$R763="","",YEAR(controle!$R763))</f>
        <v/>
      </c>
      <c r="U763" s="80" t="str">
        <f>IF(controle!$M763="","",IF(controle!$M763="Vencido","Vencido",IF(controle!$M763="Válido","Válido","Próximo ao vencimento")))</f>
        <v/>
      </c>
      <c r="V763" s="80" t="str">
        <f>IF(controle!$N763="","",VLOOKUP(MONTH(controle!$N763),editar!$F$2:$G$13,2,0))</f>
        <v/>
      </c>
      <c r="W763" s="80" t="str">
        <f>IF(controle!$N763="","",YEAR(controle!$N763))</f>
        <v/>
      </c>
      <c r="X763" s="80" t="str">
        <f>IF(controle!$I763="","",VLOOKUP(MONTH(controle!$I763),editar!$F$2:$G$13,2,0))</f>
        <v/>
      </c>
      <c r="Y763" s="80" t="str">
        <f>IF(controle!$I763="","",YEAR(controle!$I763))</f>
        <v/>
      </c>
      <c r="Z763" s="80" t="str">
        <f>IF(controle!$L763="","",VLOOKUP(MONTH(controle!$L763),editar!$F$2:$G$13,2,0))</f>
        <v/>
      </c>
      <c r="AA763" s="80" t="str">
        <f>IF(controle!$L763="","",YEAR(controle!$L763))</f>
        <v/>
      </c>
      <c r="AB763" s="61"/>
      <c r="AC763" s="62">
        <f>IFERROR(K763-editar!$C$1,"")</f>
        <v>-44648</v>
      </c>
      <c r="AD763" s="62">
        <f t="shared" si="1"/>
        <v>9999955352</v>
      </c>
      <c r="AE763" s="63"/>
      <c r="AF763" s="63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ht="19.5" customHeight="1">
      <c r="A764" s="82" t="str">
        <f>IF(controle!$D764="","",controle!$P764)</f>
        <v/>
      </c>
      <c r="B764" s="83"/>
      <c r="C764" s="83"/>
      <c r="D764" s="83"/>
      <c r="E764" s="83"/>
      <c r="F764" s="91"/>
      <c r="G764" s="99"/>
      <c r="H764" s="91"/>
      <c r="I764" s="100"/>
      <c r="J764" s="92" t="str">
        <f>IFERROR(IF((controle!$I764&gt;0),IF((DAYS360(TODAY(),(controle!$I764+editar!$C$9))&lt;1),"Vencido",IF((DAYS360(TODAY(),(controle!$I764+editar!$C$9))&lt;31),(DAYS360(TODAY(),(controle!$I764+editar!$C$9))&amp;" Dias para vencer"),"Válido")),""),"Inválido")</f>
        <v/>
      </c>
      <c r="K764" s="93" t="str">
        <f>controle!$R764</f>
        <v/>
      </c>
      <c r="L764" s="94"/>
      <c r="M764" s="95" t="str">
        <f>IFERROR(IF((controle!$L764&gt;0),IF((DAYS360(TODAY(),(controle!$L764+editar!$C$15))&lt;1),"Vencido",IF((DAYS360(TODAY(),(controle!$L764+editar!$C$15))&lt;31),(DAYS360(TODAY(),(controle!$L764+editar!$C$15))&amp;" Dias para vencer"),"Válido")),""),"Inválido")</f>
        <v/>
      </c>
      <c r="N764" s="94" t="str">
        <f>IF(controle!$L764="","",controle!$L764+editar!$C$15)</f>
        <v/>
      </c>
      <c r="O764" s="97"/>
      <c r="P764" s="80">
        <v>757.0</v>
      </c>
      <c r="Q764" s="80" t="str">
        <f>IF(controle!$J764="","",IF(controle!$J764="Vencido","Vencido",IF(controle!$J764="Válido","Válido","Próximo ao vencimento")))</f>
        <v/>
      </c>
      <c r="R764" s="81" t="str">
        <f>IF(controle!$I764="","",controle!$I764+editar!$C$9)</f>
        <v/>
      </c>
      <c r="S764" s="80" t="str">
        <f>IF(controle!$R764="","",VLOOKUP(MONTH(controle!$R764),editar!$F$2:$G$13,2,0))</f>
        <v/>
      </c>
      <c r="T764" s="80" t="str">
        <f>IF(controle!$R764="","",YEAR(controle!$R764))</f>
        <v/>
      </c>
      <c r="U764" s="80" t="str">
        <f>IF(controle!$M764="","",IF(controle!$M764="Vencido","Vencido",IF(controle!$M764="Válido","Válido","Próximo ao vencimento")))</f>
        <v/>
      </c>
      <c r="V764" s="80" t="str">
        <f>IF(controle!$N764="","",VLOOKUP(MONTH(controle!$N764),editar!$F$2:$G$13,2,0))</f>
        <v/>
      </c>
      <c r="W764" s="80" t="str">
        <f>IF(controle!$N764="","",YEAR(controle!$N764))</f>
        <v/>
      </c>
      <c r="X764" s="80" t="str">
        <f>IF(controle!$I764="","",VLOOKUP(MONTH(controle!$I764),editar!$F$2:$G$13,2,0))</f>
        <v/>
      </c>
      <c r="Y764" s="80" t="str">
        <f>IF(controle!$I764="","",YEAR(controle!$I764))</f>
        <v/>
      </c>
      <c r="Z764" s="80" t="str">
        <f>IF(controle!$L764="","",VLOOKUP(MONTH(controle!$L764),editar!$F$2:$G$13,2,0))</f>
        <v/>
      </c>
      <c r="AA764" s="80" t="str">
        <f>IF(controle!$L764="","",YEAR(controle!$L764))</f>
        <v/>
      </c>
      <c r="AB764" s="61"/>
      <c r="AC764" s="62">
        <f>IFERROR(K764-editar!$C$1,"")</f>
        <v>-44648</v>
      </c>
      <c r="AD764" s="62">
        <f t="shared" si="1"/>
        <v>9999955352</v>
      </c>
      <c r="AE764" s="63"/>
      <c r="AF764" s="63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ht="19.5" customHeight="1">
      <c r="A765" s="82" t="str">
        <f>IF(controle!$D765="","",controle!$P765)</f>
        <v/>
      </c>
      <c r="B765" s="83"/>
      <c r="C765" s="83"/>
      <c r="D765" s="83"/>
      <c r="E765" s="83"/>
      <c r="F765" s="91"/>
      <c r="G765" s="99"/>
      <c r="H765" s="91"/>
      <c r="I765" s="100"/>
      <c r="J765" s="92" t="str">
        <f>IFERROR(IF((controle!$I765&gt;0),IF((DAYS360(TODAY(),(controle!$I765+editar!$C$9))&lt;1),"Vencido",IF((DAYS360(TODAY(),(controle!$I765+editar!$C$9))&lt;31),(DAYS360(TODAY(),(controle!$I765+editar!$C$9))&amp;" Dias para vencer"),"Válido")),""),"Inválido")</f>
        <v/>
      </c>
      <c r="K765" s="93" t="str">
        <f>controle!$R765</f>
        <v/>
      </c>
      <c r="L765" s="94"/>
      <c r="M765" s="95" t="str">
        <f>IFERROR(IF((controle!$L765&gt;0),IF((DAYS360(TODAY(),(controle!$L765+editar!$C$15))&lt;1),"Vencido",IF((DAYS360(TODAY(),(controle!$L765+editar!$C$15))&lt;31),(DAYS360(TODAY(),(controle!$L765+editar!$C$15))&amp;" Dias para vencer"),"Válido")),""),"Inválido")</f>
        <v/>
      </c>
      <c r="N765" s="94" t="str">
        <f>IF(controle!$L765="","",controle!$L765+editar!$C$15)</f>
        <v/>
      </c>
      <c r="O765" s="97"/>
      <c r="P765" s="80">
        <v>758.0</v>
      </c>
      <c r="Q765" s="80" t="str">
        <f>IF(controle!$J765="","",IF(controle!$J765="Vencido","Vencido",IF(controle!$J765="Válido","Válido","Próximo ao vencimento")))</f>
        <v/>
      </c>
      <c r="R765" s="81" t="str">
        <f>IF(controle!$I765="","",controle!$I765+editar!$C$9)</f>
        <v/>
      </c>
      <c r="S765" s="80" t="str">
        <f>IF(controle!$R765="","",VLOOKUP(MONTH(controle!$R765),editar!$F$2:$G$13,2,0))</f>
        <v/>
      </c>
      <c r="T765" s="80" t="str">
        <f>IF(controle!$R765="","",YEAR(controle!$R765))</f>
        <v/>
      </c>
      <c r="U765" s="80" t="str">
        <f>IF(controle!$M765="","",IF(controle!$M765="Vencido","Vencido",IF(controle!$M765="Válido","Válido","Próximo ao vencimento")))</f>
        <v/>
      </c>
      <c r="V765" s="80" t="str">
        <f>IF(controle!$N765="","",VLOOKUP(MONTH(controle!$N765),editar!$F$2:$G$13,2,0))</f>
        <v/>
      </c>
      <c r="W765" s="80" t="str">
        <f>IF(controle!$N765="","",YEAR(controle!$N765))</f>
        <v/>
      </c>
      <c r="X765" s="80" t="str">
        <f>IF(controle!$I765="","",VLOOKUP(MONTH(controle!$I765),editar!$F$2:$G$13,2,0))</f>
        <v/>
      </c>
      <c r="Y765" s="80" t="str">
        <f>IF(controle!$I765="","",YEAR(controle!$I765))</f>
        <v/>
      </c>
      <c r="Z765" s="80" t="str">
        <f>IF(controle!$L765="","",VLOOKUP(MONTH(controle!$L765),editar!$F$2:$G$13,2,0))</f>
        <v/>
      </c>
      <c r="AA765" s="80" t="str">
        <f>IF(controle!$L765="","",YEAR(controle!$L765))</f>
        <v/>
      </c>
      <c r="AB765" s="61"/>
      <c r="AC765" s="62">
        <f>IFERROR(K765-editar!$C$1,"")</f>
        <v>-44648</v>
      </c>
      <c r="AD765" s="62">
        <f t="shared" si="1"/>
        <v>9999955352</v>
      </c>
      <c r="AE765" s="63"/>
      <c r="AF765" s="63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ht="19.5" customHeight="1">
      <c r="A766" s="82" t="str">
        <f>IF(controle!$D766="","",controle!$P766)</f>
        <v/>
      </c>
      <c r="B766" s="83"/>
      <c r="C766" s="83"/>
      <c r="D766" s="83"/>
      <c r="E766" s="83"/>
      <c r="F766" s="91"/>
      <c r="G766" s="99"/>
      <c r="H766" s="91"/>
      <c r="I766" s="100"/>
      <c r="J766" s="92" t="str">
        <f>IFERROR(IF((controle!$I766&gt;0),IF((DAYS360(TODAY(),(controle!$I766+editar!$C$9))&lt;1),"Vencido",IF((DAYS360(TODAY(),(controle!$I766+editar!$C$9))&lt;31),(DAYS360(TODAY(),(controle!$I766+editar!$C$9))&amp;" Dias para vencer"),"Válido")),""),"Inválido")</f>
        <v/>
      </c>
      <c r="K766" s="93" t="str">
        <f>controle!$R766</f>
        <v/>
      </c>
      <c r="L766" s="94"/>
      <c r="M766" s="95" t="str">
        <f>IFERROR(IF((controle!$L766&gt;0),IF((DAYS360(TODAY(),(controle!$L766+editar!$C$15))&lt;1),"Vencido",IF((DAYS360(TODAY(),(controle!$L766+editar!$C$15))&lt;31),(DAYS360(TODAY(),(controle!$L766+editar!$C$15))&amp;" Dias para vencer"),"Válido")),""),"Inválido")</f>
        <v/>
      </c>
      <c r="N766" s="94" t="str">
        <f>IF(controle!$L766="","",controle!$L766+editar!$C$15)</f>
        <v/>
      </c>
      <c r="O766" s="97"/>
      <c r="P766" s="80">
        <v>759.0</v>
      </c>
      <c r="Q766" s="80" t="str">
        <f>IF(controle!$J766="","",IF(controle!$J766="Vencido","Vencido",IF(controle!$J766="Válido","Válido","Próximo ao vencimento")))</f>
        <v/>
      </c>
      <c r="R766" s="81" t="str">
        <f>IF(controle!$I766="","",controle!$I766+editar!$C$9)</f>
        <v/>
      </c>
      <c r="S766" s="80" t="str">
        <f>IF(controle!$R766="","",VLOOKUP(MONTH(controle!$R766),editar!$F$2:$G$13,2,0))</f>
        <v/>
      </c>
      <c r="T766" s="80" t="str">
        <f>IF(controle!$R766="","",YEAR(controle!$R766))</f>
        <v/>
      </c>
      <c r="U766" s="80" t="str">
        <f>IF(controle!$M766="","",IF(controle!$M766="Vencido","Vencido",IF(controle!$M766="Válido","Válido","Próximo ao vencimento")))</f>
        <v/>
      </c>
      <c r="V766" s="80" t="str">
        <f>IF(controle!$N766="","",VLOOKUP(MONTH(controle!$N766),editar!$F$2:$G$13,2,0))</f>
        <v/>
      </c>
      <c r="W766" s="80" t="str">
        <f>IF(controle!$N766="","",YEAR(controle!$N766))</f>
        <v/>
      </c>
      <c r="X766" s="80" t="str">
        <f>IF(controle!$I766="","",VLOOKUP(MONTH(controle!$I766),editar!$F$2:$G$13,2,0))</f>
        <v/>
      </c>
      <c r="Y766" s="80" t="str">
        <f>IF(controle!$I766="","",YEAR(controle!$I766))</f>
        <v/>
      </c>
      <c r="Z766" s="80" t="str">
        <f>IF(controle!$L766="","",VLOOKUP(MONTH(controle!$L766),editar!$F$2:$G$13,2,0))</f>
        <v/>
      </c>
      <c r="AA766" s="80" t="str">
        <f>IF(controle!$L766="","",YEAR(controle!$L766))</f>
        <v/>
      </c>
      <c r="AB766" s="61"/>
      <c r="AC766" s="62">
        <f>IFERROR(K766-editar!$C$1,"")</f>
        <v>-44648</v>
      </c>
      <c r="AD766" s="62">
        <f t="shared" si="1"/>
        <v>9999955352</v>
      </c>
      <c r="AE766" s="63"/>
      <c r="AF766" s="63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ht="19.5" customHeight="1">
      <c r="A767" s="82" t="str">
        <f>IF(controle!$D767="","",controle!$P767)</f>
        <v/>
      </c>
      <c r="B767" s="83"/>
      <c r="C767" s="83"/>
      <c r="D767" s="83"/>
      <c r="E767" s="83"/>
      <c r="F767" s="91"/>
      <c r="G767" s="99"/>
      <c r="H767" s="91"/>
      <c r="I767" s="100"/>
      <c r="J767" s="92" t="str">
        <f>IFERROR(IF((controle!$I767&gt;0),IF((DAYS360(TODAY(),(controle!$I767+editar!$C$9))&lt;1),"Vencido",IF((DAYS360(TODAY(),(controle!$I767+editar!$C$9))&lt;31),(DAYS360(TODAY(),(controle!$I767+editar!$C$9))&amp;" Dias para vencer"),"Válido")),""),"Inválido")</f>
        <v/>
      </c>
      <c r="K767" s="93" t="str">
        <f>controle!$R767</f>
        <v/>
      </c>
      <c r="L767" s="94"/>
      <c r="M767" s="95" t="str">
        <f>IFERROR(IF((controle!$L767&gt;0),IF((DAYS360(TODAY(),(controle!$L767+editar!$C$15))&lt;1),"Vencido",IF((DAYS360(TODAY(),(controle!$L767+editar!$C$15))&lt;31),(DAYS360(TODAY(),(controle!$L767+editar!$C$15))&amp;" Dias para vencer"),"Válido")),""),"Inválido")</f>
        <v/>
      </c>
      <c r="N767" s="94" t="str">
        <f>IF(controle!$L767="","",controle!$L767+editar!$C$15)</f>
        <v/>
      </c>
      <c r="O767" s="97"/>
      <c r="P767" s="80">
        <v>760.0</v>
      </c>
      <c r="Q767" s="80" t="str">
        <f>IF(controle!$J767="","",IF(controle!$J767="Vencido","Vencido",IF(controle!$J767="Válido","Válido","Próximo ao vencimento")))</f>
        <v/>
      </c>
      <c r="R767" s="81" t="str">
        <f>IF(controle!$I767="","",controle!$I767+editar!$C$9)</f>
        <v/>
      </c>
      <c r="S767" s="80" t="str">
        <f>IF(controle!$R767="","",VLOOKUP(MONTH(controle!$R767),editar!$F$2:$G$13,2,0))</f>
        <v/>
      </c>
      <c r="T767" s="80" t="str">
        <f>IF(controle!$R767="","",YEAR(controle!$R767))</f>
        <v/>
      </c>
      <c r="U767" s="80" t="str">
        <f>IF(controle!$M767="","",IF(controle!$M767="Vencido","Vencido",IF(controle!$M767="Válido","Válido","Próximo ao vencimento")))</f>
        <v/>
      </c>
      <c r="V767" s="80" t="str">
        <f>IF(controle!$N767="","",VLOOKUP(MONTH(controle!$N767),editar!$F$2:$G$13,2,0))</f>
        <v/>
      </c>
      <c r="W767" s="80" t="str">
        <f>IF(controle!$N767="","",YEAR(controle!$N767))</f>
        <v/>
      </c>
      <c r="X767" s="80" t="str">
        <f>IF(controle!$I767="","",VLOOKUP(MONTH(controle!$I767),editar!$F$2:$G$13,2,0))</f>
        <v/>
      </c>
      <c r="Y767" s="80" t="str">
        <f>IF(controle!$I767="","",YEAR(controle!$I767))</f>
        <v/>
      </c>
      <c r="Z767" s="80" t="str">
        <f>IF(controle!$L767="","",VLOOKUP(MONTH(controle!$L767),editar!$F$2:$G$13,2,0))</f>
        <v/>
      </c>
      <c r="AA767" s="80" t="str">
        <f>IF(controle!$L767="","",YEAR(controle!$L767))</f>
        <v/>
      </c>
      <c r="AB767" s="61"/>
      <c r="AC767" s="62">
        <f>IFERROR(K767-editar!$C$1,"")</f>
        <v>-44648</v>
      </c>
      <c r="AD767" s="62">
        <f t="shared" si="1"/>
        <v>9999955352</v>
      </c>
      <c r="AE767" s="63"/>
      <c r="AF767" s="63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ht="19.5" customHeight="1">
      <c r="A768" s="82" t="str">
        <f>IF(controle!$D768="","",controle!$P768)</f>
        <v/>
      </c>
      <c r="B768" s="83"/>
      <c r="C768" s="83"/>
      <c r="D768" s="83"/>
      <c r="E768" s="83"/>
      <c r="F768" s="91"/>
      <c r="G768" s="99"/>
      <c r="H768" s="91"/>
      <c r="I768" s="100"/>
      <c r="J768" s="92" t="str">
        <f>IFERROR(IF((controle!$I768&gt;0),IF((DAYS360(TODAY(),(controle!$I768+editar!$C$9))&lt;1),"Vencido",IF((DAYS360(TODAY(),(controle!$I768+editar!$C$9))&lt;31),(DAYS360(TODAY(),(controle!$I768+editar!$C$9))&amp;" Dias para vencer"),"Válido")),""),"Inválido")</f>
        <v/>
      </c>
      <c r="K768" s="93" t="str">
        <f>controle!$R768</f>
        <v/>
      </c>
      <c r="L768" s="94"/>
      <c r="M768" s="95" t="str">
        <f>IFERROR(IF((controle!$L768&gt;0),IF((DAYS360(TODAY(),(controle!$L768+editar!$C$15))&lt;1),"Vencido",IF((DAYS360(TODAY(),(controle!$L768+editar!$C$15))&lt;31),(DAYS360(TODAY(),(controle!$L768+editar!$C$15))&amp;" Dias para vencer"),"Válido")),""),"Inválido")</f>
        <v/>
      </c>
      <c r="N768" s="94" t="str">
        <f>IF(controle!$L768="","",controle!$L768+editar!$C$15)</f>
        <v/>
      </c>
      <c r="O768" s="97"/>
      <c r="P768" s="80">
        <v>761.0</v>
      </c>
      <c r="Q768" s="80" t="str">
        <f>IF(controle!$J768="","",IF(controle!$J768="Vencido","Vencido",IF(controle!$J768="Válido","Válido","Próximo ao vencimento")))</f>
        <v/>
      </c>
      <c r="R768" s="81" t="str">
        <f>IF(controle!$I768="","",controle!$I768+editar!$C$9)</f>
        <v/>
      </c>
      <c r="S768" s="80" t="str">
        <f>IF(controle!$R768="","",VLOOKUP(MONTH(controle!$R768),editar!$F$2:$G$13,2,0))</f>
        <v/>
      </c>
      <c r="T768" s="80" t="str">
        <f>IF(controle!$R768="","",YEAR(controle!$R768))</f>
        <v/>
      </c>
      <c r="U768" s="80" t="str">
        <f>IF(controle!$M768="","",IF(controle!$M768="Vencido","Vencido",IF(controle!$M768="Válido","Válido","Próximo ao vencimento")))</f>
        <v/>
      </c>
      <c r="V768" s="80" t="str">
        <f>IF(controle!$N768="","",VLOOKUP(MONTH(controle!$N768),editar!$F$2:$G$13,2,0))</f>
        <v/>
      </c>
      <c r="W768" s="80" t="str">
        <f>IF(controle!$N768="","",YEAR(controle!$N768))</f>
        <v/>
      </c>
      <c r="X768" s="80" t="str">
        <f>IF(controle!$I768="","",VLOOKUP(MONTH(controle!$I768),editar!$F$2:$G$13,2,0))</f>
        <v/>
      </c>
      <c r="Y768" s="80" t="str">
        <f>IF(controle!$I768="","",YEAR(controle!$I768))</f>
        <v/>
      </c>
      <c r="Z768" s="80" t="str">
        <f>IF(controle!$L768="","",VLOOKUP(MONTH(controle!$L768),editar!$F$2:$G$13,2,0))</f>
        <v/>
      </c>
      <c r="AA768" s="80" t="str">
        <f>IF(controle!$L768="","",YEAR(controle!$L768))</f>
        <v/>
      </c>
      <c r="AB768" s="61"/>
      <c r="AC768" s="62">
        <f>IFERROR(K768-editar!$C$1,"")</f>
        <v>-44648</v>
      </c>
      <c r="AD768" s="62">
        <f t="shared" si="1"/>
        <v>9999955352</v>
      </c>
      <c r="AE768" s="63"/>
      <c r="AF768" s="63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ht="19.5" customHeight="1">
      <c r="A769" s="82" t="str">
        <f>IF(controle!$D769="","",controle!$P769)</f>
        <v/>
      </c>
      <c r="B769" s="83"/>
      <c r="C769" s="83"/>
      <c r="D769" s="83"/>
      <c r="E769" s="83"/>
      <c r="F769" s="91"/>
      <c r="G769" s="99"/>
      <c r="H769" s="91"/>
      <c r="I769" s="100"/>
      <c r="J769" s="92" t="str">
        <f>IFERROR(IF((controle!$I769&gt;0),IF((DAYS360(TODAY(),(controle!$I769+editar!$C$9))&lt;1),"Vencido",IF((DAYS360(TODAY(),(controle!$I769+editar!$C$9))&lt;31),(DAYS360(TODAY(),(controle!$I769+editar!$C$9))&amp;" Dias para vencer"),"Válido")),""),"Inválido")</f>
        <v/>
      </c>
      <c r="K769" s="93" t="str">
        <f>controle!$R769</f>
        <v/>
      </c>
      <c r="L769" s="94"/>
      <c r="M769" s="95" t="str">
        <f>IFERROR(IF((controle!$L769&gt;0),IF((DAYS360(TODAY(),(controle!$L769+editar!$C$15))&lt;1),"Vencido",IF((DAYS360(TODAY(),(controle!$L769+editar!$C$15))&lt;31),(DAYS360(TODAY(),(controle!$L769+editar!$C$15))&amp;" Dias para vencer"),"Válido")),""),"Inválido")</f>
        <v/>
      </c>
      <c r="N769" s="94" t="str">
        <f>IF(controle!$L769="","",controle!$L769+editar!$C$15)</f>
        <v/>
      </c>
      <c r="O769" s="97"/>
      <c r="P769" s="80">
        <v>762.0</v>
      </c>
      <c r="Q769" s="80" t="str">
        <f>IF(controle!$J769="","",IF(controle!$J769="Vencido","Vencido",IF(controle!$J769="Válido","Válido","Próximo ao vencimento")))</f>
        <v/>
      </c>
      <c r="R769" s="81" t="str">
        <f>IF(controle!$I769="","",controle!$I769+editar!$C$9)</f>
        <v/>
      </c>
      <c r="S769" s="80" t="str">
        <f>IF(controle!$R769="","",VLOOKUP(MONTH(controle!$R769),editar!$F$2:$G$13,2,0))</f>
        <v/>
      </c>
      <c r="T769" s="80" t="str">
        <f>IF(controle!$R769="","",YEAR(controle!$R769))</f>
        <v/>
      </c>
      <c r="U769" s="80" t="str">
        <f>IF(controle!$M769="","",IF(controle!$M769="Vencido","Vencido",IF(controle!$M769="Válido","Válido","Próximo ao vencimento")))</f>
        <v/>
      </c>
      <c r="V769" s="80" t="str">
        <f>IF(controle!$N769="","",VLOOKUP(MONTH(controle!$N769),editar!$F$2:$G$13,2,0))</f>
        <v/>
      </c>
      <c r="W769" s="80" t="str">
        <f>IF(controle!$N769="","",YEAR(controle!$N769))</f>
        <v/>
      </c>
      <c r="X769" s="80" t="str">
        <f>IF(controle!$I769="","",VLOOKUP(MONTH(controle!$I769),editar!$F$2:$G$13,2,0))</f>
        <v/>
      </c>
      <c r="Y769" s="80" t="str">
        <f>IF(controle!$I769="","",YEAR(controle!$I769))</f>
        <v/>
      </c>
      <c r="Z769" s="80" t="str">
        <f>IF(controle!$L769="","",VLOOKUP(MONTH(controle!$L769),editar!$F$2:$G$13,2,0))</f>
        <v/>
      </c>
      <c r="AA769" s="80" t="str">
        <f>IF(controle!$L769="","",YEAR(controle!$L769))</f>
        <v/>
      </c>
      <c r="AB769" s="61"/>
      <c r="AC769" s="62">
        <f>IFERROR(K769-editar!$C$1,"")</f>
        <v>-44648</v>
      </c>
      <c r="AD769" s="62">
        <f t="shared" si="1"/>
        <v>9999955352</v>
      </c>
      <c r="AE769" s="63"/>
      <c r="AF769" s="63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ht="19.5" customHeight="1">
      <c r="A770" s="82" t="str">
        <f>IF(controle!$D770="","",controle!$P770)</f>
        <v/>
      </c>
      <c r="B770" s="83"/>
      <c r="C770" s="83"/>
      <c r="D770" s="83"/>
      <c r="E770" s="83"/>
      <c r="F770" s="91"/>
      <c r="G770" s="99"/>
      <c r="H770" s="91"/>
      <c r="I770" s="100"/>
      <c r="J770" s="92" t="str">
        <f>IFERROR(IF((controle!$I770&gt;0),IF((DAYS360(TODAY(),(controle!$I770+editar!$C$9))&lt;1),"Vencido",IF((DAYS360(TODAY(),(controle!$I770+editar!$C$9))&lt;31),(DAYS360(TODAY(),(controle!$I770+editar!$C$9))&amp;" Dias para vencer"),"Válido")),""),"Inválido")</f>
        <v/>
      </c>
      <c r="K770" s="93" t="str">
        <f>controle!$R770</f>
        <v/>
      </c>
      <c r="L770" s="94"/>
      <c r="M770" s="95" t="str">
        <f>IFERROR(IF((controle!$L770&gt;0),IF((DAYS360(TODAY(),(controle!$L770+editar!$C$15))&lt;1),"Vencido",IF((DAYS360(TODAY(),(controle!$L770+editar!$C$15))&lt;31),(DAYS360(TODAY(),(controle!$L770+editar!$C$15))&amp;" Dias para vencer"),"Válido")),""),"Inválido")</f>
        <v/>
      </c>
      <c r="N770" s="94" t="str">
        <f>IF(controle!$L770="","",controle!$L770+editar!$C$15)</f>
        <v/>
      </c>
      <c r="O770" s="97"/>
      <c r="P770" s="80">
        <v>763.0</v>
      </c>
      <c r="Q770" s="80" t="str">
        <f>IF(controle!$J770="","",IF(controle!$J770="Vencido","Vencido",IF(controle!$J770="Válido","Válido","Próximo ao vencimento")))</f>
        <v/>
      </c>
      <c r="R770" s="81" t="str">
        <f>IF(controle!$I770="","",controle!$I770+editar!$C$9)</f>
        <v/>
      </c>
      <c r="S770" s="80" t="str">
        <f>IF(controle!$R770="","",VLOOKUP(MONTH(controle!$R770),editar!$F$2:$G$13,2,0))</f>
        <v/>
      </c>
      <c r="T770" s="80" t="str">
        <f>IF(controle!$R770="","",YEAR(controle!$R770))</f>
        <v/>
      </c>
      <c r="U770" s="80" t="str">
        <f>IF(controle!$M770="","",IF(controle!$M770="Vencido","Vencido",IF(controle!$M770="Válido","Válido","Próximo ao vencimento")))</f>
        <v/>
      </c>
      <c r="V770" s="80" t="str">
        <f>IF(controle!$N770="","",VLOOKUP(MONTH(controle!$N770),editar!$F$2:$G$13,2,0))</f>
        <v/>
      </c>
      <c r="W770" s="80" t="str">
        <f>IF(controle!$N770="","",YEAR(controle!$N770))</f>
        <v/>
      </c>
      <c r="X770" s="80" t="str">
        <f>IF(controle!$I770="","",VLOOKUP(MONTH(controle!$I770),editar!$F$2:$G$13,2,0))</f>
        <v/>
      </c>
      <c r="Y770" s="80" t="str">
        <f>IF(controle!$I770="","",YEAR(controle!$I770))</f>
        <v/>
      </c>
      <c r="Z770" s="80" t="str">
        <f>IF(controle!$L770="","",VLOOKUP(MONTH(controle!$L770),editar!$F$2:$G$13,2,0))</f>
        <v/>
      </c>
      <c r="AA770" s="80" t="str">
        <f>IF(controle!$L770="","",YEAR(controle!$L770))</f>
        <v/>
      </c>
      <c r="AB770" s="61"/>
      <c r="AC770" s="62">
        <f>IFERROR(K770-editar!$C$1,"")</f>
        <v>-44648</v>
      </c>
      <c r="AD770" s="62">
        <f t="shared" si="1"/>
        <v>9999955352</v>
      </c>
      <c r="AE770" s="63"/>
      <c r="AF770" s="63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ht="19.5" customHeight="1">
      <c r="A771" s="82" t="str">
        <f>IF(controle!$D771="","",controle!$P771)</f>
        <v/>
      </c>
      <c r="B771" s="83"/>
      <c r="C771" s="83"/>
      <c r="D771" s="83"/>
      <c r="E771" s="83"/>
      <c r="F771" s="91"/>
      <c r="G771" s="99"/>
      <c r="H771" s="91"/>
      <c r="I771" s="100"/>
      <c r="J771" s="92" t="str">
        <f>IFERROR(IF((controle!$I771&gt;0),IF((DAYS360(TODAY(),(controle!$I771+editar!$C$9))&lt;1),"Vencido",IF((DAYS360(TODAY(),(controle!$I771+editar!$C$9))&lt;31),(DAYS360(TODAY(),(controle!$I771+editar!$C$9))&amp;" Dias para vencer"),"Válido")),""),"Inválido")</f>
        <v/>
      </c>
      <c r="K771" s="93" t="str">
        <f>controle!$R771</f>
        <v/>
      </c>
      <c r="L771" s="94"/>
      <c r="M771" s="95" t="str">
        <f>IFERROR(IF((controle!$L771&gt;0),IF((DAYS360(TODAY(),(controle!$L771+editar!$C$15))&lt;1),"Vencido",IF((DAYS360(TODAY(),(controle!$L771+editar!$C$15))&lt;31),(DAYS360(TODAY(),(controle!$L771+editar!$C$15))&amp;" Dias para vencer"),"Válido")),""),"Inválido")</f>
        <v/>
      </c>
      <c r="N771" s="94" t="str">
        <f>IF(controle!$L771="","",controle!$L771+editar!$C$15)</f>
        <v/>
      </c>
      <c r="O771" s="97"/>
      <c r="P771" s="80">
        <v>764.0</v>
      </c>
      <c r="Q771" s="80" t="str">
        <f>IF(controle!$J771="","",IF(controle!$J771="Vencido","Vencido",IF(controle!$J771="Válido","Válido","Próximo ao vencimento")))</f>
        <v/>
      </c>
      <c r="R771" s="81" t="str">
        <f>IF(controle!$I771="","",controle!$I771+editar!$C$9)</f>
        <v/>
      </c>
      <c r="S771" s="80" t="str">
        <f>IF(controle!$R771="","",VLOOKUP(MONTH(controle!$R771),editar!$F$2:$G$13,2,0))</f>
        <v/>
      </c>
      <c r="T771" s="80" t="str">
        <f>IF(controle!$R771="","",YEAR(controle!$R771))</f>
        <v/>
      </c>
      <c r="U771" s="80" t="str">
        <f>IF(controle!$M771="","",IF(controle!$M771="Vencido","Vencido",IF(controle!$M771="Válido","Válido","Próximo ao vencimento")))</f>
        <v/>
      </c>
      <c r="V771" s="80" t="str">
        <f>IF(controle!$N771="","",VLOOKUP(MONTH(controle!$N771),editar!$F$2:$G$13,2,0))</f>
        <v/>
      </c>
      <c r="W771" s="80" t="str">
        <f>IF(controle!$N771="","",YEAR(controle!$N771))</f>
        <v/>
      </c>
      <c r="X771" s="80" t="str">
        <f>IF(controle!$I771="","",VLOOKUP(MONTH(controle!$I771),editar!$F$2:$G$13,2,0))</f>
        <v/>
      </c>
      <c r="Y771" s="80" t="str">
        <f>IF(controle!$I771="","",YEAR(controle!$I771))</f>
        <v/>
      </c>
      <c r="Z771" s="80" t="str">
        <f>IF(controle!$L771="","",VLOOKUP(MONTH(controle!$L771),editar!$F$2:$G$13,2,0))</f>
        <v/>
      </c>
      <c r="AA771" s="80" t="str">
        <f>IF(controle!$L771="","",YEAR(controle!$L771))</f>
        <v/>
      </c>
      <c r="AB771" s="61"/>
      <c r="AC771" s="62">
        <f>IFERROR(K771-editar!$C$1,"")</f>
        <v>-44648</v>
      </c>
      <c r="AD771" s="62">
        <f t="shared" si="1"/>
        <v>9999955352</v>
      </c>
      <c r="AE771" s="63"/>
      <c r="AF771" s="63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ht="19.5" customHeight="1">
      <c r="A772" s="82" t="str">
        <f>IF(controle!$D772="","",controle!$P772)</f>
        <v/>
      </c>
      <c r="B772" s="83"/>
      <c r="C772" s="83"/>
      <c r="D772" s="83"/>
      <c r="E772" s="83"/>
      <c r="F772" s="91"/>
      <c r="G772" s="99"/>
      <c r="H772" s="91"/>
      <c r="I772" s="100"/>
      <c r="J772" s="92" t="str">
        <f>IFERROR(IF((controle!$I772&gt;0),IF((DAYS360(TODAY(),(controle!$I772+editar!$C$9))&lt;1),"Vencido",IF((DAYS360(TODAY(),(controle!$I772+editar!$C$9))&lt;31),(DAYS360(TODAY(),(controle!$I772+editar!$C$9))&amp;" Dias para vencer"),"Válido")),""),"Inválido")</f>
        <v/>
      </c>
      <c r="K772" s="93" t="str">
        <f>controle!$R772</f>
        <v/>
      </c>
      <c r="L772" s="94"/>
      <c r="M772" s="95" t="str">
        <f>IFERROR(IF((controle!$L772&gt;0),IF((DAYS360(TODAY(),(controle!$L772+editar!$C$15))&lt;1),"Vencido",IF((DAYS360(TODAY(),(controle!$L772+editar!$C$15))&lt;31),(DAYS360(TODAY(),(controle!$L772+editar!$C$15))&amp;" Dias para vencer"),"Válido")),""),"Inválido")</f>
        <v/>
      </c>
      <c r="N772" s="94" t="str">
        <f>IF(controle!$L772="","",controle!$L772+editar!$C$15)</f>
        <v/>
      </c>
      <c r="O772" s="97"/>
      <c r="P772" s="80">
        <v>765.0</v>
      </c>
      <c r="Q772" s="80" t="str">
        <f>IF(controle!$J772="","",IF(controle!$J772="Vencido","Vencido",IF(controle!$J772="Válido","Válido","Próximo ao vencimento")))</f>
        <v/>
      </c>
      <c r="R772" s="81" t="str">
        <f>IF(controle!$I772="","",controle!$I772+editar!$C$9)</f>
        <v/>
      </c>
      <c r="S772" s="80" t="str">
        <f>IF(controle!$R772="","",VLOOKUP(MONTH(controle!$R772),editar!$F$2:$G$13,2,0))</f>
        <v/>
      </c>
      <c r="T772" s="80" t="str">
        <f>IF(controle!$R772="","",YEAR(controle!$R772))</f>
        <v/>
      </c>
      <c r="U772" s="80" t="str">
        <f>IF(controle!$M772="","",IF(controle!$M772="Vencido","Vencido",IF(controle!$M772="Válido","Válido","Próximo ao vencimento")))</f>
        <v/>
      </c>
      <c r="V772" s="80" t="str">
        <f>IF(controle!$N772="","",VLOOKUP(MONTH(controle!$N772),editar!$F$2:$G$13,2,0))</f>
        <v/>
      </c>
      <c r="W772" s="80" t="str">
        <f>IF(controle!$N772="","",YEAR(controle!$N772))</f>
        <v/>
      </c>
      <c r="X772" s="80" t="str">
        <f>IF(controle!$I772="","",VLOOKUP(MONTH(controle!$I772),editar!$F$2:$G$13,2,0))</f>
        <v/>
      </c>
      <c r="Y772" s="80" t="str">
        <f>IF(controle!$I772="","",YEAR(controle!$I772))</f>
        <v/>
      </c>
      <c r="Z772" s="80" t="str">
        <f>IF(controle!$L772="","",VLOOKUP(MONTH(controle!$L772),editar!$F$2:$G$13,2,0))</f>
        <v/>
      </c>
      <c r="AA772" s="80" t="str">
        <f>IF(controle!$L772="","",YEAR(controle!$L772))</f>
        <v/>
      </c>
      <c r="AB772" s="61"/>
      <c r="AC772" s="62">
        <f>IFERROR(K772-editar!$C$1,"")</f>
        <v>-44648</v>
      </c>
      <c r="AD772" s="62">
        <f t="shared" si="1"/>
        <v>9999955352</v>
      </c>
      <c r="AE772" s="63"/>
      <c r="AF772" s="63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ht="19.5" customHeight="1">
      <c r="A773" s="82" t="str">
        <f>IF(controle!$D773="","",controle!$P773)</f>
        <v/>
      </c>
      <c r="B773" s="83"/>
      <c r="C773" s="83"/>
      <c r="D773" s="83"/>
      <c r="E773" s="83"/>
      <c r="F773" s="91"/>
      <c r="G773" s="99"/>
      <c r="H773" s="91"/>
      <c r="I773" s="100"/>
      <c r="J773" s="92" t="str">
        <f>IFERROR(IF((controle!$I773&gt;0),IF((DAYS360(TODAY(),(controle!$I773+editar!$C$9))&lt;1),"Vencido",IF((DAYS360(TODAY(),(controle!$I773+editar!$C$9))&lt;31),(DAYS360(TODAY(),(controle!$I773+editar!$C$9))&amp;" Dias para vencer"),"Válido")),""),"Inválido")</f>
        <v/>
      </c>
      <c r="K773" s="93" t="str">
        <f>controle!$R773</f>
        <v/>
      </c>
      <c r="L773" s="94"/>
      <c r="M773" s="95" t="str">
        <f>IFERROR(IF((controle!$L773&gt;0),IF((DAYS360(TODAY(),(controle!$L773+editar!$C$15))&lt;1),"Vencido",IF((DAYS360(TODAY(),(controle!$L773+editar!$C$15))&lt;31),(DAYS360(TODAY(),(controle!$L773+editar!$C$15))&amp;" Dias para vencer"),"Válido")),""),"Inválido")</f>
        <v/>
      </c>
      <c r="N773" s="94" t="str">
        <f>IF(controle!$L773="","",controle!$L773+editar!$C$15)</f>
        <v/>
      </c>
      <c r="O773" s="97"/>
      <c r="P773" s="80">
        <v>766.0</v>
      </c>
      <c r="Q773" s="80" t="str">
        <f>IF(controle!$J773="","",IF(controle!$J773="Vencido","Vencido",IF(controle!$J773="Válido","Válido","Próximo ao vencimento")))</f>
        <v/>
      </c>
      <c r="R773" s="81" t="str">
        <f>IF(controle!$I773="","",controle!$I773+editar!$C$9)</f>
        <v/>
      </c>
      <c r="S773" s="80" t="str">
        <f>IF(controle!$R773="","",VLOOKUP(MONTH(controle!$R773),editar!$F$2:$G$13,2,0))</f>
        <v/>
      </c>
      <c r="T773" s="80" t="str">
        <f>IF(controle!$R773="","",YEAR(controle!$R773))</f>
        <v/>
      </c>
      <c r="U773" s="80" t="str">
        <f>IF(controle!$M773="","",IF(controle!$M773="Vencido","Vencido",IF(controle!$M773="Válido","Válido","Próximo ao vencimento")))</f>
        <v/>
      </c>
      <c r="V773" s="80" t="str">
        <f>IF(controle!$N773="","",VLOOKUP(MONTH(controle!$N773),editar!$F$2:$G$13,2,0))</f>
        <v/>
      </c>
      <c r="W773" s="80" t="str">
        <f>IF(controle!$N773="","",YEAR(controle!$N773))</f>
        <v/>
      </c>
      <c r="X773" s="80" t="str">
        <f>IF(controle!$I773="","",VLOOKUP(MONTH(controle!$I773),editar!$F$2:$G$13,2,0))</f>
        <v/>
      </c>
      <c r="Y773" s="80" t="str">
        <f>IF(controle!$I773="","",YEAR(controle!$I773))</f>
        <v/>
      </c>
      <c r="Z773" s="80" t="str">
        <f>IF(controle!$L773="","",VLOOKUP(MONTH(controle!$L773),editar!$F$2:$G$13,2,0))</f>
        <v/>
      </c>
      <c r="AA773" s="80" t="str">
        <f>IF(controle!$L773="","",YEAR(controle!$L773))</f>
        <v/>
      </c>
      <c r="AB773" s="61"/>
      <c r="AC773" s="62">
        <f>IFERROR(K773-editar!$C$1,"")</f>
        <v>-44648</v>
      </c>
      <c r="AD773" s="62">
        <f t="shared" si="1"/>
        <v>9999955352</v>
      </c>
      <c r="AE773" s="63"/>
      <c r="AF773" s="63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ht="19.5" customHeight="1">
      <c r="A774" s="82" t="str">
        <f>IF(controle!$D774="","",controle!$P774)</f>
        <v/>
      </c>
      <c r="B774" s="83"/>
      <c r="C774" s="83"/>
      <c r="D774" s="83"/>
      <c r="E774" s="83"/>
      <c r="F774" s="91"/>
      <c r="G774" s="99"/>
      <c r="H774" s="91"/>
      <c r="I774" s="100"/>
      <c r="J774" s="92" t="str">
        <f>IFERROR(IF((controle!$I774&gt;0),IF((DAYS360(TODAY(),(controle!$I774+editar!$C$9))&lt;1),"Vencido",IF((DAYS360(TODAY(),(controle!$I774+editar!$C$9))&lt;31),(DAYS360(TODAY(),(controle!$I774+editar!$C$9))&amp;" Dias para vencer"),"Válido")),""),"Inválido")</f>
        <v/>
      </c>
      <c r="K774" s="93" t="str">
        <f>controle!$R774</f>
        <v/>
      </c>
      <c r="L774" s="94"/>
      <c r="M774" s="95" t="str">
        <f>IFERROR(IF((controle!$L774&gt;0),IF((DAYS360(TODAY(),(controle!$L774+editar!$C$15))&lt;1),"Vencido",IF((DAYS360(TODAY(),(controle!$L774+editar!$C$15))&lt;31),(DAYS360(TODAY(),(controle!$L774+editar!$C$15))&amp;" Dias para vencer"),"Válido")),""),"Inválido")</f>
        <v/>
      </c>
      <c r="N774" s="94" t="str">
        <f>IF(controle!$L774="","",controle!$L774+editar!$C$15)</f>
        <v/>
      </c>
      <c r="O774" s="97"/>
      <c r="P774" s="80">
        <v>767.0</v>
      </c>
      <c r="Q774" s="80" t="str">
        <f>IF(controle!$J774="","",IF(controle!$J774="Vencido","Vencido",IF(controle!$J774="Válido","Válido","Próximo ao vencimento")))</f>
        <v/>
      </c>
      <c r="R774" s="81" t="str">
        <f>IF(controle!$I774="","",controle!$I774+editar!$C$9)</f>
        <v/>
      </c>
      <c r="S774" s="80" t="str">
        <f>IF(controle!$R774="","",VLOOKUP(MONTH(controle!$R774),editar!$F$2:$G$13,2,0))</f>
        <v/>
      </c>
      <c r="T774" s="80" t="str">
        <f>IF(controle!$R774="","",YEAR(controle!$R774))</f>
        <v/>
      </c>
      <c r="U774" s="80" t="str">
        <f>IF(controle!$M774="","",IF(controle!$M774="Vencido","Vencido",IF(controle!$M774="Válido","Válido","Próximo ao vencimento")))</f>
        <v/>
      </c>
      <c r="V774" s="80" t="str">
        <f>IF(controle!$N774="","",VLOOKUP(MONTH(controle!$N774),editar!$F$2:$G$13,2,0))</f>
        <v/>
      </c>
      <c r="W774" s="80" t="str">
        <f>IF(controle!$N774="","",YEAR(controle!$N774))</f>
        <v/>
      </c>
      <c r="X774" s="80" t="str">
        <f>IF(controle!$I774="","",VLOOKUP(MONTH(controle!$I774),editar!$F$2:$G$13,2,0))</f>
        <v/>
      </c>
      <c r="Y774" s="80" t="str">
        <f>IF(controle!$I774="","",YEAR(controle!$I774))</f>
        <v/>
      </c>
      <c r="Z774" s="80" t="str">
        <f>IF(controle!$L774="","",VLOOKUP(MONTH(controle!$L774),editar!$F$2:$G$13,2,0))</f>
        <v/>
      </c>
      <c r="AA774" s="80" t="str">
        <f>IF(controle!$L774="","",YEAR(controle!$L774))</f>
        <v/>
      </c>
      <c r="AB774" s="61"/>
      <c r="AC774" s="62">
        <f>IFERROR(K774-editar!$C$1,"")</f>
        <v>-44648</v>
      </c>
      <c r="AD774" s="62">
        <f t="shared" si="1"/>
        <v>9999955352</v>
      </c>
      <c r="AE774" s="63"/>
      <c r="AF774" s="63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ht="19.5" customHeight="1">
      <c r="A775" s="82" t="str">
        <f>IF(controle!$D775="","",controle!$P775)</f>
        <v/>
      </c>
      <c r="B775" s="83"/>
      <c r="C775" s="83"/>
      <c r="D775" s="83"/>
      <c r="E775" s="83"/>
      <c r="F775" s="91"/>
      <c r="G775" s="99"/>
      <c r="H775" s="91"/>
      <c r="I775" s="100"/>
      <c r="J775" s="92" t="str">
        <f>IFERROR(IF((controle!$I775&gt;0),IF((DAYS360(TODAY(),(controle!$I775+editar!$C$9))&lt;1),"Vencido",IF((DAYS360(TODAY(),(controle!$I775+editar!$C$9))&lt;31),(DAYS360(TODAY(),(controle!$I775+editar!$C$9))&amp;" Dias para vencer"),"Válido")),""),"Inválido")</f>
        <v/>
      </c>
      <c r="K775" s="93" t="str">
        <f>controle!$R775</f>
        <v/>
      </c>
      <c r="L775" s="94"/>
      <c r="M775" s="95" t="str">
        <f>IFERROR(IF((controle!$L775&gt;0),IF((DAYS360(TODAY(),(controle!$L775+editar!$C$15))&lt;1),"Vencido",IF((DAYS360(TODAY(),(controle!$L775+editar!$C$15))&lt;31),(DAYS360(TODAY(),(controle!$L775+editar!$C$15))&amp;" Dias para vencer"),"Válido")),""),"Inválido")</f>
        <v/>
      </c>
      <c r="N775" s="94" t="str">
        <f>IF(controle!$L775="","",controle!$L775+editar!$C$15)</f>
        <v/>
      </c>
      <c r="O775" s="97"/>
      <c r="P775" s="80">
        <v>768.0</v>
      </c>
      <c r="Q775" s="80" t="str">
        <f>IF(controle!$J775="","",IF(controle!$J775="Vencido","Vencido",IF(controle!$J775="Válido","Válido","Próximo ao vencimento")))</f>
        <v/>
      </c>
      <c r="R775" s="81" t="str">
        <f>IF(controle!$I775="","",controle!$I775+editar!$C$9)</f>
        <v/>
      </c>
      <c r="S775" s="80" t="str">
        <f>IF(controle!$R775="","",VLOOKUP(MONTH(controle!$R775),editar!$F$2:$G$13,2,0))</f>
        <v/>
      </c>
      <c r="T775" s="80" t="str">
        <f>IF(controle!$R775="","",YEAR(controle!$R775))</f>
        <v/>
      </c>
      <c r="U775" s="80" t="str">
        <f>IF(controle!$M775="","",IF(controle!$M775="Vencido","Vencido",IF(controle!$M775="Válido","Válido","Próximo ao vencimento")))</f>
        <v/>
      </c>
      <c r="V775" s="80" t="str">
        <f>IF(controle!$N775="","",VLOOKUP(MONTH(controle!$N775),editar!$F$2:$G$13,2,0))</f>
        <v/>
      </c>
      <c r="W775" s="80" t="str">
        <f>IF(controle!$N775="","",YEAR(controle!$N775))</f>
        <v/>
      </c>
      <c r="X775" s="80" t="str">
        <f>IF(controle!$I775="","",VLOOKUP(MONTH(controle!$I775),editar!$F$2:$G$13,2,0))</f>
        <v/>
      </c>
      <c r="Y775" s="80" t="str">
        <f>IF(controle!$I775="","",YEAR(controle!$I775))</f>
        <v/>
      </c>
      <c r="Z775" s="80" t="str">
        <f>IF(controle!$L775="","",VLOOKUP(MONTH(controle!$L775),editar!$F$2:$G$13,2,0))</f>
        <v/>
      </c>
      <c r="AA775" s="80" t="str">
        <f>IF(controle!$L775="","",YEAR(controle!$L775))</f>
        <v/>
      </c>
      <c r="AB775" s="61"/>
      <c r="AC775" s="62">
        <f>IFERROR(K775-editar!$C$1,"")</f>
        <v>-44648</v>
      </c>
      <c r="AD775" s="62">
        <f t="shared" si="1"/>
        <v>9999955352</v>
      </c>
      <c r="AE775" s="63"/>
      <c r="AF775" s="63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ht="19.5" customHeight="1">
      <c r="A776" s="82" t="str">
        <f>IF(controle!$D776="","",controle!$P776)</f>
        <v/>
      </c>
      <c r="B776" s="83"/>
      <c r="C776" s="83"/>
      <c r="D776" s="83"/>
      <c r="E776" s="83"/>
      <c r="F776" s="91"/>
      <c r="G776" s="99"/>
      <c r="H776" s="91"/>
      <c r="I776" s="100"/>
      <c r="J776" s="92" t="str">
        <f>IFERROR(IF((controle!$I776&gt;0),IF((DAYS360(TODAY(),(controle!$I776+editar!$C$9))&lt;1),"Vencido",IF((DAYS360(TODAY(),(controle!$I776+editar!$C$9))&lt;31),(DAYS360(TODAY(),(controle!$I776+editar!$C$9))&amp;" Dias para vencer"),"Válido")),""),"Inválido")</f>
        <v/>
      </c>
      <c r="K776" s="93" t="str">
        <f>controle!$R776</f>
        <v/>
      </c>
      <c r="L776" s="94"/>
      <c r="M776" s="95" t="str">
        <f>IFERROR(IF((controle!$L776&gt;0),IF((DAYS360(TODAY(),(controle!$L776+editar!$C$15))&lt;1),"Vencido",IF((DAYS360(TODAY(),(controle!$L776+editar!$C$15))&lt;31),(DAYS360(TODAY(),(controle!$L776+editar!$C$15))&amp;" Dias para vencer"),"Válido")),""),"Inválido")</f>
        <v/>
      </c>
      <c r="N776" s="94" t="str">
        <f>IF(controle!$L776="","",controle!$L776+editar!$C$15)</f>
        <v/>
      </c>
      <c r="O776" s="97"/>
      <c r="P776" s="80">
        <v>769.0</v>
      </c>
      <c r="Q776" s="80" t="str">
        <f>IF(controle!$J776="","",IF(controle!$J776="Vencido","Vencido",IF(controle!$J776="Válido","Válido","Próximo ao vencimento")))</f>
        <v/>
      </c>
      <c r="R776" s="81" t="str">
        <f>IF(controle!$I776="","",controle!$I776+editar!$C$9)</f>
        <v/>
      </c>
      <c r="S776" s="80" t="str">
        <f>IF(controle!$R776="","",VLOOKUP(MONTH(controle!$R776),editar!$F$2:$G$13,2,0))</f>
        <v/>
      </c>
      <c r="T776" s="80" t="str">
        <f>IF(controle!$R776="","",YEAR(controle!$R776))</f>
        <v/>
      </c>
      <c r="U776" s="80" t="str">
        <f>IF(controle!$M776="","",IF(controle!$M776="Vencido","Vencido",IF(controle!$M776="Válido","Válido","Próximo ao vencimento")))</f>
        <v/>
      </c>
      <c r="V776" s="80" t="str">
        <f>IF(controle!$N776="","",VLOOKUP(MONTH(controle!$N776),editar!$F$2:$G$13,2,0))</f>
        <v/>
      </c>
      <c r="W776" s="80" t="str">
        <f>IF(controle!$N776="","",YEAR(controle!$N776))</f>
        <v/>
      </c>
      <c r="X776" s="80" t="str">
        <f>IF(controle!$I776="","",VLOOKUP(MONTH(controle!$I776),editar!$F$2:$G$13,2,0))</f>
        <v/>
      </c>
      <c r="Y776" s="80" t="str">
        <f>IF(controle!$I776="","",YEAR(controle!$I776))</f>
        <v/>
      </c>
      <c r="Z776" s="80" t="str">
        <f>IF(controle!$L776="","",VLOOKUP(MONTH(controle!$L776),editar!$F$2:$G$13,2,0))</f>
        <v/>
      </c>
      <c r="AA776" s="80" t="str">
        <f>IF(controle!$L776="","",YEAR(controle!$L776))</f>
        <v/>
      </c>
      <c r="AB776" s="61"/>
      <c r="AC776" s="62">
        <f>IFERROR(K776-editar!$C$1,"")</f>
        <v>-44648</v>
      </c>
      <c r="AD776" s="62">
        <f t="shared" si="1"/>
        <v>9999955352</v>
      </c>
      <c r="AE776" s="63"/>
      <c r="AF776" s="63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ht="19.5" customHeight="1">
      <c r="A777" s="82" t="str">
        <f>IF(controle!$D777="","",controle!$P777)</f>
        <v/>
      </c>
      <c r="B777" s="83"/>
      <c r="C777" s="83"/>
      <c r="D777" s="83"/>
      <c r="E777" s="83"/>
      <c r="F777" s="91"/>
      <c r="G777" s="99"/>
      <c r="H777" s="91"/>
      <c r="I777" s="100"/>
      <c r="J777" s="92" t="str">
        <f>IFERROR(IF((controle!$I777&gt;0),IF((DAYS360(TODAY(),(controle!$I777+editar!$C$9))&lt;1),"Vencido",IF((DAYS360(TODAY(),(controle!$I777+editar!$C$9))&lt;31),(DAYS360(TODAY(),(controle!$I777+editar!$C$9))&amp;" Dias para vencer"),"Válido")),""),"Inválido")</f>
        <v/>
      </c>
      <c r="K777" s="93" t="str">
        <f>controle!$R777</f>
        <v/>
      </c>
      <c r="L777" s="94"/>
      <c r="M777" s="95" t="str">
        <f>IFERROR(IF((controle!$L777&gt;0),IF((DAYS360(TODAY(),(controle!$L777+editar!$C$15))&lt;1),"Vencido",IF((DAYS360(TODAY(),(controle!$L777+editar!$C$15))&lt;31),(DAYS360(TODAY(),(controle!$L777+editar!$C$15))&amp;" Dias para vencer"),"Válido")),""),"Inválido")</f>
        <v/>
      </c>
      <c r="N777" s="94" t="str">
        <f>IF(controle!$L777="","",controle!$L777+editar!$C$15)</f>
        <v/>
      </c>
      <c r="O777" s="97"/>
      <c r="P777" s="80">
        <v>770.0</v>
      </c>
      <c r="Q777" s="80" t="str">
        <f>IF(controle!$J777="","",IF(controle!$J777="Vencido","Vencido",IF(controle!$J777="Válido","Válido","Próximo ao vencimento")))</f>
        <v/>
      </c>
      <c r="R777" s="81" t="str">
        <f>IF(controle!$I777="","",controle!$I777+editar!$C$9)</f>
        <v/>
      </c>
      <c r="S777" s="80" t="str">
        <f>IF(controle!$R777="","",VLOOKUP(MONTH(controle!$R777),editar!$F$2:$G$13,2,0))</f>
        <v/>
      </c>
      <c r="T777" s="80" t="str">
        <f>IF(controle!$R777="","",YEAR(controle!$R777))</f>
        <v/>
      </c>
      <c r="U777" s="80" t="str">
        <f>IF(controle!$M777="","",IF(controle!$M777="Vencido","Vencido",IF(controle!$M777="Válido","Válido","Próximo ao vencimento")))</f>
        <v/>
      </c>
      <c r="V777" s="80" t="str">
        <f>IF(controle!$N777="","",VLOOKUP(MONTH(controle!$N777),editar!$F$2:$G$13,2,0))</f>
        <v/>
      </c>
      <c r="W777" s="80" t="str">
        <f>IF(controle!$N777="","",YEAR(controle!$N777))</f>
        <v/>
      </c>
      <c r="X777" s="80" t="str">
        <f>IF(controle!$I777="","",VLOOKUP(MONTH(controle!$I777),editar!$F$2:$G$13,2,0))</f>
        <v/>
      </c>
      <c r="Y777" s="80" t="str">
        <f>IF(controle!$I777="","",YEAR(controle!$I777))</f>
        <v/>
      </c>
      <c r="Z777" s="80" t="str">
        <f>IF(controle!$L777="","",VLOOKUP(MONTH(controle!$L777),editar!$F$2:$G$13,2,0))</f>
        <v/>
      </c>
      <c r="AA777" s="80" t="str">
        <f>IF(controle!$L777="","",YEAR(controle!$L777))</f>
        <v/>
      </c>
      <c r="AB777" s="61"/>
      <c r="AC777" s="62">
        <f>IFERROR(K777-editar!$C$1,"")</f>
        <v>-44648</v>
      </c>
      <c r="AD777" s="62">
        <f t="shared" si="1"/>
        <v>9999955352</v>
      </c>
      <c r="AE777" s="63"/>
      <c r="AF777" s="63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ht="19.5" customHeight="1">
      <c r="A778" s="82" t="str">
        <f>IF(controle!$D778="","",controle!$P778)</f>
        <v/>
      </c>
      <c r="B778" s="83"/>
      <c r="C778" s="83"/>
      <c r="D778" s="83"/>
      <c r="E778" s="83"/>
      <c r="F778" s="91"/>
      <c r="G778" s="99"/>
      <c r="H778" s="91"/>
      <c r="I778" s="100"/>
      <c r="J778" s="92" t="str">
        <f>IFERROR(IF((controle!$I778&gt;0),IF((DAYS360(TODAY(),(controle!$I778+editar!$C$9))&lt;1),"Vencido",IF((DAYS360(TODAY(),(controle!$I778+editar!$C$9))&lt;31),(DAYS360(TODAY(),(controle!$I778+editar!$C$9))&amp;" Dias para vencer"),"Válido")),""),"Inválido")</f>
        <v/>
      </c>
      <c r="K778" s="93" t="str">
        <f>controle!$R778</f>
        <v/>
      </c>
      <c r="L778" s="94"/>
      <c r="M778" s="95" t="str">
        <f>IFERROR(IF((controle!$L778&gt;0),IF((DAYS360(TODAY(),(controle!$L778+editar!$C$15))&lt;1),"Vencido",IF((DAYS360(TODAY(),(controle!$L778+editar!$C$15))&lt;31),(DAYS360(TODAY(),(controle!$L778+editar!$C$15))&amp;" Dias para vencer"),"Válido")),""),"Inválido")</f>
        <v/>
      </c>
      <c r="N778" s="94" t="str">
        <f>IF(controle!$L778="","",controle!$L778+editar!$C$15)</f>
        <v/>
      </c>
      <c r="O778" s="97"/>
      <c r="P778" s="80">
        <v>771.0</v>
      </c>
      <c r="Q778" s="80" t="str">
        <f>IF(controle!$J778="","",IF(controle!$J778="Vencido","Vencido",IF(controle!$J778="Válido","Válido","Próximo ao vencimento")))</f>
        <v/>
      </c>
      <c r="R778" s="81" t="str">
        <f>IF(controle!$I778="","",controle!$I778+editar!$C$9)</f>
        <v/>
      </c>
      <c r="S778" s="80" t="str">
        <f>IF(controle!$R778="","",VLOOKUP(MONTH(controle!$R778),editar!$F$2:$G$13,2,0))</f>
        <v/>
      </c>
      <c r="T778" s="80" t="str">
        <f>IF(controle!$R778="","",YEAR(controle!$R778))</f>
        <v/>
      </c>
      <c r="U778" s="80" t="str">
        <f>IF(controle!$M778="","",IF(controle!$M778="Vencido","Vencido",IF(controle!$M778="Válido","Válido","Próximo ao vencimento")))</f>
        <v/>
      </c>
      <c r="V778" s="80" t="str">
        <f>IF(controle!$N778="","",VLOOKUP(MONTH(controle!$N778),editar!$F$2:$G$13,2,0))</f>
        <v/>
      </c>
      <c r="W778" s="80" t="str">
        <f>IF(controle!$N778="","",YEAR(controle!$N778))</f>
        <v/>
      </c>
      <c r="X778" s="80" t="str">
        <f>IF(controle!$I778="","",VLOOKUP(MONTH(controle!$I778),editar!$F$2:$G$13,2,0))</f>
        <v/>
      </c>
      <c r="Y778" s="80" t="str">
        <f>IF(controle!$I778="","",YEAR(controle!$I778))</f>
        <v/>
      </c>
      <c r="Z778" s="80" t="str">
        <f>IF(controle!$L778="","",VLOOKUP(MONTH(controle!$L778),editar!$F$2:$G$13,2,0))</f>
        <v/>
      </c>
      <c r="AA778" s="80" t="str">
        <f>IF(controle!$L778="","",YEAR(controle!$L778))</f>
        <v/>
      </c>
      <c r="AB778" s="61"/>
      <c r="AC778" s="62">
        <f>IFERROR(K778-editar!$C$1,"")</f>
        <v>-44648</v>
      </c>
      <c r="AD778" s="62">
        <f t="shared" si="1"/>
        <v>9999955352</v>
      </c>
      <c r="AE778" s="63"/>
      <c r="AF778" s="63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ht="19.5" customHeight="1">
      <c r="A779" s="82" t="str">
        <f>IF(controle!$D779="","",controle!$P779)</f>
        <v/>
      </c>
      <c r="B779" s="83"/>
      <c r="C779" s="83"/>
      <c r="D779" s="83"/>
      <c r="E779" s="83"/>
      <c r="F779" s="91"/>
      <c r="G779" s="99"/>
      <c r="H779" s="91"/>
      <c r="I779" s="100"/>
      <c r="J779" s="92" t="str">
        <f>IFERROR(IF((controle!$I779&gt;0),IF((DAYS360(TODAY(),(controle!$I779+editar!$C$9))&lt;1),"Vencido",IF((DAYS360(TODAY(),(controle!$I779+editar!$C$9))&lt;31),(DAYS360(TODAY(),(controle!$I779+editar!$C$9))&amp;" Dias para vencer"),"Válido")),""),"Inválido")</f>
        <v/>
      </c>
      <c r="K779" s="93" t="str">
        <f>controle!$R779</f>
        <v/>
      </c>
      <c r="L779" s="94"/>
      <c r="M779" s="95" t="str">
        <f>IFERROR(IF((controle!$L779&gt;0),IF((DAYS360(TODAY(),(controle!$L779+editar!$C$15))&lt;1),"Vencido",IF((DAYS360(TODAY(),(controle!$L779+editar!$C$15))&lt;31),(DAYS360(TODAY(),(controle!$L779+editar!$C$15))&amp;" Dias para vencer"),"Válido")),""),"Inválido")</f>
        <v/>
      </c>
      <c r="N779" s="94" t="str">
        <f>IF(controle!$L779="","",controle!$L779+editar!$C$15)</f>
        <v/>
      </c>
      <c r="O779" s="97"/>
      <c r="P779" s="80">
        <v>772.0</v>
      </c>
      <c r="Q779" s="80" t="str">
        <f>IF(controle!$J779="","",IF(controle!$J779="Vencido","Vencido",IF(controle!$J779="Válido","Válido","Próximo ao vencimento")))</f>
        <v/>
      </c>
      <c r="R779" s="81" t="str">
        <f>IF(controle!$I779="","",controle!$I779+editar!$C$9)</f>
        <v/>
      </c>
      <c r="S779" s="80" t="str">
        <f>IF(controle!$R779="","",VLOOKUP(MONTH(controle!$R779),editar!$F$2:$G$13,2,0))</f>
        <v/>
      </c>
      <c r="T779" s="80" t="str">
        <f>IF(controle!$R779="","",YEAR(controle!$R779))</f>
        <v/>
      </c>
      <c r="U779" s="80" t="str">
        <f>IF(controle!$M779="","",IF(controle!$M779="Vencido","Vencido",IF(controle!$M779="Válido","Válido","Próximo ao vencimento")))</f>
        <v/>
      </c>
      <c r="V779" s="80" t="str">
        <f>IF(controle!$N779="","",VLOOKUP(MONTH(controle!$N779),editar!$F$2:$G$13,2,0))</f>
        <v/>
      </c>
      <c r="W779" s="80" t="str">
        <f>IF(controle!$N779="","",YEAR(controle!$N779))</f>
        <v/>
      </c>
      <c r="X779" s="80" t="str">
        <f>IF(controle!$I779="","",VLOOKUP(MONTH(controle!$I779),editar!$F$2:$G$13,2,0))</f>
        <v/>
      </c>
      <c r="Y779" s="80" t="str">
        <f>IF(controle!$I779="","",YEAR(controle!$I779))</f>
        <v/>
      </c>
      <c r="Z779" s="80" t="str">
        <f>IF(controle!$L779="","",VLOOKUP(MONTH(controle!$L779),editar!$F$2:$G$13,2,0))</f>
        <v/>
      </c>
      <c r="AA779" s="80" t="str">
        <f>IF(controle!$L779="","",YEAR(controle!$L779))</f>
        <v/>
      </c>
      <c r="AB779" s="61"/>
      <c r="AC779" s="62">
        <f>IFERROR(K779-editar!$C$1,"")</f>
        <v>-44648</v>
      </c>
      <c r="AD779" s="62">
        <f t="shared" si="1"/>
        <v>9999955352</v>
      </c>
      <c r="AE779" s="63"/>
      <c r="AF779" s="63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ht="19.5" customHeight="1">
      <c r="A780" s="82" t="str">
        <f>IF(controle!$D780="","",controle!$P780)</f>
        <v/>
      </c>
      <c r="B780" s="83"/>
      <c r="C780" s="83"/>
      <c r="D780" s="83"/>
      <c r="E780" s="83"/>
      <c r="F780" s="91"/>
      <c r="G780" s="99"/>
      <c r="H780" s="91"/>
      <c r="I780" s="100"/>
      <c r="J780" s="92" t="str">
        <f>IFERROR(IF((controle!$I780&gt;0),IF((DAYS360(TODAY(),(controle!$I780+editar!$C$9))&lt;1),"Vencido",IF((DAYS360(TODAY(),(controle!$I780+editar!$C$9))&lt;31),(DAYS360(TODAY(),(controle!$I780+editar!$C$9))&amp;" Dias para vencer"),"Válido")),""),"Inválido")</f>
        <v/>
      </c>
      <c r="K780" s="93" t="str">
        <f>controle!$R780</f>
        <v/>
      </c>
      <c r="L780" s="94"/>
      <c r="M780" s="95" t="str">
        <f>IFERROR(IF((controle!$L780&gt;0),IF((DAYS360(TODAY(),(controle!$L780+editar!$C$15))&lt;1),"Vencido",IF((DAYS360(TODAY(),(controle!$L780+editar!$C$15))&lt;31),(DAYS360(TODAY(),(controle!$L780+editar!$C$15))&amp;" Dias para vencer"),"Válido")),""),"Inválido")</f>
        <v/>
      </c>
      <c r="N780" s="94" t="str">
        <f>IF(controle!$L780="","",controle!$L780+editar!$C$15)</f>
        <v/>
      </c>
      <c r="O780" s="97"/>
      <c r="P780" s="80">
        <v>773.0</v>
      </c>
      <c r="Q780" s="80" t="str">
        <f>IF(controle!$J780="","",IF(controle!$J780="Vencido","Vencido",IF(controle!$J780="Válido","Válido","Próximo ao vencimento")))</f>
        <v/>
      </c>
      <c r="R780" s="81" t="str">
        <f>IF(controle!$I780="","",controle!$I780+editar!$C$9)</f>
        <v/>
      </c>
      <c r="S780" s="80" t="str">
        <f>IF(controle!$R780="","",VLOOKUP(MONTH(controle!$R780),editar!$F$2:$G$13,2,0))</f>
        <v/>
      </c>
      <c r="T780" s="80" t="str">
        <f>IF(controle!$R780="","",YEAR(controle!$R780))</f>
        <v/>
      </c>
      <c r="U780" s="80" t="str">
        <f>IF(controle!$M780="","",IF(controle!$M780="Vencido","Vencido",IF(controle!$M780="Válido","Válido","Próximo ao vencimento")))</f>
        <v/>
      </c>
      <c r="V780" s="80" t="str">
        <f>IF(controle!$N780="","",VLOOKUP(MONTH(controle!$N780),editar!$F$2:$G$13,2,0))</f>
        <v/>
      </c>
      <c r="W780" s="80" t="str">
        <f>IF(controle!$N780="","",YEAR(controle!$N780))</f>
        <v/>
      </c>
      <c r="X780" s="80" t="str">
        <f>IF(controle!$I780="","",VLOOKUP(MONTH(controle!$I780),editar!$F$2:$G$13,2,0))</f>
        <v/>
      </c>
      <c r="Y780" s="80" t="str">
        <f>IF(controle!$I780="","",YEAR(controle!$I780))</f>
        <v/>
      </c>
      <c r="Z780" s="80" t="str">
        <f>IF(controle!$L780="","",VLOOKUP(MONTH(controle!$L780),editar!$F$2:$G$13,2,0))</f>
        <v/>
      </c>
      <c r="AA780" s="80" t="str">
        <f>IF(controle!$L780="","",YEAR(controle!$L780))</f>
        <v/>
      </c>
      <c r="AB780" s="61"/>
      <c r="AC780" s="62">
        <f>IFERROR(K780-editar!$C$1,"")</f>
        <v>-44648</v>
      </c>
      <c r="AD780" s="62">
        <f t="shared" si="1"/>
        <v>9999955352</v>
      </c>
      <c r="AE780" s="63"/>
      <c r="AF780" s="63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ht="19.5" customHeight="1">
      <c r="A781" s="82" t="str">
        <f>IF(controle!$D781="","",controle!$P781)</f>
        <v/>
      </c>
      <c r="B781" s="83"/>
      <c r="C781" s="83"/>
      <c r="D781" s="83"/>
      <c r="E781" s="83"/>
      <c r="F781" s="91"/>
      <c r="G781" s="99"/>
      <c r="H781" s="91"/>
      <c r="I781" s="100"/>
      <c r="J781" s="92" t="str">
        <f>IFERROR(IF((controle!$I781&gt;0),IF((DAYS360(TODAY(),(controle!$I781+editar!$C$9))&lt;1),"Vencido",IF((DAYS360(TODAY(),(controle!$I781+editar!$C$9))&lt;31),(DAYS360(TODAY(),(controle!$I781+editar!$C$9))&amp;" Dias para vencer"),"Válido")),""),"Inválido")</f>
        <v/>
      </c>
      <c r="K781" s="93" t="str">
        <f>controle!$R781</f>
        <v/>
      </c>
      <c r="L781" s="94"/>
      <c r="M781" s="95" t="str">
        <f>IFERROR(IF((controle!$L781&gt;0),IF((DAYS360(TODAY(),(controle!$L781+editar!$C$15))&lt;1),"Vencido",IF((DAYS360(TODAY(),(controle!$L781+editar!$C$15))&lt;31),(DAYS360(TODAY(),(controle!$L781+editar!$C$15))&amp;" Dias para vencer"),"Válido")),""),"Inválido")</f>
        <v/>
      </c>
      <c r="N781" s="94" t="str">
        <f>IF(controle!$L781="","",controle!$L781+editar!$C$15)</f>
        <v/>
      </c>
      <c r="O781" s="97"/>
      <c r="P781" s="80">
        <v>774.0</v>
      </c>
      <c r="Q781" s="80" t="str">
        <f>IF(controle!$J781="","",IF(controle!$J781="Vencido","Vencido",IF(controle!$J781="Válido","Válido","Próximo ao vencimento")))</f>
        <v/>
      </c>
      <c r="R781" s="81" t="str">
        <f>IF(controle!$I781="","",controle!$I781+editar!$C$9)</f>
        <v/>
      </c>
      <c r="S781" s="80" t="str">
        <f>IF(controle!$R781="","",VLOOKUP(MONTH(controle!$R781),editar!$F$2:$G$13,2,0))</f>
        <v/>
      </c>
      <c r="T781" s="80" t="str">
        <f>IF(controle!$R781="","",YEAR(controle!$R781))</f>
        <v/>
      </c>
      <c r="U781" s="80" t="str">
        <f>IF(controle!$M781="","",IF(controle!$M781="Vencido","Vencido",IF(controle!$M781="Válido","Válido","Próximo ao vencimento")))</f>
        <v/>
      </c>
      <c r="V781" s="80" t="str">
        <f>IF(controle!$N781="","",VLOOKUP(MONTH(controle!$N781),editar!$F$2:$G$13,2,0))</f>
        <v/>
      </c>
      <c r="W781" s="80" t="str">
        <f>IF(controle!$N781="","",YEAR(controle!$N781))</f>
        <v/>
      </c>
      <c r="X781" s="80" t="str">
        <f>IF(controle!$I781="","",VLOOKUP(MONTH(controle!$I781),editar!$F$2:$G$13,2,0))</f>
        <v/>
      </c>
      <c r="Y781" s="80" t="str">
        <f>IF(controle!$I781="","",YEAR(controle!$I781))</f>
        <v/>
      </c>
      <c r="Z781" s="80" t="str">
        <f>IF(controle!$L781="","",VLOOKUP(MONTH(controle!$L781),editar!$F$2:$G$13,2,0))</f>
        <v/>
      </c>
      <c r="AA781" s="80" t="str">
        <f>IF(controle!$L781="","",YEAR(controle!$L781))</f>
        <v/>
      </c>
      <c r="AB781" s="61"/>
      <c r="AC781" s="62">
        <f>IFERROR(K781-editar!$C$1,"")</f>
        <v>-44648</v>
      </c>
      <c r="AD781" s="62">
        <f t="shared" si="1"/>
        <v>9999955352</v>
      </c>
      <c r="AE781" s="63"/>
      <c r="AF781" s="63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ht="19.5" customHeight="1">
      <c r="A782" s="82" t="str">
        <f>IF(controle!$D782="","",controle!$P782)</f>
        <v/>
      </c>
      <c r="B782" s="83"/>
      <c r="C782" s="83"/>
      <c r="D782" s="83"/>
      <c r="E782" s="83"/>
      <c r="F782" s="91"/>
      <c r="G782" s="99"/>
      <c r="H782" s="91"/>
      <c r="I782" s="100"/>
      <c r="J782" s="92" t="str">
        <f>IFERROR(IF((controle!$I782&gt;0),IF((DAYS360(TODAY(),(controle!$I782+editar!$C$9))&lt;1),"Vencido",IF((DAYS360(TODAY(),(controle!$I782+editar!$C$9))&lt;31),(DAYS360(TODAY(),(controle!$I782+editar!$C$9))&amp;" Dias para vencer"),"Válido")),""),"Inválido")</f>
        <v/>
      </c>
      <c r="K782" s="93" t="str">
        <f>controle!$R782</f>
        <v/>
      </c>
      <c r="L782" s="94"/>
      <c r="M782" s="95" t="str">
        <f>IFERROR(IF((controle!$L782&gt;0),IF((DAYS360(TODAY(),(controle!$L782+editar!$C$15))&lt;1),"Vencido",IF((DAYS360(TODAY(),(controle!$L782+editar!$C$15))&lt;31),(DAYS360(TODAY(),(controle!$L782+editar!$C$15))&amp;" Dias para vencer"),"Válido")),""),"Inválido")</f>
        <v/>
      </c>
      <c r="N782" s="94" t="str">
        <f>IF(controle!$L782="","",controle!$L782+editar!$C$15)</f>
        <v/>
      </c>
      <c r="O782" s="97"/>
      <c r="P782" s="80">
        <v>775.0</v>
      </c>
      <c r="Q782" s="80" t="str">
        <f>IF(controle!$J782="","",IF(controle!$J782="Vencido","Vencido",IF(controle!$J782="Válido","Válido","Próximo ao vencimento")))</f>
        <v/>
      </c>
      <c r="R782" s="81" t="str">
        <f>IF(controle!$I782="","",controle!$I782+editar!$C$9)</f>
        <v/>
      </c>
      <c r="S782" s="80" t="str">
        <f>IF(controle!$R782="","",VLOOKUP(MONTH(controle!$R782),editar!$F$2:$G$13,2,0))</f>
        <v/>
      </c>
      <c r="T782" s="80" t="str">
        <f>IF(controle!$R782="","",YEAR(controle!$R782))</f>
        <v/>
      </c>
      <c r="U782" s="80" t="str">
        <f>IF(controle!$M782="","",IF(controle!$M782="Vencido","Vencido",IF(controle!$M782="Válido","Válido","Próximo ao vencimento")))</f>
        <v/>
      </c>
      <c r="V782" s="80" t="str">
        <f>IF(controle!$N782="","",VLOOKUP(MONTH(controle!$N782),editar!$F$2:$G$13,2,0))</f>
        <v/>
      </c>
      <c r="W782" s="80" t="str">
        <f>IF(controle!$N782="","",YEAR(controle!$N782))</f>
        <v/>
      </c>
      <c r="X782" s="80" t="str">
        <f>IF(controle!$I782="","",VLOOKUP(MONTH(controle!$I782),editar!$F$2:$G$13,2,0))</f>
        <v/>
      </c>
      <c r="Y782" s="80" t="str">
        <f>IF(controle!$I782="","",YEAR(controle!$I782))</f>
        <v/>
      </c>
      <c r="Z782" s="80" t="str">
        <f>IF(controle!$L782="","",VLOOKUP(MONTH(controle!$L782),editar!$F$2:$G$13,2,0))</f>
        <v/>
      </c>
      <c r="AA782" s="80" t="str">
        <f>IF(controle!$L782="","",YEAR(controle!$L782))</f>
        <v/>
      </c>
      <c r="AB782" s="61"/>
      <c r="AC782" s="62">
        <f>IFERROR(K782-editar!$C$1,"")</f>
        <v>-44648</v>
      </c>
      <c r="AD782" s="62">
        <f t="shared" si="1"/>
        <v>9999955352</v>
      </c>
      <c r="AE782" s="63"/>
      <c r="AF782" s="63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ht="19.5" customHeight="1">
      <c r="A783" s="82" t="str">
        <f>IF(controle!$D783="","",controle!$P783)</f>
        <v/>
      </c>
      <c r="B783" s="83"/>
      <c r="C783" s="83"/>
      <c r="D783" s="83"/>
      <c r="E783" s="83"/>
      <c r="F783" s="91"/>
      <c r="G783" s="99"/>
      <c r="H783" s="91"/>
      <c r="I783" s="100"/>
      <c r="J783" s="92" t="str">
        <f>IFERROR(IF((controle!$I783&gt;0),IF((DAYS360(TODAY(),(controle!$I783+editar!$C$9))&lt;1),"Vencido",IF((DAYS360(TODAY(),(controle!$I783+editar!$C$9))&lt;31),(DAYS360(TODAY(),(controle!$I783+editar!$C$9))&amp;" Dias para vencer"),"Válido")),""),"Inválido")</f>
        <v/>
      </c>
      <c r="K783" s="93" t="str">
        <f>controle!$R783</f>
        <v/>
      </c>
      <c r="L783" s="94"/>
      <c r="M783" s="95" t="str">
        <f>IFERROR(IF((controle!$L783&gt;0),IF((DAYS360(TODAY(),(controle!$L783+editar!$C$15))&lt;1),"Vencido",IF((DAYS360(TODAY(),(controle!$L783+editar!$C$15))&lt;31),(DAYS360(TODAY(),(controle!$L783+editar!$C$15))&amp;" Dias para vencer"),"Válido")),""),"Inválido")</f>
        <v/>
      </c>
      <c r="N783" s="94" t="str">
        <f>IF(controle!$L783="","",controle!$L783+editar!$C$15)</f>
        <v/>
      </c>
      <c r="O783" s="97"/>
      <c r="P783" s="80">
        <v>776.0</v>
      </c>
      <c r="Q783" s="80" t="str">
        <f>IF(controle!$J783="","",IF(controle!$J783="Vencido","Vencido",IF(controle!$J783="Válido","Válido","Próximo ao vencimento")))</f>
        <v/>
      </c>
      <c r="R783" s="81" t="str">
        <f>IF(controle!$I783="","",controle!$I783+editar!$C$9)</f>
        <v/>
      </c>
      <c r="S783" s="80" t="str">
        <f>IF(controle!$R783="","",VLOOKUP(MONTH(controle!$R783),editar!$F$2:$G$13,2,0))</f>
        <v/>
      </c>
      <c r="T783" s="80" t="str">
        <f>IF(controle!$R783="","",YEAR(controle!$R783))</f>
        <v/>
      </c>
      <c r="U783" s="80" t="str">
        <f>IF(controle!$M783="","",IF(controle!$M783="Vencido","Vencido",IF(controle!$M783="Válido","Válido","Próximo ao vencimento")))</f>
        <v/>
      </c>
      <c r="V783" s="80" t="str">
        <f>IF(controle!$N783="","",VLOOKUP(MONTH(controle!$N783),editar!$F$2:$G$13,2,0))</f>
        <v/>
      </c>
      <c r="W783" s="80" t="str">
        <f>IF(controle!$N783="","",YEAR(controle!$N783))</f>
        <v/>
      </c>
      <c r="X783" s="80" t="str">
        <f>IF(controle!$I783="","",VLOOKUP(MONTH(controle!$I783),editar!$F$2:$G$13,2,0))</f>
        <v/>
      </c>
      <c r="Y783" s="80" t="str">
        <f>IF(controle!$I783="","",YEAR(controle!$I783))</f>
        <v/>
      </c>
      <c r="Z783" s="80" t="str">
        <f>IF(controle!$L783="","",VLOOKUP(MONTH(controle!$L783),editar!$F$2:$G$13,2,0))</f>
        <v/>
      </c>
      <c r="AA783" s="80" t="str">
        <f>IF(controle!$L783="","",YEAR(controle!$L783))</f>
        <v/>
      </c>
      <c r="AB783" s="61"/>
      <c r="AC783" s="62">
        <f>IFERROR(K783-editar!$C$1,"")</f>
        <v>-44648</v>
      </c>
      <c r="AD783" s="62">
        <f t="shared" si="1"/>
        <v>9999955352</v>
      </c>
      <c r="AE783" s="63"/>
      <c r="AF783" s="63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ht="19.5" customHeight="1">
      <c r="A784" s="82" t="str">
        <f>IF(controle!$D784="","",controle!$P784)</f>
        <v/>
      </c>
      <c r="B784" s="83"/>
      <c r="C784" s="83"/>
      <c r="D784" s="83"/>
      <c r="E784" s="83"/>
      <c r="F784" s="91"/>
      <c r="G784" s="99"/>
      <c r="H784" s="91"/>
      <c r="I784" s="100"/>
      <c r="J784" s="92" t="str">
        <f>IFERROR(IF((controle!$I784&gt;0),IF((DAYS360(TODAY(),(controle!$I784+editar!$C$9))&lt;1),"Vencido",IF((DAYS360(TODAY(),(controle!$I784+editar!$C$9))&lt;31),(DAYS360(TODAY(),(controle!$I784+editar!$C$9))&amp;" Dias para vencer"),"Válido")),""),"Inválido")</f>
        <v/>
      </c>
      <c r="K784" s="93" t="str">
        <f>controle!$R784</f>
        <v/>
      </c>
      <c r="L784" s="94"/>
      <c r="M784" s="95" t="str">
        <f>IFERROR(IF((controle!$L784&gt;0),IF((DAYS360(TODAY(),(controle!$L784+editar!$C$15))&lt;1),"Vencido",IF((DAYS360(TODAY(),(controle!$L784+editar!$C$15))&lt;31),(DAYS360(TODAY(),(controle!$L784+editar!$C$15))&amp;" Dias para vencer"),"Válido")),""),"Inválido")</f>
        <v/>
      </c>
      <c r="N784" s="94" t="str">
        <f>IF(controle!$L784="","",controle!$L784+editar!$C$15)</f>
        <v/>
      </c>
      <c r="O784" s="97"/>
      <c r="P784" s="80">
        <v>777.0</v>
      </c>
      <c r="Q784" s="80" t="str">
        <f>IF(controle!$J784="","",IF(controle!$J784="Vencido","Vencido",IF(controle!$J784="Válido","Válido","Próximo ao vencimento")))</f>
        <v/>
      </c>
      <c r="R784" s="81" t="str">
        <f>IF(controle!$I784="","",controle!$I784+editar!$C$9)</f>
        <v/>
      </c>
      <c r="S784" s="80" t="str">
        <f>IF(controle!$R784="","",VLOOKUP(MONTH(controle!$R784),editar!$F$2:$G$13,2,0))</f>
        <v/>
      </c>
      <c r="T784" s="80" t="str">
        <f>IF(controle!$R784="","",YEAR(controle!$R784))</f>
        <v/>
      </c>
      <c r="U784" s="80" t="str">
        <f>IF(controle!$M784="","",IF(controle!$M784="Vencido","Vencido",IF(controle!$M784="Válido","Válido","Próximo ao vencimento")))</f>
        <v/>
      </c>
      <c r="V784" s="80" t="str">
        <f>IF(controle!$N784="","",VLOOKUP(MONTH(controle!$N784),editar!$F$2:$G$13,2,0))</f>
        <v/>
      </c>
      <c r="W784" s="80" t="str">
        <f>IF(controle!$N784="","",YEAR(controle!$N784))</f>
        <v/>
      </c>
      <c r="X784" s="80" t="str">
        <f>IF(controle!$I784="","",VLOOKUP(MONTH(controle!$I784),editar!$F$2:$G$13,2,0))</f>
        <v/>
      </c>
      <c r="Y784" s="80" t="str">
        <f>IF(controle!$I784="","",YEAR(controle!$I784))</f>
        <v/>
      </c>
      <c r="Z784" s="80" t="str">
        <f>IF(controle!$L784="","",VLOOKUP(MONTH(controle!$L784),editar!$F$2:$G$13,2,0))</f>
        <v/>
      </c>
      <c r="AA784" s="80" t="str">
        <f>IF(controle!$L784="","",YEAR(controle!$L784))</f>
        <v/>
      </c>
      <c r="AB784" s="61"/>
      <c r="AC784" s="62">
        <f>IFERROR(K784-editar!$C$1,"")</f>
        <v>-44648</v>
      </c>
      <c r="AD784" s="62">
        <f t="shared" si="1"/>
        <v>9999955352</v>
      </c>
      <c r="AE784" s="63"/>
      <c r="AF784" s="63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ht="19.5" customHeight="1">
      <c r="A785" s="82" t="str">
        <f>IF(controle!$D785="","",controle!$P785)</f>
        <v/>
      </c>
      <c r="B785" s="83"/>
      <c r="C785" s="83"/>
      <c r="D785" s="83"/>
      <c r="E785" s="83"/>
      <c r="F785" s="91"/>
      <c r="G785" s="99"/>
      <c r="H785" s="91"/>
      <c r="I785" s="100"/>
      <c r="J785" s="92" t="str">
        <f>IFERROR(IF((controle!$I785&gt;0),IF((DAYS360(TODAY(),(controle!$I785+editar!$C$9))&lt;1),"Vencido",IF((DAYS360(TODAY(),(controle!$I785+editar!$C$9))&lt;31),(DAYS360(TODAY(),(controle!$I785+editar!$C$9))&amp;" Dias para vencer"),"Válido")),""),"Inválido")</f>
        <v/>
      </c>
      <c r="K785" s="93" t="str">
        <f>controle!$R785</f>
        <v/>
      </c>
      <c r="L785" s="94"/>
      <c r="M785" s="95" t="str">
        <f>IFERROR(IF((controle!$L785&gt;0),IF((DAYS360(TODAY(),(controle!$L785+editar!$C$15))&lt;1),"Vencido",IF((DAYS360(TODAY(),(controle!$L785+editar!$C$15))&lt;31),(DAYS360(TODAY(),(controle!$L785+editar!$C$15))&amp;" Dias para vencer"),"Válido")),""),"Inválido")</f>
        <v/>
      </c>
      <c r="N785" s="94" t="str">
        <f>IF(controle!$L785="","",controle!$L785+editar!$C$15)</f>
        <v/>
      </c>
      <c r="O785" s="97"/>
      <c r="P785" s="80">
        <v>778.0</v>
      </c>
      <c r="Q785" s="80" t="str">
        <f>IF(controle!$J785="","",IF(controle!$J785="Vencido","Vencido",IF(controle!$J785="Válido","Válido","Próximo ao vencimento")))</f>
        <v/>
      </c>
      <c r="R785" s="81" t="str">
        <f>IF(controle!$I785="","",controle!$I785+editar!$C$9)</f>
        <v/>
      </c>
      <c r="S785" s="80" t="str">
        <f>IF(controle!$R785="","",VLOOKUP(MONTH(controle!$R785),editar!$F$2:$G$13,2,0))</f>
        <v/>
      </c>
      <c r="T785" s="80" t="str">
        <f>IF(controle!$R785="","",YEAR(controle!$R785))</f>
        <v/>
      </c>
      <c r="U785" s="80" t="str">
        <f>IF(controle!$M785="","",IF(controle!$M785="Vencido","Vencido",IF(controle!$M785="Válido","Válido","Próximo ao vencimento")))</f>
        <v/>
      </c>
      <c r="V785" s="80" t="str">
        <f>IF(controle!$N785="","",VLOOKUP(MONTH(controle!$N785),editar!$F$2:$G$13,2,0))</f>
        <v/>
      </c>
      <c r="W785" s="80" t="str">
        <f>IF(controle!$N785="","",YEAR(controle!$N785))</f>
        <v/>
      </c>
      <c r="X785" s="80" t="str">
        <f>IF(controle!$I785="","",VLOOKUP(MONTH(controle!$I785),editar!$F$2:$G$13,2,0))</f>
        <v/>
      </c>
      <c r="Y785" s="80" t="str">
        <f>IF(controle!$I785="","",YEAR(controle!$I785))</f>
        <v/>
      </c>
      <c r="Z785" s="80" t="str">
        <f>IF(controle!$L785="","",VLOOKUP(MONTH(controle!$L785),editar!$F$2:$G$13,2,0))</f>
        <v/>
      </c>
      <c r="AA785" s="80" t="str">
        <f>IF(controle!$L785="","",YEAR(controle!$L785))</f>
        <v/>
      </c>
      <c r="AB785" s="61"/>
      <c r="AC785" s="62">
        <f>IFERROR(K785-editar!$C$1,"")</f>
        <v>-44648</v>
      </c>
      <c r="AD785" s="62">
        <f t="shared" si="1"/>
        <v>9999955352</v>
      </c>
      <c r="AE785" s="63"/>
      <c r="AF785" s="63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ht="19.5" customHeight="1">
      <c r="A786" s="82" t="str">
        <f>IF(controle!$D786="","",controle!$P786)</f>
        <v/>
      </c>
      <c r="B786" s="83"/>
      <c r="C786" s="83"/>
      <c r="D786" s="83"/>
      <c r="E786" s="83"/>
      <c r="F786" s="91"/>
      <c r="G786" s="99"/>
      <c r="H786" s="91"/>
      <c r="I786" s="100"/>
      <c r="J786" s="92" t="str">
        <f>IFERROR(IF((controle!$I786&gt;0),IF((DAYS360(TODAY(),(controle!$I786+editar!$C$9))&lt;1),"Vencido",IF((DAYS360(TODAY(),(controle!$I786+editar!$C$9))&lt;31),(DAYS360(TODAY(),(controle!$I786+editar!$C$9))&amp;" Dias para vencer"),"Válido")),""),"Inválido")</f>
        <v/>
      </c>
      <c r="K786" s="93" t="str">
        <f>controle!$R786</f>
        <v/>
      </c>
      <c r="L786" s="94"/>
      <c r="M786" s="95" t="str">
        <f>IFERROR(IF((controle!$L786&gt;0),IF((DAYS360(TODAY(),(controle!$L786+editar!$C$15))&lt;1),"Vencido",IF((DAYS360(TODAY(),(controle!$L786+editar!$C$15))&lt;31),(DAYS360(TODAY(),(controle!$L786+editar!$C$15))&amp;" Dias para vencer"),"Válido")),""),"Inválido")</f>
        <v/>
      </c>
      <c r="N786" s="94" t="str">
        <f>IF(controle!$L786="","",controle!$L786+editar!$C$15)</f>
        <v/>
      </c>
      <c r="O786" s="97"/>
      <c r="P786" s="80">
        <v>779.0</v>
      </c>
      <c r="Q786" s="80" t="str">
        <f>IF(controle!$J786="","",IF(controle!$J786="Vencido","Vencido",IF(controle!$J786="Válido","Válido","Próximo ao vencimento")))</f>
        <v/>
      </c>
      <c r="R786" s="81" t="str">
        <f>IF(controle!$I786="","",controle!$I786+editar!$C$9)</f>
        <v/>
      </c>
      <c r="S786" s="80" t="str">
        <f>IF(controle!$R786="","",VLOOKUP(MONTH(controle!$R786),editar!$F$2:$G$13,2,0))</f>
        <v/>
      </c>
      <c r="T786" s="80" t="str">
        <f>IF(controle!$R786="","",YEAR(controle!$R786))</f>
        <v/>
      </c>
      <c r="U786" s="80" t="str">
        <f>IF(controle!$M786="","",IF(controle!$M786="Vencido","Vencido",IF(controle!$M786="Válido","Válido","Próximo ao vencimento")))</f>
        <v/>
      </c>
      <c r="V786" s="80" t="str">
        <f>IF(controle!$N786="","",VLOOKUP(MONTH(controle!$N786),editar!$F$2:$G$13,2,0))</f>
        <v/>
      </c>
      <c r="W786" s="80" t="str">
        <f>IF(controle!$N786="","",YEAR(controle!$N786))</f>
        <v/>
      </c>
      <c r="X786" s="80" t="str">
        <f>IF(controle!$I786="","",VLOOKUP(MONTH(controle!$I786),editar!$F$2:$G$13,2,0))</f>
        <v/>
      </c>
      <c r="Y786" s="80" t="str">
        <f>IF(controle!$I786="","",YEAR(controle!$I786))</f>
        <v/>
      </c>
      <c r="Z786" s="80" t="str">
        <f>IF(controle!$L786="","",VLOOKUP(MONTH(controle!$L786),editar!$F$2:$G$13,2,0))</f>
        <v/>
      </c>
      <c r="AA786" s="80" t="str">
        <f>IF(controle!$L786="","",YEAR(controle!$L786))</f>
        <v/>
      </c>
      <c r="AB786" s="61"/>
      <c r="AC786" s="62">
        <f>IFERROR(K786-editar!$C$1,"")</f>
        <v>-44648</v>
      </c>
      <c r="AD786" s="62">
        <f t="shared" si="1"/>
        <v>9999955352</v>
      </c>
      <c r="AE786" s="63"/>
      <c r="AF786" s="63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ht="19.5" customHeight="1">
      <c r="A787" s="82" t="str">
        <f>IF(controle!$D787="","",controle!$P787)</f>
        <v/>
      </c>
      <c r="B787" s="83"/>
      <c r="C787" s="83"/>
      <c r="D787" s="83"/>
      <c r="E787" s="83"/>
      <c r="F787" s="91"/>
      <c r="G787" s="99"/>
      <c r="H787" s="91"/>
      <c r="I787" s="100"/>
      <c r="J787" s="92" t="str">
        <f>IFERROR(IF((controle!$I787&gt;0),IF((DAYS360(TODAY(),(controle!$I787+editar!$C$9))&lt;1),"Vencido",IF((DAYS360(TODAY(),(controle!$I787+editar!$C$9))&lt;31),(DAYS360(TODAY(),(controle!$I787+editar!$C$9))&amp;" Dias para vencer"),"Válido")),""),"Inválido")</f>
        <v/>
      </c>
      <c r="K787" s="93" t="str">
        <f>controle!$R787</f>
        <v/>
      </c>
      <c r="L787" s="94"/>
      <c r="M787" s="95" t="str">
        <f>IFERROR(IF((controle!$L787&gt;0),IF((DAYS360(TODAY(),(controle!$L787+editar!$C$15))&lt;1),"Vencido",IF((DAYS360(TODAY(),(controle!$L787+editar!$C$15))&lt;31),(DAYS360(TODAY(),(controle!$L787+editar!$C$15))&amp;" Dias para vencer"),"Válido")),""),"Inválido")</f>
        <v/>
      </c>
      <c r="N787" s="94" t="str">
        <f>IF(controle!$L787="","",controle!$L787+editar!$C$15)</f>
        <v/>
      </c>
      <c r="O787" s="97"/>
      <c r="P787" s="80">
        <v>780.0</v>
      </c>
      <c r="Q787" s="80" t="str">
        <f>IF(controle!$J787="","",IF(controle!$J787="Vencido","Vencido",IF(controle!$J787="Válido","Válido","Próximo ao vencimento")))</f>
        <v/>
      </c>
      <c r="R787" s="81" t="str">
        <f>IF(controle!$I787="","",controle!$I787+editar!$C$9)</f>
        <v/>
      </c>
      <c r="S787" s="80" t="str">
        <f>IF(controle!$R787="","",VLOOKUP(MONTH(controle!$R787),editar!$F$2:$G$13,2,0))</f>
        <v/>
      </c>
      <c r="T787" s="80" t="str">
        <f>IF(controle!$R787="","",YEAR(controle!$R787))</f>
        <v/>
      </c>
      <c r="U787" s="80" t="str">
        <f>IF(controle!$M787="","",IF(controle!$M787="Vencido","Vencido",IF(controle!$M787="Válido","Válido","Próximo ao vencimento")))</f>
        <v/>
      </c>
      <c r="V787" s="80" t="str">
        <f>IF(controle!$N787="","",VLOOKUP(MONTH(controle!$N787),editar!$F$2:$G$13,2,0))</f>
        <v/>
      </c>
      <c r="W787" s="80" t="str">
        <f>IF(controle!$N787="","",YEAR(controle!$N787))</f>
        <v/>
      </c>
      <c r="X787" s="80" t="str">
        <f>IF(controle!$I787="","",VLOOKUP(MONTH(controle!$I787),editar!$F$2:$G$13,2,0))</f>
        <v/>
      </c>
      <c r="Y787" s="80" t="str">
        <f>IF(controle!$I787="","",YEAR(controle!$I787))</f>
        <v/>
      </c>
      <c r="Z787" s="80" t="str">
        <f>IF(controle!$L787="","",VLOOKUP(MONTH(controle!$L787),editar!$F$2:$G$13,2,0))</f>
        <v/>
      </c>
      <c r="AA787" s="80" t="str">
        <f>IF(controle!$L787="","",YEAR(controle!$L787))</f>
        <v/>
      </c>
      <c r="AB787" s="61"/>
      <c r="AC787" s="62">
        <f>IFERROR(K787-editar!$C$1,"")</f>
        <v>-44648</v>
      </c>
      <c r="AD787" s="62">
        <f t="shared" si="1"/>
        <v>9999955352</v>
      </c>
      <c r="AE787" s="63"/>
      <c r="AF787" s="63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ht="19.5" customHeight="1">
      <c r="A788" s="82" t="str">
        <f>IF(controle!$D788="","",controle!$P788)</f>
        <v/>
      </c>
      <c r="B788" s="83"/>
      <c r="C788" s="83"/>
      <c r="D788" s="83"/>
      <c r="E788" s="83"/>
      <c r="F788" s="91"/>
      <c r="G788" s="99"/>
      <c r="H788" s="91"/>
      <c r="I788" s="100"/>
      <c r="J788" s="92" t="str">
        <f>IFERROR(IF((controle!$I788&gt;0),IF((DAYS360(TODAY(),(controle!$I788+editar!$C$9))&lt;1),"Vencido",IF((DAYS360(TODAY(),(controle!$I788+editar!$C$9))&lt;31),(DAYS360(TODAY(),(controle!$I788+editar!$C$9))&amp;" Dias para vencer"),"Válido")),""),"Inválido")</f>
        <v/>
      </c>
      <c r="K788" s="93" t="str">
        <f>controle!$R788</f>
        <v/>
      </c>
      <c r="L788" s="94"/>
      <c r="M788" s="95" t="str">
        <f>IFERROR(IF((controle!$L788&gt;0),IF((DAYS360(TODAY(),(controle!$L788+editar!$C$15))&lt;1),"Vencido",IF((DAYS360(TODAY(),(controle!$L788+editar!$C$15))&lt;31),(DAYS360(TODAY(),(controle!$L788+editar!$C$15))&amp;" Dias para vencer"),"Válido")),""),"Inválido")</f>
        <v/>
      </c>
      <c r="N788" s="94" t="str">
        <f>IF(controle!$L788="","",controle!$L788+editar!$C$15)</f>
        <v/>
      </c>
      <c r="O788" s="97"/>
      <c r="P788" s="80">
        <v>781.0</v>
      </c>
      <c r="Q788" s="80" t="str">
        <f>IF(controle!$J788="","",IF(controle!$J788="Vencido","Vencido",IF(controle!$J788="Válido","Válido","Próximo ao vencimento")))</f>
        <v/>
      </c>
      <c r="R788" s="81" t="str">
        <f>IF(controle!$I788="","",controle!$I788+editar!$C$9)</f>
        <v/>
      </c>
      <c r="S788" s="80" t="str">
        <f>IF(controle!$R788="","",VLOOKUP(MONTH(controle!$R788),editar!$F$2:$G$13,2,0))</f>
        <v/>
      </c>
      <c r="T788" s="80" t="str">
        <f>IF(controle!$R788="","",YEAR(controle!$R788))</f>
        <v/>
      </c>
      <c r="U788" s="80" t="str">
        <f>IF(controle!$M788="","",IF(controle!$M788="Vencido","Vencido",IF(controle!$M788="Válido","Válido","Próximo ao vencimento")))</f>
        <v/>
      </c>
      <c r="V788" s="80" t="str">
        <f>IF(controle!$N788="","",VLOOKUP(MONTH(controle!$N788),editar!$F$2:$G$13,2,0))</f>
        <v/>
      </c>
      <c r="W788" s="80" t="str">
        <f>IF(controle!$N788="","",YEAR(controle!$N788))</f>
        <v/>
      </c>
      <c r="X788" s="80" t="str">
        <f>IF(controle!$I788="","",VLOOKUP(MONTH(controle!$I788),editar!$F$2:$G$13,2,0))</f>
        <v/>
      </c>
      <c r="Y788" s="80" t="str">
        <f>IF(controle!$I788="","",YEAR(controle!$I788))</f>
        <v/>
      </c>
      <c r="Z788" s="80" t="str">
        <f>IF(controle!$L788="","",VLOOKUP(MONTH(controle!$L788),editar!$F$2:$G$13,2,0))</f>
        <v/>
      </c>
      <c r="AA788" s="80" t="str">
        <f>IF(controle!$L788="","",YEAR(controle!$L788))</f>
        <v/>
      </c>
      <c r="AB788" s="61"/>
      <c r="AC788" s="62">
        <f>IFERROR(K788-editar!$C$1,"")</f>
        <v>-44648</v>
      </c>
      <c r="AD788" s="62">
        <f t="shared" si="1"/>
        <v>9999955352</v>
      </c>
      <c r="AE788" s="63"/>
      <c r="AF788" s="63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ht="19.5" customHeight="1">
      <c r="A789" s="82" t="str">
        <f>IF(controle!$D789="","",controle!$P789)</f>
        <v/>
      </c>
      <c r="B789" s="83"/>
      <c r="C789" s="83"/>
      <c r="D789" s="83"/>
      <c r="E789" s="83"/>
      <c r="F789" s="91"/>
      <c r="G789" s="99"/>
      <c r="H789" s="91"/>
      <c r="I789" s="100"/>
      <c r="J789" s="92" t="str">
        <f>IFERROR(IF((controle!$I789&gt;0),IF((DAYS360(TODAY(),(controle!$I789+editar!$C$9))&lt;1),"Vencido",IF((DAYS360(TODAY(),(controle!$I789+editar!$C$9))&lt;31),(DAYS360(TODAY(),(controle!$I789+editar!$C$9))&amp;" Dias para vencer"),"Válido")),""),"Inválido")</f>
        <v/>
      </c>
      <c r="K789" s="93" t="str">
        <f>controle!$R789</f>
        <v/>
      </c>
      <c r="L789" s="94"/>
      <c r="M789" s="95" t="str">
        <f>IFERROR(IF((controle!$L789&gt;0),IF((DAYS360(TODAY(),(controle!$L789+editar!$C$15))&lt;1),"Vencido",IF((DAYS360(TODAY(),(controle!$L789+editar!$C$15))&lt;31),(DAYS360(TODAY(),(controle!$L789+editar!$C$15))&amp;" Dias para vencer"),"Válido")),""),"Inválido")</f>
        <v/>
      </c>
      <c r="N789" s="94" t="str">
        <f>IF(controle!$L789="","",controle!$L789+editar!$C$15)</f>
        <v/>
      </c>
      <c r="O789" s="97"/>
      <c r="P789" s="80">
        <v>782.0</v>
      </c>
      <c r="Q789" s="80" t="str">
        <f>IF(controle!$J789="","",IF(controle!$J789="Vencido","Vencido",IF(controle!$J789="Válido","Válido","Próximo ao vencimento")))</f>
        <v/>
      </c>
      <c r="R789" s="81" t="str">
        <f>IF(controle!$I789="","",controle!$I789+editar!$C$9)</f>
        <v/>
      </c>
      <c r="S789" s="80" t="str">
        <f>IF(controle!$R789="","",VLOOKUP(MONTH(controle!$R789),editar!$F$2:$G$13,2,0))</f>
        <v/>
      </c>
      <c r="T789" s="80" t="str">
        <f>IF(controle!$R789="","",YEAR(controle!$R789))</f>
        <v/>
      </c>
      <c r="U789" s="80" t="str">
        <f>IF(controle!$M789="","",IF(controle!$M789="Vencido","Vencido",IF(controle!$M789="Válido","Válido","Próximo ao vencimento")))</f>
        <v/>
      </c>
      <c r="V789" s="80" t="str">
        <f>IF(controle!$N789="","",VLOOKUP(MONTH(controle!$N789),editar!$F$2:$G$13,2,0))</f>
        <v/>
      </c>
      <c r="W789" s="80" t="str">
        <f>IF(controle!$N789="","",YEAR(controle!$N789))</f>
        <v/>
      </c>
      <c r="X789" s="80" t="str">
        <f>IF(controle!$I789="","",VLOOKUP(MONTH(controle!$I789),editar!$F$2:$G$13,2,0))</f>
        <v/>
      </c>
      <c r="Y789" s="80" t="str">
        <f>IF(controle!$I789="","",YEAR(controle!$I789))</f>
        <v/>
      </c>
      <c r="Z789" s="80" t="str">
        <f>IF(controle!$L789="","",VLOOKUP(MONTH(controle!$L789),editar!$F$2:$G$13,2,0))</f>
        <v/>
      </c>
      <c r="AA789" s="80" t="str">
        <f>IF(controle!$L789="","",YEAR(controle!$L789))</f>
        <v/>
      </c>
      <c r="AB789" s="61"/>
      <c r="AC789" s="62">
        <f>IFERROR(K789-editar!$C$1,"")</f>
        <v>-44648</v>
      </c>
      <c r="AD789" s="62">
        <f t="shared" si="1"/>
        <v>9999955352</v>
      </c>
      <c r="AE789" s="63"/>
      <c r="AF789" s="63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ht="19.5" customHeight="1">
      <c r="A790" s="82" t="str">
        <f>IF(controle!$D790="","",controle!$P790)</f>
        <v/>
      </c>
      <c r="B790" s="83"/>
      <c r="C790" s="83"/>
      <c r="D790" s="83"/>
      <c r="E790" s="83"/>
      <c r="F790" s="91"/>
      <c r="G790" s="99"/>
      <c r="H790" s="91"/>
      <c r="I790" s="100"/>
      <c r="J790" s="92" t="str">
        <f>IFERROR(IF((controle!$I790&gt;0),IF((DAYS360(TODAY(),(controle!$I790+editar!$C$9))&lt;1),"Vencido",IF((DAYS360(TODAY(),(controle!$I790+editar!$C$9))&lt;31),(DAYS360(TODAY(),(controle!$I790+editar!$C$9))&amp;" Dias para vencer"),"Válido")),""),"Inválido")</f>
        <v/>
      </c>
      <c r="K790" s="93" t="str">
        <f>controle!$R790</f>
        <v/>
      </c>
      <c r="L790" s="94"/>
      <c r="M790" s="95" t="str">
        <f>IFERROR(IF((controle!$L790&gt;0),IF((DAYS360(TODAY(),(controle!$L790+editar!$C$15))&lt;1),"Vencido",IF((DAYS360(TODAY(),(controle!$L790+editar!$C$15))&lt;31),(DAYS360(TODAY(),(controle!$L790+editar!$C$15))&amp;" Dias para vencer"),"Válido")),""),"Inválido")</f>
        <v/>
      </c>
      <c r="N790" s="94" t="str">
        <f>IF(controle!$L790="","",controle!$L790+editar!$C$15)</f>
        <v/>
      </c>
      <c r="O790" s="97"/>
      <c r="P790" s="80">
        <v>783.0</v>
      </c>
      <c r="Q790" s="80" t="str">
        <f>IF(controle!$J790="","",IF(controle!$J790="Vencido","Vencido",IF(controle!$J790="Válido","Válido","Próximo ao vencimento")))</f>
        <v/>
      </c>
      <c r="R790" s="81" t="str">
        <f>IF(controle!$I790="","",controle!$I790+editar!$C$9)</f>
        <v/>
      </c>
      <c r="S790" s="80" t="str">
        <f>IF(controle!$R790="","",VLOOKUP(MONTH(controle!$R790),editar!$F$2:$G$13,2,0))</f>
        <v/>
      </c>
      <c r="T790" s="80" t="str">
        <f>IF(controle!$R790="","",YEAR(controle!$R790))</f>
        <v/>
      </c>
      <c r="U790" s="80" t="str">
        <f>IF(controle!$M790="","",IF(controle!$M790="Vencido","Vencido",IF(controle!$M790="Válido","Válido","Próximo ao vencimento")))</f>
        <v/>
      </c>
      <c r="V790" s="80" t="str">
        <f>IF(controle!$N790="","",VLOOKUP(MONTH(controle!$N790),editar!$F$2:$G$13,2,0))</f>
        <v/>
      </c>
      <c r="W790" s="80" t="str">
        <f>IF(controle!$N790="","",YEAR(controle!$N790))</f>
        <v/>
      </c>
      <c r="X790" s="80" t="str">
        <f>IF(controle!$I790="","",VLOOKUP(MONTH(controle!$I790),editar!$F$2:$G$13,2,0))</f>
        <v/>
      </c>
      <c r="Y790" s="80" t="str">
        <f>IF(controle!$I790="","",YEAR(controle!$I790))</f>
        <v/>
      </c>
      <c r="Z790" s="80" t="str">
        <f>IF(controle!$L790="","",VLOOKUP(MONTH(controle!$L790),editar!$F$2:$G$13,2,0))</f>
        <v/>
      </c>
      <c r="AA790" s="80" t="str">
        <f>IF(controle!$L790="","",YEAR(controle!$L790))</f>
        <v/>
      </c>
      <c r="AB790" s="61"/>
      <c r="AC790" s="62">
        <f>IFERROR(K790-editar!$C$1,"")</f>
        <v>-44648</v>
      </c>
      <c r="AD790" s="62">
        <f t="shared" si="1"/>
        <v>9999955352</v>
      </c>
      <c r="AE790" s="63"/>
      <c r="AF790" s="63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ht="19.5" customHeight="1">
      <c r="A791" s="82" t="str">
        <f>IF(controle!$D791="","",controle!$P791)</f>
        <v/>
      </c>
      <c r="B791" s="83"/>
      <c r="C791" s="83"/>
      <c r="D791" s="83"/>
      <c r="E791" s="83"/>
      <c r="F791" s="91"/>
      <c r="G791" s="99"/>
      <c r="H791" s="91"/>
      <c r="I791" s="100"/>
      <c r="J791" s="92" t="str">
        <f>IFERROR(IF((controle!$I791&gt;0),IF((DAYS360(TODAY(),(controle!$I791+editar!$C$9))&lt;1),"Vencido",IF((DAYS360(TODAY(),(controle!$I791+editar!$C$9))&lt;31),(DAYS360(TODAY(),(controle!$I791+editar!$C$9))&amp;" Dias para vencer"),"Válido")),""),"Inválido")</f>
        <v/>
      </c>
      <c r="K791" s="93" t="str">
        <f>controle!$R791</f>
        <v/>
      </c>
      <c r="L791" s="94"/>
      <c r="M791" s="95" t="str">
        <f>IFERROR(IF((controle!$L791&gt;0),IF((DAYS360(TODAY(),(controle!$L791+editar!$C$15))&lt;1),"Vencido",IF((DAYS360(TODAY(),(controle!$L791+editar!$C$15))&lt;31),(DAYS360(TODAY(),(controle!$L791+editar!$C$15))&amp;" Dias para vencer"),"Válido")),""),"Inválido")</f>
        <v/>
      </c>
      <c r="N791" s="94" t="str">
        <f>IF(controle!$L791="","",controle!$L791+editar!$C$15)</f>
        <v/>
      </c>
      <c r="O791" s="97"/>
      <c r="P791" s="80">
        <v>784.0</v>
      </c>
      <c r="Q791" s="80" t="str">
        <f>IF(controle!$J791="","",IF(controle!$J791="Vencido","Vencido",IF(controle!$J791="Válido","Válido","Próximo ao vencimento")))</f>
        <v/>
      </c>
      <c r="R791" s="81" t="str">
        <f>IF(controle!$I791="","",controle!$I791+editar!$C$9)</f>
        <v/>
      </c>
      <c r="S791" s="80" t="str">
        <f>IF(controle!$R791="","",VLOOKUP(MONTH(controle!$R791),editar!$F$2:$G$13,2,0))</f>
        <v/>
      </c>
      <c r="T791" s="80" t="str">
        <f>IF(controle!$R791="","",YEAR(controle!$R791))</f>
        <v/>
      </c>
      <c r="U791" s="80" t="str">
        <f>IF(controle!$M791="","",IF(controle!$M791="Vencido","Vencido",IF(controle!$M791="Válido","Válido","Próximo ao vencimento")))</f>
        <v/>
      </c>
      <c r="V791" s="80" t="str">
        <f>IF(controle!$N791="","",VLOOKUP(MONTH(controle!$N791),editar!$F$2:$G$13,2,0))</f>
        <v/>
      </c>
      <c r="W791" s="80" t="str">
        <f>IF(controle!$N791="","",YEAR(controle!$N791))</f>
        <v/>
      </c>
      <c r="X791" s="80" t="str">
        <f>IF(controle!$I791="","",VLOOKUP(MONTH(controle!$I791),editar!$F$2:$G$13,2,0))</f>
        <v/>
      </c>
      <c r="Y791" s="80" t="str">
        <f>IF(controle!$I791="","",YEAR(controle!$I791))</f>
        <v/>
      </c>
      <c r="Z791" s="80" t="str">
        <f>IF(controle!$L791="","",VLOOKUP(MONTH(controle!$L791),editar!$F$2:$G$13,2,0))</f>
        <v/>
      </c>
      <c r="AA791" s="80" t="str">
        <f>IF(controle!$L791="","",YEAR(controle!$L791))</f>
        <v/>
      </c>
      <c r="AB791" s="61"/>
      <c r="AC791" s="62">
        <f>IFERROR(K791-editar!$C$1,"")</f>
        <v>-44648</v>
      </c>
      <c r="AD791" s="62">
        <f t="shared" si="1"/>
        <v>9999955352</v>
      </c>
      <c r="AE791" s="63"/>
      <c r="AF791" s="63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ht="19.5" customHeight="1">
      <c r="A792" s="82" t="str">
        <f>IF(controle!$D792="","",controle!$P792)</f>
        <v/>
      </c>
      <c r="B792" s="83"/>
      <c r="C792" s="83"/>
      <c r="D792" s="83"/>
      <c r="E792" s="83"/>
      <c r="F792" s="91"/>
      <c r="G792" s="99"/>
      <c r="H792" s="91"/>
      <c r="I792" s="100"/>
      <c r="J792" s="92" t="str">
        <f>IFERROR(IF((controle!$I792&gt;0),IF((DAYS360(TODAY(),(controle!$I792+editar!$C$9))&lt;1),"Vencido",IF((DAYS360(TODAY(),(controle!$I792+editar!$C$9))&lt;31),(DAYS360(TODAY(),(controle!$I792+editar!$C$9))&amp;" Dias para vencer"),"Válido")),""),"Inválido")</f>
        <v/>
      </c>
      <c r="K792" s="93" t="str">
        <f>controle!$R792</f>
        <v/>
      </c>
      <c r="L792" s="94"/>
      <c r="M792" s="95" t="str">
        <f>IFERROR(IF((controle!$L792&gt;0),IF((DAYS360(TODAY(),(controle!$L792+editar!$C$15))&lt;1),"Vencido",IF((DAYS360(TODAY(),(controle!$L792+editar!$C$15))&lt;31),(DAYS360(TODAY(),(controle!$L792+editar!$C$15))&amp;" Dias para vencer"),"Válido")),""),"Inválido")</f>
        <v/>
      </c>
      <c r="N792" s="94" t="str">
        <f>IF(controle!$L792="","",controle!$L792+editar!$C$15)</f>
        <v/>
      </c>
      <c r="O792" s="97"/>
      <c r="P792" s="80">
        <v>785.0</v>
      </c>
      <c r="Q792" s="80" t="str">
        <f>IF(controle!$J792="","",IF(controle!$J792="Vencido","Vencido",IF(controle!$J792="Válido","Válido","Próximo ao vencimento")))</f>
        <v/>
      </c>
      <c r="R792" s="81" t="str">
        <f>IF(controle!$I792="","",controle!$I792+editar!$C$9)</f>
        <v/>
      </c>
      <c r="S792" s="80" t="str">
        <f>IF(controle!$R792="","",VLOOKUP(MONTH(controle!$R792),editar!$F$2:$G$13,2,0))</f>
        <v/>
      </c>
      <c r="T792" s="80" t="str">
        <f>IF(controle!$R792="","",YEAR(controle!$R792))</f>
        <v/>
      </c>
      <c r="U792" s="80" t="str">
        <f>IF(controle!$M792="","",IF(controle!$M792="Vencido","Vencido",IF(controle!$M792="Válido","Válido","Próximo ao vencimento")))</f>
        <v/>
      </c>
      <c r="V792" s="80" t="str">
        <f>IF(controle!$N792="","",VLOOKUP(MONTH(controle!$N792),editar!$F$2:$G$13,2,0))</f>
        <v/>
      </c>
      <c r="W792" s="80" t="str">
        <f>IF(controle!$N792="","",YEAR(controle!$N792))</f>
        <v/>
      </c>
      <c r="X792" s="80" t="str">
        <f>IF(controle!$I792="","",VLOOKUP(MONTH(controle!$I792),editar!$F$2:$G$13,2,0))</f>
        <v/>
      </c>
      <c r="Y792" s="80" t="str">
        <f>IF(controle!$I792="","",YEAR(controle!$I792))</f>
        <v/>
      </c>
      <c r="Z792" s="80" t="str">
        <f>IF(controle!$L792="","",VLOOKUP(MONTH(controle!$L792),editar!$F$2:$G$13,2,0))</f>
        <v/>
      </c>
      <c r="AA792" s="80" t="str">
        <f>IF(controle!$L792="","",YEAR(controle!$L792))</f>
        <v/>
      </c>
      <c r="AB792" s="61"/>
      <c r="AC792" s="62">
        <f>IFERROR(K792-editar!$C$1,"")</f>
        <v>-44648</v>
      </c>
      <c r="AD792" s="62">
        <f t="shared" si="1"/>
        <v>9999955352</v>
      </c>
      <c r="AE792" s="63"/>
      <c r="AF792" s="63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ht="19.5" customHeight="1">
      <c r="A793" s="82" t="str">
        <f>IF(controle!$D793="","",controle!$P793)</f>
        <v/>
      </c>
      <c r="B793" s="83"/>
      <c r="C793" s="83"/>
      <c r="D793" s="83"/>
      <c r="E793" s="83"/>
      <c r="F793" s="91"/>
      <c r="G793" s="99"/>
      <c r="H793" s="91"/>
      <c r="I793" s="100"/>
      <c r="J793" s="92" t="str">
        <f>IFERROR(IF((controle!$I793&gt;0),IF((DAYS360(TODAY(),(controle!$I793+editar!$C$9))&lt;1),"Vencido",IF((DAYS360(TODAY(),(controle!$I793+editar!$C$9))&lt;31),(DAYS360(TODAY(),(controle!$I793+editar!$C$9))&amp;" Dias para vencer"),"Válido")),""),"Inválido")</f>
        <v/>
      </c>
      <c r="K793" s="93" t="str">
        <f>controle!$R793</f>
        <v/>
      </c>
      <c r="L793" s="94"/>
      <c r="M793" s="95" t="str">
        <f>IFERROR(IF((controle!$L793&gt;0),IF((DAYS360(TODAY(),(controle!$L793+editar!$C$15))&lt;1),"Vencido",IF((DAYS360(TODAY(),(controle!$L793+editar!$C$15))&lt;31),(DAYS360(TODAY(),(controle!$L793+editar!$C$15))&amp;" Dias para vencer"),"Válido")),""),"Inválido")</f>
        <v/>
      </c>
      <c r="N793" s="94" t="str">
        <f>IF(controle!$L793="","",controle!$L793+editar!$C$15)</f>
        <v/>
      </c>
      <c r="O793" s="97"/>
      <c r="P793" s="80">
        <v>786.0</v>
      </c>
      <c r="Q793" s="80" t="str">
        <f>IF(controle!$J793="","",IF(controle!$J793="Vencido","Vencido",IF(controle!$J793="Válido","Válido","Próximo ao vencimento")))</f>
        <v/>
      </c>
      <c r="R793" s="81" t="str">
        <f>IF(controle!$I793="","",controle!$I793+editar!$C$9)</f>
        <v/>
      </c>
      <c r="S793" s="80" t="str">
        <f>IF(controle!$R793="","",VLOOKUP(MONTH(controle!$R793),editar!$F$2:$G$13,2,0))</f>
        <v/>
      </c>
      <c r="T793" s="80" t="str">
        <f>IF(controle!$R793="","",YEAR(controle!$R793))</f>
        <v/>
      </c>
      <c r="U793" s="80" t="str">
        <f>IF(controle!$M793="","",IF(controle!$M793="Vencido","Vencido",IF(controle!$M793="Válido","Válido","Próximo ao vencimento")))</f>
        <v/>
      </c>
      <c r="V793" s="80" t="str">
        <f>IF(controle!$N793="","",VLOOKUP(MONTH(controle!$N793),editar!$F$2:$G$13,2,0))</f>
        <v/>
      </c>
      <c r="W793" s="80" t="str">
        <f>IF(controle!$N793="","",YEAR(controle!$N793))</f>
        <v/>
      </c>
      <c r="X793" s="80" t="str">
        <f>IF(controle!$I793="","",VLOOKUP(MONTH(controle!$I793),editar!$F$2:$G$13,2,0))</f>
        <v/>
      </c>
      <c r="Y793" s="80" t="str">
        <f>IF(controle!$I793="","",YEAR(controle!$I793))</f>
        <v/>
      </c>
      <c r="Z793" s="80" t="str">
        <f>IF(controle!$L793="","",VLOOKUP(MONTH(controle!$L793),editar!$F$2:$G$13,2,0))</f>
        <v/>
      </c>
      <c r="AA793" s="80" t="str">
        <f>IF(controle!$L793="","",YEAR(controle!$L793))</f>
        <v/>
      </c>
      <c r="AB793" s="61"/>
      <c r="AC793" s="62">
        <f>IFERROR(K793-editar!$C$1,"")</f>
        <v>-44648</v>
      </c>
      <c r="AD793" s="62">
        <f t="shared" si="1"/>
        <v>9999955352</v>
      </c>
      <c r="AE793" s="63"/>
      <c r="AF793" s="63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ht="19.5" customHeight="1">
      <c r="A794" s="82" t="str">
        <f>IF(controle!$D794="","",controle!$P794)</f>
        <v/>
      </c>
      <c r="B794" s="83"/>
      <c r="C794" s="83"/>
      <c r="D794" s="83"/>
      <c r="E794" s="83"/>
      <c r="F794" s="91"/>
      <c r="G794" s="99"/>
      <c r="H794" s="91"/>
      <c r="I794" s="100"/>
      <c r="J794" s="92" t="str">
        <f>IFERROR(IF((controle!$I794&gt;0),IF((DAYS360(TODAY(),(controle!$I794+editar!$C$9))&lt;1),"Vencido",IF((DAYS360(TODAY(),(controle!$I794+editar!$C$9))&lt;31),(DAYS360(TODAY(),(controle!$I794+editar!$C$9))&amp;" Dias para vencer"),"Válido")),""),"Inválido")</f>
        <v/>
      </c>
      <c r="K794" s="93" t="str">
        <f>controle!$R794</f>
        <v/>
      </c>
      <c r="L794" s="94"/>
      <c r="M794" s="95" t="str">
        <f>IFERROR(IF((controle!$L794&gt;0),IF((DAYS360(TODAY(),(controle!$L794+editar!$C$15))&lt;1),"Vencido",IF((DAYS360(TODAY(),(controle!$L794+editar!$C$15))&lt;31),(DAYS360(TODAY(),(controle!$L794+editar!$C$15))&amp;" Dias para vencer"),"Válido")),""),"Inválido")</f>
        <v/>
      </c>
      <c r="N794" s="94" t="str">
        <f>IF(controle!$L794="","",controle!$L794+editar!$C$15)</f>
        <v/>
      </c>
      <c r="O794" s="97"/>
      <c r="P794" s="80">
        <v>787.0</v>
      </c>
      <c r="Q794" s="80" t="str">
        <f>IF(controle!$J794="","",IF(controle!$J794="Vencido","Vencido",IF(controle!$J794="Válido","Válido","Próximo ao vencimento")))</f>
        <v/>
      </c>
      <c r="R794" s="81" t="str">
        <f>IF(controle!$I794="","",controle!$I794+editar!$C$9)</f>
        <v/>
      </c>
      <c r="S794" s="80" t="str">
        <f>IF(controle!$R794="","",VLOOKUP(MONTH(controle!$R794),editar!$F$2:$G$13,2,0))</f>
        <v/>
      </c>
      <c r="T794" s="80" t="str">
        <f>IF(controle!$R794="","",YEAR(controle!$R794))</f>
        <v/>
      </c>
      <c r="U794" s="80" t="str">
        <f>IF(controle!$M794="","",IF(controle!$M794="Vencido","Vencido",IF(controle!$M794="Válido","Válido","Próximo ao vencimento")))</f>
        <v/>
      </c>
      <c r="V794" s="80" t="str">
        <f>IF(controle!$N794="","",VLOOKUP(MONTH(controle!$N794),editar!$F$2:$G$13,2,0))</f>
        <v/>
      </c>
      <c r="W794" s="80" t="str">
        <f>IF(controle!$N794="","",YEAR(controle!$N794))</f>
        <v/>
      </c>
      <c r="X794" s="80" t="str">
        <f>IF(controle!$I794="","",VLOOKUP(MONTH(controle!$I794),editar!$F$2:$G$13,2,0))</f>
        <v/>
      </c>
      <c r="Y794" s="80" t="str">
        <f>IF(controle!$I794="","",YEAR(controle!$I794))</f>
        <v/>
      </c>
      <c r="Z794" s="80" t="str">
        <f>IF(controle!$L794="","",VLOOKUP(MONTH(controle!$L794),editar!$F$2:$G$13,2,0))</f>
        <v/>
      </c>
      <c r="AA794" s="80" t="str">
        <f>IF(controle!$L794="","",YEAR(controle!$L794))</f>
        <v/>
      </c>
      <c r="AB794" s="61"/>
      <c r="AC794" s="62">
        <f>IFERROR(K794-editar!$C$1,"")</f>
        <v>-44648</v>
      </c>
      <c r="AD794" s="62">
        <f t="shared" si="1"/>
        <v>9999955352</v>
      </c>
      <c r="AE794" s="63"/>
      <c r="AF794" s="63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ht="19.5" customHeight="1">
      <c r="A795" s="82" t="str">
        <f>IF(controle!$D795="","",controle!$P795)</f>
        <v/>
      </c>
      <c r="B795" s="83"/>
      <c r="C795" s="83"/>
      <c r="D795" s="83"/>
      <c r="E795" s="83"/>
      <c r="F795" s="91"/>
      <c r="G795" s="99"/>
      <c r="H795" s="91"/>
      <c r="I795" s="100"/>
      <c r="J795" s="92" t="str">
        <f>IFERROR(IF((controle!$I795&gt;0),IF((DAYS360(TODAY(),(controle!$I795+editar!$C$9))&lt;1),"Vencido",IF((DAYS360(TODAY(),(controle!$I795+editar!$C$9))&lt;31),(DAYS360(TODAY(),(controle!$I795+editar!$C$9))&amp;" Dias para vencer"),"Válido")),""),"Inválido")</f>
        <v/>
      </c>
      <c r="K795" s="93" t="str">
        <f>controle!$R795</f>
        <v/>
      </c>
      <c r="L795" s="94"/>
      <c r="M795" s="95" t="str">
        <f>IFERROR(IF((controle!$L795&gt;0),IF((DAYS360(TODAY(),(controle!$L795+editar!$C$15))&lt;1),"Vencido",IF((DAYS360(TODAY(),(controle!$L795+editar!$C$15))&lt;31),(DAYS360(TODAY(),(controle!$L795+editar!$C$15))&amp;" Dias para vencer"),"Válido")),""),"Inválido")</f>
        <v/>
      </c>
      <c r="N795" s="94" t="str">
        <f>IF(controle!$L795="","",controle!$L795+editar!$C$15)</f>
        <v/>
      </c>
      <c r="O795" s="97"/>
      <c r="P795" s="80">
        <v>788.0</v>
      </c>
      <c r="Q795" s="80" t="str">
        <f>IF(controle!$J795="","",IF(controle!$J795="Vencido","Vencido",IF(controle!$J795="Válido","Válido","Próximo ao vencimento")))</f>
        <v/>
      </c>
      <c r="R795" s="81" t="str">
        <f>IF(controle!$I795="","",controle!$I795+editar!$C$9)</f>
        <v/>
      </c>
      <c r="S795" s="80" t="str">
        <f>IF(controle!$R795="","",VLOOKUP(MONTH(controle!$R795),editar!$F$2:$G$13,2,0))</f>
        <v/>
      </c>
      <c r="T795" s="80" t="str">
        <f>IF(controle!$R795="","",YEAR(controle!$R795))</f>
        <v/>
      </c>
      <c r="U795" s="80" t="str">
        <f>IF(controle!$M795="","",IF(controle!$M795="Vencido","Vencido",IF(controle!$M795="Válido","Válido","Próximo ao vencimento")))</f>
        <v/>
      </c>
      <c r="V795" s="80" t="str">
        <f>IF(controle!$N795="","",VLOOKUP(MONTH(controle!$N795),editar!$F$2:$G$13,2,0))</f>
        <v/>
      </c>
      <c r="W795" s="80" t="str">
        <f>IF(controle!$N795="","",YEAR(controle!$N795))</f>
        <v/>
      </c>
      <c r="X795" s="80" t="str">
        <f>IF(controle!$I795="","",VLOOKUP(MONTH(controle!$I795),editar!$F$2:$G$13,2,0))</f>
        <v/>
      </c>
      <c r="Y795" s="80" t="str">
        <f>IF(controle!$I795="","",YEAR(controle!$I795))</f>
        <v/>
      </c>
      <c r="Z795" s="80" t="str">
        <f>IF(controle!$L795="","",VLOOKUP(MONTH(controle!$L795),editar!$F$2:$G$13,2,0))</f>
        <v/>
      </c>
      <c r="AA795" s="80" t="str">
        <f>IF(controle!$L795="","",YEAR(controle!$L795))</f>
        <v/>
      </c>
      <c r="AB795" s="61"/>
      <c r="AC795" s="62">
        <f>IFERROR(K795-editar!$C$1,"")</f>
        <v>-44648</v>
      </c>
      <c r="AD795" s="62">
        <f t="shared" si="1"/>
        <v>9999955352</v>
      </c>
      <c r="AE795" s="63"/>
      <c r="AF795" s="63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ht="19.5" customHeight="1">
      <c r="A796" s="82" t="str">
        <f>IF(controle!$D796="","",controle!$P796)</f>
        <v/>
      </c>
      <c r="B796" s="83"/>
      <c r="C796" s="83"/>
      <c r="D796" s="83"/>
      <c r="E796" s="83"/>
      <c r="F796" s="91"/>
      <c r="G796" s="99"/>
      <c r="H796" s="91"/>
      <c r="I796" s="100"/>
      <c r="J796" s="92" t="str">
        <f>IFERROR(IF((controle!$I796&gt;0),IF((DAYS360(TODAY(),(controle!$I796+editar!$C$9))&lt;1),"Vencido",IF((DAYS360(TODAY(),(controle!$I796+editar!$C$9))&lt;31),(DAYS360(TODAY(),(controle!$I796+editar!$C$9))&amp;" Dias para vencer"),"Válido")),""),"Inválido")</f>
        <v/>
      </c>
      <c r="K796" s="93" t="str">
        <f>controle!$R796</f>
        <v/>
      </c>
      <c r="L796" s="94"/>
      <c r="M796" s="95" t="str">
        <f>IFERROR(IF((controle!$L796&gt;0),IF((DAYS360(TODAY(),(controle!$L796+editar!$C$15))&lt;1),"Vencido",IF((DAYS360(TODAY(),(controle!$L796+editar!$C$15))&lt;31),(DAYS360(TODAY(),(controle!$L796+editar!$C$15))&amp;" Dias para vencer"),"Válido")),""),"Inválido")</f>
        <v/>
      </c>
      <c r="N796" s="94" t="str">
        <f>IF(controle!$L796="","",controle!$L796+editar!$C$15)</f>
        <v/>
      </c>
      <c r="O796" s="97"/>
      <c r="P796" s="80">
        <v>789.0</v>
      </c>
      <c r="Q796" s="80" t="str">
        <f>IF(controle!$J796="","",IF(controle!$J796="Vencido","Vencido",IF(controle!$J796="Válido","Válido","Próximo ao vencimento")))</f>
        <v/>
      </c>
      <c r="R796" s="81" t="str">
        <f>IF(controle!$I796="","",controle!$I796+editar!$C$9)</f>
        <v/>
      </c>
      <c r="S796" s="80" t="str">
        <f>IF(controle!$R796="","",VLOOKUP(MONTH(controle!$R796),editar!$F$2:$G$13,2,0))</f>
        <v/>
      </c>
      <c r="T796" s="80" t="str">
        <f>IF(controle!$R796="","",YEAR(controle!$R796))</f>
        <v/>
      </c>
      <c r="U796" s="80" t="str">
        <f>IF(controle!$M796="","",IF(controle!$M796="Vencido","Vencido",IF(controle!$M796="Válido","Válido","Próximo ao vencimento")))</f>
        <v/>
      </c>
      <c r="V796" s="80" t="str">
        <f>IF(controle!$N796="","",VLOOKUP(MONTH(controle!$N796),editar!$F$2:$G$13,2,0))</f>
        <v/>
      </c>
      <c r="W796" s="80" t="str">
        <f>IF(controle!$N796="","",YEAR(controle!$N796))</f>
        <v/>
      </c>
      <c r="X796" s="80" t="str">
        <f>IF(controle!$I796="","",VLOOKUP(MONTH(controle!$I796),editar!$F$2:$G$13,2,0))</f>
        <v/>
      </c>
      <c r="Y796" s="80" t="str">
        <f>IF(controle!$I796="","",YEAR(controle!$I796))</f>
        <v/>
      </c>
      <c r="Z796" s="80" t="str">
        <f>IF(controle!$L796="","",VLOOKUP(MONTH(controle!$L796),editar!$F$2:$G$13,2,0))</f>
        <v/>
      </c>
      <c r="AA796" s="80" t="str">
        <f>IF(controle!$L796="","",YEAR(controle!$L796))</f>
        <v/>
      </c>
      <c r="AB796" s="61"/>
      <c r="AC796" s="62">
        <f>IFERROR(K796-editar!$C$1,"")</f>
        <v>-44648</v>
      </c>
      <c r="AD796" s="62">
        <f t="shared" si="1"/>
        <v>9999955352</v>
      </c>
      <c r="AE796" s="63"/>
      <c r="AF796" s="63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ht="19.5" customHeight="1">
      <c r="A797" s="82" t="str">
        <f>IF(controle!$D797="","",controle!$P797)</f>
        <v/>
      </c>
      <c r="B797" s="83"/>
      <c r="C797" s="83"/>
      <c r="D797" s="83"/>
      <c r="E797" s="83"/>
      <c r="F797" s="91"/>
      <c r="G797" s="99"/>
      <c r="H797" s="91"/>
      <c r="I797" s="100"/>
      <c r="J797" s="92" t="str">
        <f>IFERROR(IF((controle!$I797&gt;0),IF((DAYS360(TODAY(),(controle!$I797+editar!$C$9))&lt;1),"Vencido",IF((DAYS360(TODAY(),(controle!$I797+editar!$C$9))&lt;31),(DAYS360(TODAY(),(controle!$I797+editar!$C$9))&amp;" Dias para vencer"),"Válido")),""),"Inválido")</f>
        <v/>
      </c>
      <c r="K797" s="93" t="str">
        <f>controle!$R797</f>
        <v/>
      </c>
      <c r="L797" s="94"/>
      <c r="M797" s="95" t="str">
        <f>IFERROR(IF((controle!$L797&gt;0),IF((DAYS360(TODAY(),(controle!$L797+editar!$C$15))&lt;1),"Vencido",IF((DAYS360(TODAY(),(controle!$L797+editar!$C$15))&lt;31),(DAYS360(TODAY(),(controle!$L797+editar!$C$15))&amp;" Dias para vencer"),"Válido")),""),"Inválido")</f>
        <v/>
      </c>
      <c r="N797" s="94" t="str">
        <f>IF(controle!$L797="","",controle!$L797+editar!$C$15)</f>
        <v/>
      </c>
      <c r="O797" s="97"/>
      <c r="P797" s="80">
        <v>790.0</v>
      </c>
      <c r="Q797" s="80" t="str">
        <f>IF(controle!$J797="","",IF(controle!$J797="Vencido","Vencido",IF(controle!$J797="Válido","Válido","Próximo ao vencimento")))</f>
        <v/>
      </c>
      <c r="R797" s="81" t="str">
        <f>IF(controle!$I797="","",controle!$I797+editar!$C$9)</f>
        <v/>
      </c>
      <c r="S797" s="80" t="str">
        <f>IF(controle!$R797="","",VLOOKUP(MONTH(controle!$R797),editar!$F$2:$G$13,2,0))</f>
        <v/>
      </c>
      <c r="T797" s="80" t="str">
        <f>IF(controle!$R797="","",YEAR(controle!$R797))</f>
        <v/>
      </c>
      <c r="U797" s="80" t="str">
        <f>IF(controle!$M797="","",IF(controle!$M797="Vencido","Vencido",IF(controle!$M797="Válido","Válido","Próximo ao vencimento")))</f>
        <v/>
      </c>
      <c r="V797" s="80" t="str">
        <f>IF(controle!$N797="","",VLOOKUP(MONTH(controle!$N797),editar!$F$2:$G$13,2,0))</f>
        <v/>
      </c>
      <c r="W797" s="80" t="str">
        <f>IF(controle!$N797="","",YEAR(controle!$N797))</f>
        <v/>
      </c>
      <c r="X797" s="80" t="str">
        <f>IF(controle!$I797="","",VLOOKUP(MONTH(controle!$I797),editar!$F$2:$G$13,2,0))</f>
        <v/>
      </c>
      <c r="Y797" s="80" t="str">
        <f>IF(controle!$I797="","",YEAR(controle!$I797))</f>
        <v/>
      </c>
      <c r="Z797" s="80" t="str">
        <f>IF(controle!$L797="","",VLOOKUP(MONTH(controle!$L797),editar!$F$2:$G$13,2,0))</f>
        <v/>
      </c>
      <c r="AA797" s="80" t="str">
        <f>IF(controle!$L797="","",YEAR(controle!$L797))</f>
        <v/>
      </c>
      <c r="AB797" s="61"/>
      <c r="AC797" s="62">
        <f>IFERROR(K797-editar!$C$1,"")</f>
        <v>-44648</v>
      </c>
      <c r="AD797" s="62">
        <f t="shared" si="1"/>
        <v>9999955352</v>
      </c>
      <c r="AE797" s="63"/>
      <c r="AF797" s="63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ht="19.5" customHeight="1">
      <c r="A798" s="82" t="str">
        <f>IF(controle!$D798="","",controle!$P798)</f>
        <v/>
      </c>
      <c r="B798" s="83"/>
      <c r="C798" s="83"/>
      <c r="D798" s="83"/>
      <c r="E798" s="83"/>
      <c r="F798" s="91"/>
      <c r="G798" s="99"/>
      <c r="H798" s="91"/>
      <c r="I798" s="100"/>
      <c r="J798" s="92" t="str">
        <f>IFERROR(IF((controle!$I798&gt;0),IF((DAYS360(TODAY(),(controle!$I798+editar!$C$9))&lt;1),"Vencido",IF((DAYS360(TODAY(),(controle!$I798+editar!$C$9))&lt;31),(DAYS360(TODAY(),(controle!$I798+editar!$C$9))&amp;" Dias para vencer"),"Válido")),""),"Inválido")</f>
        <v/>
      </c>
      <c r="K798" s="93" t="str">
        <f>controle!$R798</f>
        <v/>
      </c>
      <c r="L798" s="94"/>
      <c r="M798" s="95" t="str">
        <f>IFERROR(IF((controle!$L798&gt;0),IF((DAYS360(TODAY(),(controle!$L798+editar!$C$15))&lt;1),"Vencido",IF((DAYS360(TODAY(),(controle!$L798+editar!$C$15))&lt;31),(DAYS360(TODAY(),(controle!$L798+editar!$C$15))&amp;" Dias para vencer"),"Válido")),""),"Inválido")</f>
        <v/>
      </c>
      <c r="N798" s="94" t="str">
        <f>IF(controle!$L798="","",controle!$L798+editar!$C$15)</f>
        <v/>
      </c>
      <c r="O798" s="97"/>
      <c r="P798" s="80">
        <v>791.0</v>
      </c>
      <c r="Q798" s="80" t="str">
        <f>IF(controle!$J798="","",IF(controle!$J798="Vencido","Vencido",IF(controle!$J798="Válido","Válido","Próximo ao vencimento")))</f>
        <v/>
      </c>
      <c r="R798" s="81" t="str">
        <f>IF(controle!$I798="","",controle!$I798+editar!$C$9)</f>
        <v/>
      </c>
      <c r="S798" s="80" t="str">
        <f>IF(controle!$R798="","",VLOOKUP(MONTH(controle!$R798),editar!$F$2:$G$13,2,0))</f>
        <v/>
      </c>
      <c r="T798" s="80" t="str">
        <f>IF(controle!$R798="","",YEAR(controle!$R798))</f>
        <v/>
      </c>
      <c r="U798" s="80" t="str">
        <f>IF(controle!$M798="","",IF(controle!$M798="Vencido","Vencido",IF(controle!$M798="Válido","Válido","Próximo ao vencimento")))</f>
        <v/>
      </c>
      <c r="V798" s="80" t="str">
        <f>IF(controle!$N798="","",VLOOKUP(MONTH(controle!$N798),editar!$F$2:$G$13,2,0))</f>
        <v/>
      </c>
      <c r="W798" s="80" t="str">
        <f>IF(controle!$N798="","",YEAR(controle!$N798))</f>
        <v/>
      </c>
      <c r="X798" s="80" t="str">
        <f>IF(controle!$I798="","",VLOOKUP(MONTH(controle!$I798),editar!$F$2:$G$13,2,0))</f>
        <v/>
      </c>
      <c r="Y798" s="80" t="str">
        <f>IF(controle!$I798="","",YEAR(controle!$I798))</f>
        <v/>
      </c>
      <c r="Z798" s="80" t="str">
        <f>IF(controle!$L798="","",VLOOKUP(MONTH(controle!$L798),editar!$F$2:$G$13,2,0))</f>
        <v/>
      </c>
      <c r="AA798" s="80" t="str">
        <f>IF(controle!$L798="","",YEAR(controle!$L798))</f>
        <v/>
      </c>
      <c r="AB798" s="61"/>
      <c r="AC798" s="62">
        <f>IFERROR(K798-editar!$C$1,"")</f>
        <v>-44648</v>
      </c>
      <c r="AD798" s="62">
        <f t="shared" si="1"/>
        <v>9999955352</v>
      </c>
      <c r="AE798" s="63"/>
      <c r="AF798" s="63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ht="19.5" customHeight="1">
      <c r="A799" s="82" t="str">
        <f>IF(controle!$D799="","",controle!$P799)</f>
        <v/>
      </c>
      <c r="B799" s="83"/>
      <c r="C799" s="83"/>
      <c r="D799" s="83"/>
      <c r="E799" s="83"/>
      <c r="F799" s="91"/>
      <c r="G799" s="99"/>
      <c r="H799" s="91"/>
      <c r="I799" s="100"/>
      <c r="J799" s="92" t="str">
        <f>IFERROR(IF((controle!$I799&gt;0),IF((DAYS360(TODAY(),(controle!$I799+editar!$C$9))&lt;1),"Vencido",IF((DAYS360(TODAY(),(controle!$I799+editar!$C$9))&lt;31),(DAYS360(TODAY(),(controle!$I799+editar!$C$9))&amp;" Dias para vencer"),"Válido")),""),"Inválido")</f>
        <v/>
      </c>
      <c r="K799" s="93" t="str">
        <f>controle!$R799</f>
        <v/>
      </c>
      <c r="L799" s="94"/>
      <c r="M799" s="95" t="str">
        <f>IFERROR(IF((controle!$L799&gt;0),IF((DAYS360(TODAY(),(controle!$L799+editar!$C$15))&lt;1),"Vencido",IF((DAYS360(TODAY(),(controle!$L799+editar!$C$15))&lt;31),(DAYS360(TODAY(),(controle!$L799+editar!$C$15))&amp;" Dias para vencer"),"Válido")),""),"Inválido")</f>
        <v/>
      </c>
      <c r="N799" s="94" t="str">
        <f>IF(controle!$L799="","",controle!$L799+editar!$C$15)</f>
        <v/>
      </c>
      <c r="O799" s="97"/>
      <c r="P799" s="80">
        <v>792.0</v>
      </c>
      <c r="Q799" s="80" t="str">
        <f>IF(controle!$J799="","",IF(controle!$J799="Vencido","Vencido",IF(controle!$J799="Válido","Válido","Próximo ao vencimento")))</f>
        <v/>
      </c>
      <c r="R799" s="81" t="str">
        <f>IF(controle!$I799="","",controle!$I799+editar!$C$9)</f>
        <v/>
      </c>
      <c r="S799" s="80" t="str">
        <f>IF(controle!$R799="","",VLOOKUP(MONTH(controle!$R799),editar!$F$2:$G$13,2,0))</f>
        <v/>
      </c>
      <c r="T799" s="80" t="str">
        <f>IF(controle!$R799="","",YEAR(controle!$R799))</f>
        <v/>
      </c>
      <c r="U799" s="80" t="str">
        <f>IF(controle!$M799="","",IF(controle!$M799="Vencido","Vencido",IF(controle!$M799="Válido","Válido","Próximo ao vencimento")))</f>
        <v/>
      </c>
      <c r="V799" s="80" t="str">
        <f>IF(controle!$N799="","",VLOOKUP(MONTH(controle!$N799),editar!$F$2:$G$13,2,0))</f>
        <v/>
      </c>
      <c r="W799" s="80" t="str">
        <f>IF(controle!$N799="","",YEAR(controle!$N799))</f>
        <v/>
      </c>
      <c r="X799" s="80" t="str">
        <f>IF(controle!$I799="","",VLOOKUP(MONTH(controle!$I799),editar!$F$2:$G$13,2,0))</f>
        <v/>
      </c>
      <c r="Y799" s="80" t="str">
        <f>IF(controle!$I799="","",YEAR(controle!$I799))</f>
        <v/>
      </c>
      <c r="Z799" s="80" t="str">
        <f>IF(controle!$L799="","",VLOOKUP(MONTH(controle!$L799),editar!$F$2:$G$13,2,0))</f>
        <v/>
      </c>
      <c r="AA799" s="80" t="str">
        <f>IF(controle!$L799="","",YEAR(controle!$L799))</f>
        <v/>
      </c>
      <c r="AB799" s="61"/>
      <c r="AC799" s="62">
        <f>IFERROR(K799-editar!$C$1,"")</f>
        <v>-44648</v>
      </c>
      <c r="AD799" s="62">
        <f t="shared" si="1"/>
        <v>9999955352</v>
      </c>
      <c r="AE799" s="63"/>
      <c r="AF799" s="63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ht="19.5" customHeight="1">
      <c r="A800" s="82" t="str">
        <f>IF(controle!$D800="","",controle!$P800)</f>
        <v/>
      </c>
      <c r="B800" s="83"/>
      <c r="C800" s="83"/>
      <c r="D800" s="83"/>
      <c r="E800" s="83"/>
      <c r="F800" s="91"/>
      <c r="G800" s="99"/>
      <c r="H800" s="91"/>
      <c r="I800" s="100"/>
      <c r="J800" s="92" t="str">
        <f>IFERROR(IF((controle!$I800&gt;0),IF((DAYS360(TODAY(),(controle!$I800+editar!$C$9))&lt;1),"Vencido",IF((DAYS360(TODAY(),(controle!$I800+editar!$C$9))&lt;31),(DAYS360(TODAY(),(controle!$I800+editar!$C$9))&amp;" Dias para vencer"),"Válido")),""),"Inválido")</f>
        <v/>
      </c>
      <c r="K800" s="93" t="str">
        <f>controle!$R800</f>
        <v/>
      </c>
      <c r="L800" s="94"/>
      <c r="M800" s="95" t="str">
        <f>IFERROR(IF((controle!$L800&gt;0),IF((DAYS360(TODAY(),(controle!$L800+editar!$C$15))&lt;1),"Vencido",IF((DAYS360(TODAY(),(controle!$L800+editar!$C$15))&lt;31),(DAYS360(TODAY(),(controle!$L800+editar!$C$15))&amp;" Dias para vencer"),"Válido")),""),"Inválido")</f>
        <v/>
      </c>
      <c r="N800" s="94" t="str">
        <f>IF(controle!$L800="","",controle!$L800+editar!$C$15)</f>
        <v/>
      </c>
      <c r="O800" s="97"/>
      <c r="P800" s="80">
        <v>793.0</v>
      </c>
      <c r="Q800" s="80" t="str">
        <f>IF(controle!$J800="","",IF(controle!$J800="Vencido","Vencido",IF(controle!$J800="Válido","Válido","Próximo ao vencimento")))</f>
        <v/>
      </c>
      <c r="R800" s="81" t="str">
        <f>IF(controle!$I800="","",controle!$I800+editar!$C$9)</f>
        <v/>
      </c>
      <c r="S800" s="80" t="str">
        <f>IF(controle!$R800="","",VLOOKUP(MONTH(controle!$R800),editar!$F$2:$G$13,2,0))</f>
        <v/>
      </c>
      <c r="T800" s="80" t="str">
        <f>IF(controle!$R800="","",YEAR(controle!$R800))</f>
        <v/>
      </c>
      <c r="U800" s="80" t="str">
        <f>IF(controle!$M800="","",IF(controle!$M800="Vencido","Vencido",IF(controle!$M800="Válido","Válido","Próximo ao vencimento")))</f>
        <v/>
      </c>
      <c r="V800" s="80" t="str">
        <f>IF(controle!$N800="","",VLOOKUP(MONTH(controle!$N800),editar!$F$2:$G$13,2,0))</f>
        <v/>
      </c>
      <c r="W800" s="80" t="str">
        <f>IF(controle!$N800="","",YEAR(controle!$N800))</f>
        <v/>
      </c>
      <c r="X800" s="80" t="str">
        <f>IF(controle!$I800="","",VLOOKUP(MONTH(controle!$I800),editar!$F$2:$G$13,2,0))</f>
        <v/>
      </c>
      <c r="Y800" s="80" t="str">
        <f>IF(controle!$I800="","",YEAR(controle!$I800))</f>
        <v/>
      </c>
      <c r="Z800" s="80" t="str">
        <f>IF(controle!$L800="","",VLOOKUP(MONTH(controle!$L800),editar!$F$2:$G$13,2,0))</f>
        <v/>
      </c>
      <c r="AA800" s="80" t="str">
        <f>IF(controle!$L800="","",YEAR(controle!$L800))</f>
        <v/>
      </c>
      <c r="AB800" s="61"/>
      <c r="AC800" s="62">
        <f>IFERROR(K800-editar!$C$1,"")</f>
        <v>-44648</v>
      </c>
      <c r="AD800" s="62">
        <f t="shared" si="1"/>
        <v>9999955352</v>
      </c>
      <c r="AE800" s="63"/>
      <c r="AF800" s="63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ht="19.5" customHeight="1">
      <c r="A801" s="82" t="str">
        <f>IF(controle!$D801="","",controle!$P801)</f>
        <v/>
      </c>
      <c r="B801" s="83"/>
      <c r="C801" s="83"/>
      <c r="D801" s="83"/>
      <c r="E801" s="83"/>
      <c r="F801" s="91"/>
      <c r="G801" s="99"/>
      <c r="H801" s="91"/>
      <c r="I801" s="100"/>
      <c r="J801" s="92" t="str">
        <f>IFERROR(IF((controle!$I801&gt;0),IF((DAYS360(TODAY(),(controle!$I801+editar!$C$9))&lt;1),"Vencido",IF((DAYS360(TODAY(),(controle!$I801+editar!$C$9))&lt;31),(DAYS360(TODAY(),(controle!$I801+editar!$C$9))&amp;" Dias para vencer"),"Válido")),""),"Inválido")</f>
        <v/>
      </c>
      <c r="K801" s="93" t="str">
        <f>controle!$R801</f>
        <v/>
      </c>
      <c r="L801" s="94"/>
      <c r="M801" s="95" t="str">
        <f>IFERROR(IF((controle!$L801&gt;0),IF((DAYS360(TODAY(),(controle!$L801+editar!$C$15))&lt;1),"Vencido",IF((DAYS360(TODAY(),(controle!$L801+editar!$C$15))&lt;31),(DAYS360(TODAY(),(controle!$L801+editar!$C$15))&amp;" Dias para vencer"),"Válido")),""),"Inválido")</f>
        <v/>
      </c>
      <c r="N801" s="94" t="str">
        <f>IF(controle!$L801="","",controle!$L801+editar!$C$15)</f>
        <v/>
      </c>
      <c r="O801" s="97"/>
      <c r="P801" s="80">
        <v>794.0</v>
      </c>
      <c r="Q801" s="80" t="str">
        <f>IF(controle!$J801="","",IF(controle!$J801="Vencido","Vencido",IF(controle!$J801="Válido","Válido","Próximo ao vencimento")))</f>
        <v/>
      </c>
      <c r="R801" s="81" t="str">
        <f>IF(controle!$I801="","",controle!$I801+editar!$C$9)</f>
        <v/>
      </c>
      <c r="S801" s="80" t="str">
        <f>IF(controle!$R801="","",VLOOKUP(MONTH(controle!$R801),editar!$F$2:$G$13,2,0))</f>
        <v/>
      </c>
      <c r="T801" s="80" t="str">
        <f>IF(controle!$R801="","",YEAR(controle!$R801))</f>
        <v/>
      </c>
      <c r="U801" s="80" t="str">
        <f>IF(controle!$M801="","",IF(controle!$M801="Vencido","Vencido",IF(controle!$M801="Válido","Válido","Próximo ao vencimento")))</f>
        <v/>
      </c>
      <c r="V801" s="80" t="str">
        <f>IF(controle!$N801="","",VLOOKUP(MONTH(controle!$N801),editar!$F$2:$G$13,2,0))</f>
        <v/>
      </c>
      <c r="W801" s="80" t="str">
        <f>IF(controle!$N801="","",YEAR(controle!$N801))</f>
        <v/>
      </c>
      <c r="X801" s="80" t="str">
        <f>IF(controle!$I801="","",VLOOKUP(MONTH(controle!$I801),editar!$F$2:$G$13,2,0))</f>
        <v/>
      </c>
      <c r="Y801" s="80" t="str">
        <f>IF(controle!$I801="","",YEAR(controle!$I801))</f>
        <v/>
      </c>
      <c r="Z801" s="80" t="str">
        <f>IF(controle!$L801="","",VLOOKUP(MONTH(controle!$L801),editar!$F$2:$G$13,2,0))</f>
        <v/>
      </c>
      <c r="AA801" s="80" t="str">
        <f>IF(controle!$L801="","",YEAR(controle!$L801))</f>
        <v/>
      </c>
      <c r="AB801" s="61"/>
      <c r="AC801" s="62">
        <f>IFERROR(K801-editar!$C$1,"")</f>
        <v>-44648</v>
      </c>
      <c r="AD801" s="62">
        <f t="shared" si="1"/>
        <v>9999955352</v>
      </c>
      <c r="AE801" s="63"/>
      <c r="AF801" s="63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ht="19.5" customHeight="1">
      <c r="A802" s="82" t="str">
        <f>IF(controle!$D802="","",controle!$P802)</f>
        <v/>
      </c>
      <c r="B802" s="83"/>
      <c r="C802" s="83"/>
      <c r="D802" s="83"/>
      <c r="E802" s="83"/>
      <c r="F802" s="91"/>
      <c r="G802" s="99"/>
      <c r="H802" s="91"/>
      <c r="I802" s="100"/>
      <c r="J802" s="92" t="str">
        <f>IFERROR(IF((controle!$I802&gt;0),IF((DAYS360(TODAY(),(controle!$I802+editar!$C$9))&lt;1),"Vencido",IF((DAYS360(TODAY(),(controle!$I802+editar!$C$9))&lt;31),(DAYS360(TODAY(),(controle!$I802+editar!$C$9))&amp;" Dias para vencer"),"Válido")),""),"Inválido")</f>
        <v/>
      </c>
      <c r="K802" s="93" t="str">
        <f>controle!$R802</f>
        <v/>
      </c>
      <c r="L802" s="94"/>
      <c r="M802" s="95" t="str">
        <f>IFERROR(IF((controle!$L802&gt;0),IF((DAYS360(TODAY(),(controle!$L802+editar!$C$15))&lt;1),"Vencido",IF((DAYS360(TODAY(),(controle!$L802+editar!$C$15))&lt;31),(DAYS360(TODAY(),(controle!$L802+editar!$C$15))&amp;" Dias para vencer"),"Válido")),""),"Inválido")</f>
        <v/>
      </c>
      <c r="N802" s="94" t="str">
        <f>IF(controle!$L802="","",controle!$L802+editar!$C$15)</f>
        <v/>
      </c>
      <c r="O802" s="97"/>
      <c r="P802" s="80">
        <v>795.0</v>
      </c>
      <c r="Q802" s="80" t="str">
        <f>IF(controle!$J802="","",IF(controle!$J802="Vencido","Vencido",IF(controle!$J802="Válido","Válido","Próximo ao vencimento")))</f>
        <v/>
      </c>
      <c r="R802" s="81" t="str">
        <f>IF(controle!$I802="","",controle!$I802+editar!$C$9)</f>
        <v/>
      </c>
      <c r="S802" s="80" t="str">
        <f>IF(controle!$R802="","",VLOOKUP(MONTH(controle!$R802),editar!$F$2:$G$13,2,0))</f>
        <v/>
      </c>
      <c r="T802" s="80" t="str">
        <f>IF(controle!$R802="","",YEAR(controle!$R802))</f>
        <v/>
      </c>
      <c r="U802" s="80" t="str">
        <f>IF(controle!$M802="","",IF(controle!$M802="Vencido","Vencido",IF(controle!$M802="Válido","Válido","Próximo ao vencimento")))</f>
        <v/>
      </c>
      <c r="V802" s="80" t="str">
        <f>IF(controle!$N802="","",VLOOKUP(MONTH(controle!$N802),editar!$F$2:$G$13,2,0))</f>
        <v/>
      </c>
      <c r="W802" s="80" t="str">
        <f>IF(controle!$N802="","",YEAR(controle!$N802))</f>
        <v/>
      </c>
      <c r="X802" s="80" t="str">
        <f>IF(controle!$I802="","",VLOOKUP(MONTH(controle!$I802),editar!$F$2:$G$13,2,0))</f>
        <v/>
      </c>
      <c r="Y802" s="80" t="str">
        <f>IF(controle!$I802="","",YEAR(controle!$I802))</f>
        <v/>
      </c>
      <c r="Z802" s="80" t="str">
        <f>IF(controle!$L802="","",VLOOKUP(MONTH(controle!$L802),editar!$F$2:$G$13,2,0))</f>
        <v/>
      </c>
      <c r="AA802" s="80" t="str">
        <f>IF(controle!$L802="","",YEAR(controle!$L802))</f>
        <v/>
      </c>
      <c r="AB802" s="61"/>
      <c r="AC802" s="62">
        <f>IFERROR(K802-editar!$C$1,"")</f>
        <v>-44648</v>
      </c>
      <c r="AD802" s="62">
        <f t="shared" si="1"/>
        <v>9999955352</v>
      </c>
      <c r="AE802" s="63"/>
      <c r="AF802" s="63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ht="19.5" customHeight="1">
      <c r="A803" s="82" t="str">
        <f>IF(controle!$D803="","",controle!$P803)</f>
        <v/>
      </c>
      <c r="B803" s="83"/>
      <c r="C803" s="83"/>
      <c r="D803" s="83"/>
      <c r="E803" s="83"/>
      <c r="F803" s="91"/>
      <c r="G803" s="99"/>
      <c r="H803" s="91"/>
      <c r="I803" s="100"/>
      <c r="J803" s="92" t="str">
        <f>IFERROR(IF((controle!$I803&gt;0),IF((DAYS360(TODAY(),(controle!$I803+editar!$C$9))&lt;1),"Vencido",IF((DAYS360(TODAY(),(controle!$I803+editar!$C$9))&lt;31),(DAYS360(TODAY(),(controle!$I803+editar!$C$9))&amp;" Dias para vencer"),"Válido")),""),"Inválido")</f>
        <v/>
      </c>
      <c r="K803" s="93" t="str">
        <f>controle!$R803</f>
        <v/>
      </c>
      <c r="L803" s="94"/>
      <c r="M803" s="95" t="str">
        <f>IFERROR(IF((controle!$L803&gt;0),IF((DAYS360(TODAY(),(controle!$L803+editar!$C$15))&lt;1),"Vencido",IF((DAYS360(TODAY(),(controle!$L803+editar!$C$15))&lt;31),(DAYS360(TODAY(),(controle!$L803+editar!$C$15))&amp;" Dias para vencer"),"Válido")),""),"Inválido")</f>
        <v/>
      </c>
      <c r="N803" s="94" t="str">
        <f>IF(controle!$L803="","",controle!$L803+editar!$C$15)</f>
        <v/>
      </c>
      <c r="O803" s="97"/>
      <c r="P803" s="80">
        <v>796.0</v>
      </c>
      <c r="Q803" s="80" t="str">
        <f>IF(controle!$J803="","",IF(controle!$J803="Vencido","Vencido",IF(controle!$J803="Válido","Válido","Próximo ao vencimento")))</f>
        <v/>
      </c>
      <c r="R803" s="81" t="str">
        <f>IF(controle!$I803="","",controle!$I803+editar!$C$9)</f>
        <v/>
      </c>
      <c r="S803" s="80" t="str">
        <f>IF(controle!$R803="","",VLOOKUP(MONTH(controle!$R803),editar!$F$2:$G$13,2,0))</f>
        <v/>
      </c>
      <c r="T803" s="80" t="str">
        <f>IF(controle!$R803="","",YEAR(controle!$R803))</f>
        <v/>
      </c>
      <c r="U803" s="80" t="str">
        <f>IF(controle!$M803="","",IF(controle!$M803="Vencido","Vencido",IF(controle!$M803="Válido","Válido","Próximo ao vencimento")))</f>
        <v/>
      </c>
      <c r="V803" s="80" t="str">
        <f>IF(controle!$N803="","",VLOOKUP(MONTH(controle!$N803),editar!$F$2:$G$13,2,0))</f>
        <v/>
      </c>
      <c r="W803" s="80" t="str">
        <f>IF(controle!$N803="","",YEAR(controle!$N803))</f>
        <v/>
      </c>
      <c r="X803" s="80" t="str">
        <f>IF(controle!$I803="","",VLOOKUP(MONTH(controle!$I803),editar!$F$2:$G$13,2,0))</f>
        <v/>
      </c>
      <c r="Y803" s="80" t="str">
        <f>IF(controle!$I803="","",YEAR(controle!$I803))</f>
        <v/>
      </c>
      <c r="Z803" s="80" t="str">
        <f>IF(controle!$L803="","",VLOOKUP(MONTH(controle!$L803),editar!$F$2:$G$13,2,0))</f>
        <v/>
      </c>
      <c r="AA803" s="80" t="str">
        <f>IF(controle!$L803="","",YEAR(controle!$L803))</f>
        <v/>
      </c>
      <c r="AB803" s="61"/>
      <c r="AC803" s="62">
        <f>IFERROR(K803-editar!$C$1,"")</f>
        <v>-44648</v>
      </c>
      <c r="AD803" s="62">
        <f t="shared" si="1"/>
        <v>9999955352</v>
      </c>
      <c r="AE803" s="63"/>
      <c r="AF803" s="63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ht="19.5" customHeight="1">
      <c r="A804" s="82" t="str">
        <f>IF(controle!$D804="","",controle!$P804)</f>
        <v/>
      </c>
      <c r="B804" s="83"/>
      <c r="C804" s="83"/>
      <c r="D804" s="83"/>
      <c r="E804" s="83"/>
      <c r="F804" s="91"/>
      <c r="G804" s="99"/>
      <c r="H804" s="91"/>
      <c r="I804" s="100"/>
      <c r="J804" s="92" t="str">
        <f>IFERROR(IF((controle!$I804&gt;0),IF((DAYS360(TODAY(),(controle!$I804+editar!$C$9))&lt;1),"Vencido",IF((DAYS360(TODAY(),(controle!$I804+editar!$C$9))&lt;31),(DAYS360(TODAY(),(controle!$I804+editar!$C$9))&amp;" Dias para vencer"),"Válido")),""),"Inválido")</f>
        <v/>
      </c>
      <c r="K804" s="93" t="str">
        <f>controle!$R804</f>
        <v/>
      </c>
      <c r="L804" s="94"/>
      <c r="M804" s="95" t="str">
        <f>IFERROR(IF((controle!$L804&gt;0),IF((DAYS360(TODAY(),(controle!$L804+editar!$C$15))&lt;1),"Vencido",IF((DAYS360(TODAY(),(controle!$L804+editar!$C$15))&lt;31),(DAYS360(TODAY(),(controle!$L804+editar!$C$15))&amp;" Dias para vencer"),"Válido")),""),"Inválido")</f>
        <v/>
      </c>
      <c r="N804" s="94" t="str">
        <f>IF(controle!$L804="","",controle!$L804+editar!$C$15)</f>
        <v/>
      </c>
      <c r="O804" s="97"/>
      <c r="P804" s="80">
        <v>797.0</v>
      </c>
      <c r="Q804" s="80" t="str">
        <f>IF(controle!$J804="","",IF(controle!$J804="Vencido","Vencido",IF(controle!$J804="Válido","Válido","Próximo ao vencimento")))</f>
        <v/>
      </c>
      <c r="R804" s="81" t="str">
        <f>IF(controle!$I804="","",controle!$I804+editar!$C$9)</f>
        <v/>
      </c>
      <c r="S804" s="80" t="str">
        <f>IF(controle!$R804="","",VLOOKUP(MONTH(controle!$R804),editar!$F$2:$G$13,2,0))</f>
        <v/>
      </c>
      <c r="T804" s="80" t="str">
        <f>IF(controle!$R804="","",YEAR(controle!$R804))</f>
        <v/>
      </c>
      <c r="U804" s="80" t="str">
        <f>IF(controle!$M804="","",IF(controle!$M804="Vencido","Vencido",IF(controle!$M804="Válido","Válido","Próximo ao vencimento")))</f>
        <v/>
      </c>
      <c r="V804" s="80" t="str">
        <f>IF(controle!$N804="","",VLOOKUP(MONTH(controle!$N804),editar!$F$2:$G$13,2,0))</f>
        <v/>
      </c>
      <c r="W804" s="80" t="str">
        <f>IF(controle!$N804="","",YEAR(controle!$N804))</f>
        <v/>
      </c>
      <c r="X804" s="80" t="str">
        <f>IF(controle!$I804="","",VLOOKUP(MONTH(controle!$I804),editar!$F$2:$G$13,2,0))</f>
        <v/>
      </c>
      <c r="Y804" s="80" t="str">
        <f>IF(controle!$I804="","",YEAR(controle!$I804))</f>
        <v/>
      </c>
      <c r="Z804" s="80" t="str">
        <f>IF(controle!$L804="","",VLOOKUP(MONTH(controle!$L804),editar!$F$2:$G$13,2,0))</f>
        <v/>
      </c>
      <c r="AA804" s="80" t="str">
        <f>IF(controle!$L804="","",YEAR(controle!$L804))</f>
        <v/>
      </c>
      <c r="AB804" s="61"/>
      <c r="AC804" s="62">
        <f>IFERROR(K804-editar!$C$1,"")</f>
        <v>-44648</v>
      </c>
      <c r="AD804" s="62">
        <f t="shared" si="1"/>
        <v>9999955352</v>
      </c>
      <c r="AE804" s="63"/>
      <c r="AF804" s="63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ht="19.5" customHeight="1">
      <c r="A805" s="82" t="str">
        <f>IF(controle!$D805="","",controle!$P805)</f>
        <v/>
      </c>
      <c r="B805" s="83"/>
      <c r="C805" s="83"/>
      <c r="D805" s="83"/>
      <c r="E805" s="83"/>
      <c r="F805" s="91"/>
      <c r="G805" s="99"/>
      <c r="H805" s="91"/>
      <c r="I805" s="100"/>
      <c r="J805" s="92" t="str">
        <f>IFERROR(IF((controle!$I805&gt;0),IF((DAYS360(TODAY(),(controle!$I805+editar!$C$9))&lt;1),"Vencido",IF((DAYS360(TODAY(),(controle!$I805+editar!$C$9))&lt;31),(DAYS360(TODAY(),(controle!$I805+editar!$C$9))&amp;" Dias para vencer"),"Válido")),""),"Inválido")</f>
        <v/>
      </c>
      <c r="K805" s="93" t="str">
        <f>controle!$R805</f>
        <v/>
      </c>
      <c r="L805" s="94"/>
      <c r="M805" s="95" t="str">
        <f>IFERROR(IF((controle!$L805&gt;0),IF((DAYS360(TODAY(),(controle!$L805+editar!$C$15))&lt;1),"Vencido",IF((DAYS360(TODAY(),(controle!$L805+editar!$C$15))&lt;31),(DAYS360(TODAY(),(controle!$L805+editar!$C$15))&amp;" Dias para vencer"),"Válido")),""),"Inválido")</f>
        <v/>
      </c>
      <c r="N805" s="94" t="str">
        <f>IF(controle!$L805="","",controle!$L805+editar!$C$15)</f>
        <v/>
      </c>
      <c r="O805" s="97"/>
      <c r="P805" s="80">
        <v>798.0</v>
      </c>
      <c r="Q805" s="80" t="str">
        <f>IF(controle!$J805="","",IF(controle!$J805="Vencido","Vencido",IF(controle!$J805="Válido","Válido","Próximo ao vencimento")))</f>
        <v/>
      </c>
      <c r="R805" s="81" t="str">
        <f>IF(controle!$I805="","",controle!$I805+editar!$C$9)</f>
        <v/>
      </c>
      <c r="S805" s="80" t="str">
        <f>IF(controle!$R805="","",VLOOKUP(MONTH(controle!$R805),editar!$F$2:$G$13,2,0))</f>
        <v/>
      </c>
      <c r="T805" s="80" t="str">
        <f>IF(controle!$R805="","",YEAR(controle!$R805))</f>
        <v/>
      </c>
      <c r="U805" s="80" t="str">
        <f>IF(controle!$M805="","",IF(controle!$M805="Vencido","Vencido",IF(controle!$M805="Válido","Válido","Próximo ao vencimento")))</f>
        <v/>
      </c>
      <c r="V805" s="80" t="str">
        <f>IF(controle!$N805="","",VLOOKUP(MONTH(controle!$N805),editar!$F$2:$G$13,2,0))</f>
        <v/>
      </c>
      <c r="W805" s="80" t="str">
        <f>IF(controle!$N805="","",YEAR(controle!$N805))</f>
        <v/>
      </c>
      <c r="X805" s="80" t="str">
        <f>IF(controle!$I805="","",VLOOKUP(MONTH(controle!$I805),editar!$F$2:$G$13,2,0))</f>
        <v/>
      </c>
      <c r="Y805" s="80" t="str">
        <f>IF(controle!$I805="","",YEAR(controle!$I805))</f>
        <v/>
      </c>
      <c r="Z805" s="80" t="str">
        <f>IF(controle!$L805="","",VLOOKUP(MONTH(controle!$L805),editar!$F$2:$G$13,2,0))</f>
        <v/>
      </c>
      <c r="AA805" s="80" t="str">
        <f>IF(controle!$L805="","",YEAR(controle!$L805))</f>
        <v/>
      </c>
      <c r="AB805" s="61"/>
      <c r="AC805" s="62">
        <f>IFERROR(K805-editar!$C$1,"")</f>
        <v>-44648</v>
      </c>
      <c r="AD805" s="62">
        <f t="shared" si="1"/>
        <v>9999955352</v>
      </c>
      <c r="AE805" s="63"/>
      <c r="AF805" s="63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ht="19.5" customHeight="1">
      <c r="A806" s="82" t="str">
        <f>IF(controle!$D806="","",controle!$P806)</f>
        <v/>
      </c>
      <c r="B806" s="83"/>
      <c r="C806" s="83"/>
      <c r="D806" s="83"/>
      <c r="E806" s="83"/>
      <c r="F806" s="91"/>
      <c r="G806" s="99"/>
      <c r="H806" s="91"/>
      <c r="I806" s="100"/>
      <c r="J806" s="92" t="str">
        <f>IFERROR(IF((controle!$I806&gt;0),IF((DAYS360(TODAY(),(controle!$I806+editar!$C$9))&lt;1),"Vencido",IF((DAYS360(TODAY(),(controle!$I806+editar!$C$9))&lt;31),(DAYS360(TODAY(),(controle!$I806+editar!$C$9))&amp;" Dias para vencer"),"Válido")),""),"Inválido")</f>
        <v/>
      </c>
      <c r="K806" s="93" t="str">
        <f>controle!$R806</f>
        <v/>
      </c>
      <c r="L806" s="94"/>
      <c r="M806" s="95" t="str">
        <f>IFERROR(IF((controle!$L806&gt;0),IF((DAYS360(TODAY(),(controle!$L806+editar!$C$15))&lt;1),"Vencido",IF((DAYS360(TODAY(),(controle!$L806+editar!$C$15))&lt;31),(DAYS360(TODAY(),(controle!$L806+editar!$C$15))&amp;" Dias para vencer"),"Válido")),""),"Inválido")</f>
        <v/>
      </c>
      <c r="N806" s="94" t="str">
        <f>IF(controle!$L806="","",controle!$L806+editar!$C$15)</f>
        <v/>
      </c>
      <c r="O806" s="97"/>
      <c r="P806" s="80">
        <v>799.0</v>
      </c>
      <c r="Q806" s="80" t="str">
        <f>IF(controle!$J806="","",IF(controle!$J806="Vencido","Vencido",IF(controle!$J806="Válido","Válido","Próximo ao vencimento")))</f>
        <v/>
      </c>
      <c r="R806" s="81" t="str">
        <f>IF(controle!$I806="","",controle!$I806+editar!$C$9)</f>
        <v/>
      </c>
      <c r="S806" s="80" t="str">
        <f>IF(controle!$R806="","",VLOOKUP(MONTH(controle!$R806),editar!$F$2:$G$13,2,0))</f>
        <v/>
      </c>
      <c r="T806" s="80" t="str">
        <f>IF(controle!$R806="","",YEAR(controle!$R806))</f>
        <v/>
      </c>
      <c r="U806" s="80" t="str">
        <f>IF(controle!$M806="","",IF(controle!$M806="Vencido","Vencido",IF(controle!$M806="Válido","Válido","Próximo ao vencimento")))</f>
        <v/>
      </c>
      <c r="V806" s="80" t="str">
        <f>IF(controle!$N806="","",VLOOKUP(MONTH(controle!$N806),editar!$F$2:$G$13,2,0))</f>
        <v/>
      </c>
      <c r="W806" s="80" t="str">
        <f>IF(controle!$N806="","",YEAR(controle!$N806))</f>
        <v/>
      </c>
      <c r="X806" s="80" t="str">
        <f>IF(controle!$I806="","",VLOOKUP(MONTH(controle!$I806),editar!$F$2:$G$13,2,0))</f>
        <v/>
      </c>
      <c r="Y806" s="80" t="str">
        <f>IF(controle!$I806="","",YEAR(controle!$I806))</f>
        <v/>
      </c>
      <c r="Z806" s="80" t="str">
        <f>IF(controle!$L806="","",VLOOKUP(MONTH(controle!$L806),editar!$F$2:$G$13,2,0))</f>
        <v/>
      </c>
      <c r="AA806" s="80" t="str">
        <f>IF(controle!$L806="","",YEAR(controle!$L806))</f>
        <v/>
      </c>
      <c r="AB806" s="61"/>
      <c r="AC806" s="62">
        <f>IFERROR(K806-editar!$C$1,"")</f>
        <v>-44648</v>
      </c>
      <c r="AD806" s="62">
        <f t="shared" si="1"/>
        <v>9999955352</v>
      </c>
      <c r="AE806" s="63"/>
      <c r="AF806" s="63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ht="19.5" customHeight="1">
      <c r="A807" s="82" t="str">
        <f>IF(controle!$D807="","",controle!$P807)</f>
        <v/>
      </c>
      <c r="B807" s="83"/>
      <c r="C807" s="83"/>
      <c r="D807" s="83"/>
      <c r="E807" s="83"/>
      <c r="F807" s="91"/>
      <c r="G807" s="99"/>
      <c r="H807" s="91"/>
      <c r="I807" s="100"/>
      <c r="J807" s="92" t="str">
        <f>IFERROR(IF((controle!$I807&gt;0),IF((DAYS360(TODAY(),(controle!$I807+editar!$C$9))&lt;1),"Vencido",IF((DAYS360(TODAY(),(controle!$I807+editar!$C$9))&lt;31),(DAYS360(TODAY(),(controle!$I807+editar!$C$9))&amp;" Dias para vencer"),"Válido")),""),"Inválido")</f>
        <v/>
      </c>
      <c r="K807" s="93" t="str">
        <f>controle!$R807</f>
        <v/>
      </c>
      <c r="L807" s="94"/>
      <c r="M807" s="95" t="str">
        <f>IFERROR(IF((controle!$L807&gt;0),IF((DAYS360(TODAY(),(controle!$L807+editar!$C$15))&lt;1),"Vencido",IF((DAYS360(TODAY(),(controle!$L807+editar!$C$15))&lt;31),(DAYS360(TODAY(),(controle!$L807+editar!$C$15))&amp;" Dias para vencer"),"Válido")),""),"Inválido")</f>
        <v/>
      </c>
      <c r="N807" s="94" t="str">
        <f>IF(controle!$L807="","",controle!$L807+editar!$C$15)</f>
        <v/>
      </c>
      <c r="O807" s="97"/>
      <c r="P807" s="80">
        <v>800.0</v>
      </c>
      <c r="Q807" s="80" t="str">
        <f>IF(controle!$J807="","",IF(controle!$J807="Vencido","Vencido",IF(controle!$J807="Válido","Válido","Próximo ao vencimento")))</f>
        <v/>
      </c>
      <c r="R807" s="81" t="str">
        <f>IF(controle!$I807="","",controle!$I807+editar!$C$9)</f>
        <v/>
      </c>
      <c r="S807" s="80" t="str">
        <f>IF(controle!$R807="","",VLOOKUP(MONTH(controle!$R807),editar!$F$2:$G$13,2,0))</f>
        <v/>
      </c>
      <c r="T807" s="80" t="str">
        <f>IF(controle!$R807="","",YEAR(controle!$R807))</f>
        <v/>
      </c>
      <c r="U807" s="80" t="str">
        <f>IF(controle!$M807="","",IF(controle!$M807="Vencido","Vencido",IF(controle!$M807="Válido","Válido","Próximo ao vencimento")))</f>
        <v/>
      </c>
      <c r="V807" s="80" t="str">
        <f>IF(controle!$N807="","",VLOOKUP(MONTH(controle!$N807),editar!$F$2:$G$13,2,0))</f>
        <v/>
      </c>
      <c r="W807" s="80" t="str">
        <f>IF(controle!$N807="","",YEAR(controle!$N807))</f>
        <v/>
      </c>
      <c r="X807" s="80" t="str">
        <f>IF(controle!$I807="","",VLOOKUP(MONTH(controle!$I807),editar!$F$2:$G$13,2,0))</f>
        <v/>
      </c>
      <c r="Y807" s="80" t="str">
        <f>IF(controle!$I807="","",YEAR(controle!$I807))</f>
        <v/>
      </c>
      <c r="Z807" s="80" t="str">
        <f>IF(controle!$L807="","",VLOOKUP(MONTH(controle!$L807),editar!$F$2:$G$13,2,0))</f>
        <v/>
      </c>
      <c r="AA807" s="80" t="str">
        <f>IF(controle!$L807="","",YEAR(controle!$L807))</f>
        <v/>
      </c>
      <c r="AB807" s="61"/>
      <c r="AC807" s="62">
        <f>IFERROR(K807-editar!$C$1,"")</f>
        <v>-44648</v>
      </c>
      <c r="AD807" s="62">
        <f t="shared" si="1"/>
        <v>9999955352</v>
      </c>
      <c r="AE807" s="63"/>
      <c r="AF807" s="63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ht="19.5" customHeight="1">
      <c r="A808" s="82" t="str">
        <f>IF(controle!$D808="","",controle!$P808)</f>
        <v/>
      </c>
      <c r="B808" s="83"/>
      <c r="C808" s="83"/>
      <c r="D808" s="83"/>
      <c r="E808" s="83"/>
      <c r="F808" s="91"/>
      <c r="G808" s="99"/>
      <c r="H808" s="91"/>
      <c r="I808" s="100"/>
      <c r="J808" s="92" t="str">
        <f>IFERROR(IF((controle!$I808&gt;0),IF((DAYS360(TODAY(),(controle!$I808+editar!$C$9))&lt;1),"Vencido",IF((DAYS360(TODAY(),(controle!$I808+editar!$C$9))&lt;31),(DAYS360(TODAY(),(controle!$I808+editar!$C$9))&amp;" Dias para vencer"),"Válido")),""),"Inválido")</f>
        <v/>
      </c>
      <c r="K808" s="93" t="str">
        <f>controle!$R808</f>
        <v/>
      </c>
      <c r="L808" s="94"/>
      <c r="M808" s="95" t="str">
        <f>IFERROR(IF((controle!$L808&gt;0),IF((DAYS360(TODAY(),(controle!$L808+editar!$C$15))&lt;1),"Vencido",IF((DAYS360(TODAY(),(controle!$L808+editar!$C$15))&lt;31),(DAYS360(TODAY(),(controle!$L808+editar!$C$15))&amp;" Dias para vencer"),"Válido")),""),"Inválido")</f>
        <v/>
      </c>
      <c r="N808" s="94" t="str">
        <f>IF(controle!$L808="","",controle!$L808+editar!$C$15)</f>
        <v/>
      </c>
      <c r="O808" s="97"/>
      <c r="P808" s="80">
        <v>801.0</v>
      </c>
      <c r="Q808" s="80" t="str">
        <f>IF(controle!$J808="","",IF(controle!$J808="Vencido","Vencido",IF(controle!$J808="Válido","Válido","Próximo ao vencimento")))</f>
        <v/>
      </c>
      <c r="R808" s="81" t="str">
        <f>IF(controle!$I808="","",controle!$I808+editar!$C$9)</f>
        <v/>
      </c>
      <c r="S808" s="80" t="str">
        <f>IF(controle!$R808="","",VLOOKUP(MONTH(controle!$R808),editar!$F$2:$G$13,2,0))</f>
        <v/>
      </c>
      <c r="T808" s="80" t="str">
        <f>IF(controle!$R808="","",YEAR(controle!$R808))</f>
        <v/>
      </c>
      <c r="U808" s="80" t="str">
        <f>IF(controle!$M808="","",IF(controle!$M808="Vencido","Vencido",IF(controle!$M808="Válido","Válido","Próximo ao vencimento")))</f>
        <v/>
      </c>
      <c r="V808" s="80" t="str">
        <f>IF(controle!$N808="","",VLOOKUP(MONTH(controle!$N808),editar!$F$2:$G$13,2,0))</f>
        <v/>
      </c>
      <c r="W808" s="80" t="str">
        <f>IF(controle!$N808="","",YEAR(controle!$N808))</f>
        <v/>
      </c>
      <c r="X808" s="80" t="str">
        <f>IF(controle!$I808="","",VLOOKUP(MONTH(controle!$I808),editar!$F$2:$G$13,2,0))</f>
        <v/>
      </c>
      <c r="Y808" s="80" t="str">
        <f>IF(controle!$I808="","",YEAR(controle!$I808))</f>
        <v/>
      </c>
      <c r="Z808" s="80" t="str">
        <f>IF(controle!$L808="","",VLOOKUP(MONTH(controle!$L808),editar!$F$2:$G$13,2,0))</f>
        <v/>
      </c>
      <c r="AA808" s="80" t="str">
        <f>IF(controle!$L808="","",YEAR(controle!$L808))</f>
        <v/>
      </c>
      <c r="AB808" s="61"/>
      <c r="AC808" s="62">
        <f>IFERROR(K808-editar!$C$1,"")</f>
        <v>-44648</v>
      </c>
      <c r="AD808" s="62">
        <f t="shared" si="1"/>
        <v>9999955352</v>
      </c>
      <c r="AE808" s="63"/>
      <c r="AF808" s="63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ht="19.5" customHeight="1">
      <c r="A809" s="82" t="str">
        <f>IF(controle!$D809="","",controle!$P809)</f>
        <v/>
      </c>
      <c r="B809" s="83"/>
      <c r="C809" s="83"/>
      <c r="D809" s="83"/>
      <c r="E809" s="83"/>
      <c r="F809" s="91"/>
      <c r="G809" s="99"/>
      <c r="H809" s="91"/>
      <c r="I809" s="100"/>
      <c r="J809" s="92" t="str">
        <f>IFERROR(IF((controle!$I809&gt;0),IF((DAYS360(TODAY(),(controle!$I809+editar!$C$9))&lt;1),"Vencido",IF((DAYS360(TODAY(),(controle!$I809+editar!$C$9))&lt;31),(DAYS360(TODAY(),(controle!$I809+editar!$C$9))&amp;" Dias para vencer"),"Válido")),""),"Inválido")</f>
        <v/>
      </c>
      <c r="K809" s="93" t="str">
        <f>controle!$R809</f>
        <v/>
      </c>
      <c r="L809" s="94"/>
      <c r="M809" s="95" t="str">
        <f>IFERROR(IF((controle!$L809&gt;0),IF((DAYS360(TODAY(),(controle!$L809+editar!$C$15))&lt;1),"Vencido",IF((DAYS360(TODAY(),(controle!$L809+editar!$C$15))&lt;31),(DAYS360(TODAY(),(controle!$L809+editar!$C$15))&amp;" Dias para vencer"),"Válido")),""),"Inválido")</f>
        <v/>
      </c>
      <c r="N809" s="94" t="str">
        <f>IF(controle!$L809="","",controle!$L809+editar!$C$15)</f>
        <v/>
      </c>
      <c r="O809" s="97"/>
      <c r="P809" s="80">
        <v>802.0</v>
      </c>
      <c r="Q809" s="80" t="str">
        <f>IF(controle!$J809="","",IF(controle!$J809="Vencido","Vencido",IF(controle!$J809="Válido","Válido","Próximo ao vencimento")))</f>
        <v/>
      </c>
      <c r="R809" s="81" t="str">
        <f>IF(controle!$I809="","",controle!$I809+editar!$C$9)</f>
        <v/>
      </c>
      <c r="S809" s="80" t="str">
        <f>IF(controle!$R809="","",VLOOKUP(MONTH(controle!$R809),editar!$F$2:$G$13,2,0))</f>
        <v/>
      </c>
      <c r="T809" s="80" t="str">
        <f>IF(controle!$R809="","",YEAR(controle!$R809))</f>
        <v/>
      </c>
      <c r="U809" s="80" t="str">
        <f>IF(controle!$M809="","",IF(controle!$M809="Vencido","Vencido",IF(controle!$M809="Válido","Válido","Próximo ao vencimento")))</f>
        <v/>
      </c>
      <c r="V809" s="80" t="str">
        <f>IF(controle!$N809="","",VLOOKUP(MONTH(controle!$N809),editar!$F$2:$G$13,2,0))</f>
        <v/>
      </c>
      <c r="W809" s="80" t="str">
        <f>IF(controle!$N809="","",YEAR(controle!$N809))</f>
        <v/>
      </c>
      <c r="X809" s="80" t="str">
        <f>IF(controle!$I809="","",VLOOKUP(MONTH(controle!$I809),editar!$F$2:$G$13,2,0))</f>
        <v/>
      </c>
      <c r="Y809" s="80" t="str">
        <f>IF(controle!$I809="","",YEAR(controle!$I809))</f>
        <v/>
      </c>
      <c r="Z809" s="80" t="str">
        <f>IF(controle!$L809="","",VLOOKUP(MONTH(controle!$L809),editar!$F$2:$G$13,2,0))</f>
        <v/>
      </c>
      <c r="AA809" s="80" t="str">
        <f>IF(controle!$L809="","",YEAR(controle!$L809))</f>
        <v/>
      </c>
      <c r="AB809" s="61"/>
      <c r="AC809" s="62">
        <f>IFERROR(K809-editar!$C$1,"")</f>
        <v>-44648</v>
      </c>
      <c r="AD809" s="62">
        <f t="shared" si="1"/>
        <v>9999955352</v>
      </c>
      <c r="AE809" s="63"/>
      <c r="AF809" s="63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ht="19.5" customHeight="1">
      <c r="A810" s="82" t="str">
        <f>IF(controle!$D810="","",controle!$P810)</f>
        <v/>
      </c>
      <c r="B810" s="83"/>
      <c r="C810" s="83"/>
      <c r="D810" s="83"/>
      <c r="E810" s="83"/>
      <c r="F810" s="91"/>
      <c r="G810" s="99"/>
      <c r="H810" s="91"/>
      <c r="I810" s="100"/>
      <c r="J810" s="92" t="str">
        <f>IFERROR(IF((controle!$I810&gt;0),IF((DAYS360(TODAY(),(controle!$I810+editar!$C$9))&lt;1),"Vencido",IF((DAYS360(TODAY(),(controle!$I810+editar!$C$9))&lt;31),(DAYS360(TODAY(),(controle!$I810+editar!$C$9))&amp;" Dias para vencer"),"Válido")),""),"Inválido")</f>
        <v/>
      </c>
      <c r="K810" s="93" t="str">
        <f>controle!$R810</f>
        <v/>
      </c>
      <c r="L810" s="94"/>
      <c r="M810" s="95" t="str">
        <f>IFERROR(IF((controle!$L810&gt;0),IF((DAYS360(TODAY(),(controle!$L810+editar!$C$15))&lt;1),"Vencido",IF((DAYS360(TODAY(),(controle!$L810+editar!$C$15))&lt;31),(DAYS360(TODAY(),(controle!$L810+editar!$C$15))&amp;" Dias para vencer"),"Válido")),""),"Inválido")</f>
        <v/>
      </c>
      <c r="N810" s="94" t="str">
        <f>IF(controle!$L810="","",controle!$L810+editar!$C$15)</f>
        <v/>
      </c>
      <c r="O810" s="97"/>
      <c r="P810" s="80">
        <v>803.0</v>
      </c>
      <c r="Q810" s="80" t="str">
        <f>IF(controle!$J810="","",IF(controle!$J810="Vencido","Vencido",IF(controle!$J810="Válido","Válido","Próximo ao vencimento")))</f>
        <v/>
      </c>
      <c r="R810" s="81" t="str">
        <f>IF(controle!$I810="","",controle!$I810+editar!$C$9)</f>
        <v/>
      </c>
      <c r="S810" s="80" t="str">
        <f>IF(controle!$R810="","",VLOOKUP(MONTH(controle!$R810),editar!$F$2:$G$13,2,0))</f>
        <v/>
      </c>
      <c r="T810" s="80" t="str">
        <f>IF(controle!$R810="","",YEAR(controle!$R810))</f>
        <v/>
      </c>
      <c r="U810" s="80" t="str">
        <f>IF(controle!$M810="","",IF(controle!$M810="Vencido","Vencido",IF(controle!$M810="Válido","Válido","Próximo ao vencimento")))</f>
        <v/>
      </c>
      <c r="V810" s="80" t="str">
        <f>IF(controle!$N810="","",VLOOKUP(MONTH(controle!$N810),editar!$F$2:$G$13,2,0))</f>
        <v/>
      </c>
      <c r="W810" s="80" t="str">
        <f>IF(controle!$N810="","",YEAR(controle!$N810))</f>
        <v/>
      </c>
      <c r="X810" s="80" t="str">
        <f>IF(controle!$I810="","",VLOOKUP(MONTH(controle!$I810),editar!$F$2:$G$13,2,0))</f>
        <v/>
      </c>
      <c r="Y810" s="80" t="str">
        <f>IF(controle!$I810="","",YEAR(controle!$I810))</f>
        <v/>
      </c>
      <c r="Z810" s="80" t="str">
        <f>IF(controle!$L810="","",VLOOKUP(MONTH(controle!$L810),editar!$F$2:$G$13,2,0))</f>
        <v/>
      </c>
      <c r="AA810" s="80" t="str">
        <f>IF(controle!$L810="","",YEAR(controle!$L810))</f>
        <v/>
      </c>
      <c r="AB810" s="61"/>
      <c r="AC810" s="62">
        <f>IFERROR(K810-editar!$C$1,"")</f>
        <v>-44648</v>
      </c>
      <c r="AD810" s="62">
        <f t="shared" si="1"/>
        <v>9999955352</v>
      </c>
      <c r="AE810" s="63"/>
      <c r="AF810" s="63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ht="19.5" customHeight="1">
      <c r="A811" s="82" t="str">
        <f>IF(controle!$D811="","",controle!$P811)</f>
        <v/>
      </c>
      <c r="B811" s="83"/>
      <c r="C811" s="83"/>
      <c r="D811" s="83"/>
      <c r="E811" s="83"/>
      <c r="F811" s="91"/>
      <c r="G811" s="99"/>
      <c r="H811" s="91"/>
      <c r="I811" s="100"/>
      <c r="J811" s="92" t="str">
        <f>IFERROR(IF((controle!$I811&gt;0),IF((DAYS360(TODAY(),(controle!$I811+editar!$C$9))&lt;1),"Vencido",IF((DAYS360(TODAY(),(controle!$I811+editar!$C$9))&lt;31),(DAYS360(TODAY(),(controle!$I811+editar!$C$9))&amp;" Dias para vencer"),"Válido")),""),"Inválido")</f>
        <v/>
      </c>
      <c r="K811" s="93" t="str">
        <f>controle!$R811</f>
        <v/>
      </c>
      <c r="L811" s="94"/>
      <c r="M811" s="95" t="str">
        <f>IFERROR(IF((controle!$L811&gt;0),IF((DAYS360(TODAY(),(controle!$L811+editar!$C$15))&lt;1),"Vencido",IF((DAYS360(TODAY(),(controle!$L811+editar!$C$15))&lt;31),(DAYS360(TODAY(),(controle!$L811+editar!$C$15))&amp;" Dias para vencer"),"Válido")),""),"Inválido")</f>
        <v/>
      </c>
      <c r="N811" s="94" t="str">
        <f>IF(controle!$L811="","",controle!$L811+editar!$C$15)</f>
        <v/>
      </c>
      <c r="O811" s="97"/>
      <c r="P811" s="80">
        <v>804.0</v>
      </c>
      <c r="Q811" s="80" t="str">
        <f>IF(controle!$J811="","",IF(controle!$J811="Vencido","Vencido",IF(controle!$J811="Válido","Válido","Próximo ao vencimento")))</f>
        <v/>
      </c>
      <c r="R811" s="81" t="str">
        <f>IF(controle!$I811="","",controle!$I811+editar!$C$9)</f>
        <v/>
      </c>
      <c r="S811" s="80" t="str">
        <f>IF(controle!$R811="","",VLOOKUP(MONTH(controle!$R811),editar!$F$2:$G$13,2,0))</f>
        <v/>
      </c>
      <c r="T811" s="80" t="str">
        <f>IF(controle!$R811="","",YEAR(controle!$R811))</f>
        <v/>
      </c>
      <c r="U811" s="80" t="str">
        <f>IF(controle!$M811="","",IF(controle!$M811="Vencido","Vencido",IF(controle!$M811="Válido","Válido","Próximo ao vencimento")))</f>
        <v/>
      </c>
      <c r="V811" s="80" t="str">
        <f>IF(controle!$N811="","",VLOOKUP(MONTH(controle!$N811),editar!$F$2:$G$13,2,0))</f>
        <v/>
      </c>
      <c r="W811" s="80" t="str">
        <f>IF(controle!$N811="","",YEAR(controle!$N811))</f>
        <v/>
      </c>
      <c r="X811" s="80" t="str">
        <f>IF(controle!$I811="","",VLOOKUP(MONTH(controle!$I811),editar!$F$2:$G$13,2,0))</f>
        <v/>
      </c>
      <c r="Y811" s="80" t="str">
        <f>IF(controle!$I811="","",YEAR(controle!$I811))</f>
        <v/>
      </c>
      <c r="Z811" s="80" t="str">
        <f>IF(controle!$L811="","",VLOOKUP(MONTH(controle!$L811),editar!$F$2:$G$13,2,0))</f>
        <v/>
      </c>
      <c r="AA811" s="80" t="str">
        <f>IF(controle!$L811="","",YEAR(controle!$L811))</f>
        <v/>
      </c>
      <c r="AB811" s="61"/>
      <c r="AC811" s="62">
        <f>IFERROR(K811-editar!$C$1,"")</f>
        <v>-44648</v>
      </c>
      <c r="AD811" s="62">
        <f t="shared" si="1"/>
        <v>9999955352</v>
      </c>
      <c r="AE811" s="63"/>
      <c r="AF811" s="63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ht="19.5" customHeight="1">
      <c r="A812" s="82" t="str">
        <f>IF(controle!$D812="","",controle!$P812)</f>
        <v/>
      </c>
      <c r="B812" s="83"/>
      <c r="C812" s="83"/>
      <c r="D812" s="83"/>
      <c r="E812" s="83"/>
      <c r="F812" s="91"/>
      <c r="G812" s="99"/>
      <c r="H812" s="91"/>
      <c r="I812" s="100"/>
      <c r="J812" s="92" t="str">
        <f>IFERROR(IF((controle!$I812&gt;0),IF((DAYS360(TODAY(),(controle!$I812+editar!$C$9))&lt;1),"Vencido",IF((DAYS360(TODAY(),(controle!$I812+editar!$C$9))&lt;31),(DAYS360(TODAY(),(controle!$I812+editar!$C$9))&amp;" Dias para vencer"),"Válido")),""),"Inválido")</f>
        <v/>
      </c>
      <c r="K812" s="93" t="str">
        <f>controle!$R812</f>
        <v/>
      </c>
      <c r="L812" s="94"/>
      <c r="M812" s="95" t="str">
        <f>IFERROR(IF((controle!$L812&gt;0),IF((DAYS360(TODAY(),(controle!$L812+editar!$C$15))&lt;1),"Vencido",IF((DAYS360(TODAY(),(controle!$L812+editar!$C$15))&lt;31),(DAYS360(TODAY(),(controle!$L812+editar!$C$15))&amp;" Dias para vencer"),"Válido")),""),"Inválido")</f>
        <v/>
      </c>
      <c r="N812" s="94" t="str">
        <f>IF(controle!$L812="","",controle!$L812+editar!$C$15)</f>
        <v/>
      </c>
      <c r="O812" s="97"/>
      <c r="P812" s="80">
        <v>805.0</v>
      </c>
      <c r="Q812" s="80" t="str">
        <f>IF(controle!$J812="","",IF(controle!$J812="Vencido","Vencido",IF(controle!$J812="Válido","Válido","Próximo ao vencimento")))</f>
        <v/>
      </c>
      <c r="R812" s="81" t="str">
        <f>IF(controle!$I812="","",controle!$I812+editar!$C$9)</f>
        <v/>
      </c>
      <c r="S812" s="80" t="str">
        <f>IF(controle!$R812="","",VLOOKUP(MONTH(controle!$R812),editar!$F$2:$G$13,2,0))</f>
        <v/>
      </c>
      <c r="T812" s="80" t="str">
        <f>IF(controle!$R812="","",YEAR(controle!$R812))</f>
        <v/>
      </c>
      <c r="U812" s="80" t="str">
        <f>IF(controle!$M812="","",IF(controle!$M812="Vencido","Vencido",IF(controle!$M812="Válido","Válido","Próximo ao vencimento")))</f>
        <v/>
      </c>
      <c r="V812" s="80" t="str">
        <f>IF(controle!$N812="","",VLOOKUP(MONTH(controle!$N812),editar!$F$2:$G$13,2,0))</f>
        <v/>
      </c>
      <c r="W812" s="80" t="str">
        <f>IF(controle!$N812="","",YEAR(controle!$N812))</f>
        <v/>
      </c>
      <c r="X812" s="80" t="str">
        <f>IF(controle!$I812="","",VLOOKUP(MONTH(controle!$I812),editar!$F$2:$G$13,2,0))</f>
        <v/>
      </c>
      <c r="Y812" s="80" t="str">
        <f>IF(controle!$I812="","",YEAR(controle!$I812))</f>
        <v/>
      </c>
      <c r="Z812" s="80" t="str">
        <f>IF(controle!$L812="","",VLOOKUP(MONTH(controle!$L812),editar!$F$2:$G$13,2,0))</f>
        <v/>
      </c>
      <c r="AA812" s="80" t="str">
        <f>IF(controle!$L812="","",YEAR(controle!$L812))</f>
        <v/>
      </c>
      <c r="AB812" s="61"/>
      <c r="AC812" s="62">
        <f>IFERROR(K812-editar!$C$1,"")</f>
        <v>-44648</v>
      </c>
      <c r="AD812" s="62">
        <f t="shared" si="1"/>
        <v>9999955352</v>
      </c>
      <c r="AE812" s="63"/>
      <c r="AF812" s="63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ht="19.5" customHeight="1">
      <c r="A813" s="82" t="str">
        <f>IF(controle!$D813="","",controle!$P813)</f>
        <v/>
      </c>
      <c r="B813" s="83"/>
      <c r="C813" s="83"/>
      <c r="D813" s="83"/>
      <c r="E813" s="83"/>
      <c r="F813" s="91"/>
      <c r="G813" s="99"/>
      <c r="H813" s="91"/>
      <c r="I813" s="100"/>
      <c r="J813" s="92" t="str">
        <f>IFERROR(IF((controle!$I813&gt;0),IF((DAYS360(TODAY(),(controle!$I813+editar!$C$9))&lt;1),"Vencido",IF((DAYS360(TODAY(),(controle!$I813+editar!$C$9))&lt;31),(DAYS360(TODAY(),(controle!$I813+editar!$C$9))&amp;" Dias para vencer"),"Válido")),""),"Inválido")</f>
        <v/>
      </c>
      <c r="K813" s="93" t="str">
        <f>controle!$R813</f>
        <v/>
      </c>
      <c r="L813" s="94"/>
      <c r="M813" s="95" t="str">
        <f>IFERROR(IF((controle!$L813&gt;0),IF((DAYS360(TODAY(),(controle!$L813+editar!$C$15))&lt;1),"Vencido",IF((DAYS360(TODAY(),(controle!$L813+editar!$C$15))&lt;31),(DAYS360(TODAY(),(controle!$L813+editar!$C$15))&amp;" Dias para vencer"),"Válido")),""),"Inválido")</f>
        <v/>
      </c>
      <c r="N813" s="94" t="str">
        <f>IF(controle!$L813="","",controle!$L813+editar!$C$15)</f>
        <v/>
      </c>
      <c r="O813" s="97"/>
      <c r="P813" s="80">
        <v>806.0</v>
      </c>
      <c r="Q813" s="80" t="str">
        <f>IF(controle!$J813="","",IF(controle!$J813="Vencido","Vencido",IF(controle!$J813="Válido","Válido","Próximo ao vencimento")))</f>
        <v/>
      </c>
      <c r="R813" s="81" t="str">
        <f>IF(controle!$I813="","",controle!$I813+editar!$C$9)</f>
        <v/>
      </c>
      <c r="S813" s="80" t="str">
        <f>IF(controle!$R813="","",VLOOKUP(MONTH(controle!$R813),editar!$F$2:$G$13,2,0))</f>
        <v/>
      </c>
      <c r="T813" s="80" t="str">
        <f>IF(controle!$R813="","",YEAR(controle!$R813))</f>
        <v/>
      </c>
      <c r="U813" s="80" t="str">
        <f>IF(controle!$M813="","",IF(controle!$M813="Vencido","Vencido",IF(controle!$M813="Válido","Válido","Próximo ao vencimento")))</f>
        <v/>
      </c>
      <c r="V813" s="80" t="str">
        <f>IF(controle!$N813="","",VLOOKUP(MONTH(controle!$N813),editar!$F$2:$G$13,2,0))</f>
        <v/>
      </c>
      <c r="W813" s="80" t="str">
        <f>IF(controle!$N813="","",YEAR(controle!$N813))</f>
        <v/>
      </c>
      <c r="X813" s="80" t="str">
        <f>IF(controle!$I813="","",VLOOKUP(MONTH(controle!$I813),editar!$F$2:$G$13,2,0))</f>
        <v/>
      </c>
      <c r="Y813" s="80" t="str">
        <f>IF(controle!$I813="","",YEAR(controle!$I813))</f>
        <v/>
      </c>
      <c r="Z813" s="80" t="str">
        <f>IF(controle!$L813="","",VLOOKUP(MONTH(controle!$L813),editar!$F$2:$G$13,2,0))</f>
        <v/>
      </c>
      <c r="AA813" s="80" t="str">
        <f>IF(controle!$L813="","",YEAR(controle!$L813))</f>
        <v/>
      </c>
      <c r="AB813" s="61"/>
      <c r="AC813" s="62">
        <f>IFERROR(K813-editar!$C$1,"")</f>
        <v>-44648</v>
      </c>
      <c r="AD813" s="62">
        <f t="shared" si="1"/>
        <v>9999955352</v>
      </c>
      <c r="AE813" s="63"/>
      <c r="AF813" s="63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ht="19.5" customHeight="1">
      <c r="A814" s="82" t="str">
        <f>IF(controle!$D814="","",controle!$P814)</f>
        <v/>
      </c>
      <c r="B814" s="83"/>
      <c r="C814" s="83"/>
      <c r="D814" s="83"/>
      <c r="E814" s="83"/>
      <c r="F814" s="91"/>
      <c r="G814" s="99"/>
      <c r="H814" s="91"/>
      <c r="I814" s="100"/>
      <c r="J814" s="92" t="str">
        <f>IFERROR(IF((controle!$I814&gt;0),IF((DAYS360(TODAY(),(controle!$I814+editar!$C$9))&lt;1),"Vencido",IF((DAYS360(TODAY(),(controle!$I814+editar!$C$9))&lt;31),(DAYS360(TODAY(),(controle!$I814+editar!$C$9))&amp;" Dias para vencer"),"Válido")),""),"Inválido")</f>
        <v/>
      </c>
      <c r="K814" s="93" t="str">
        <f>controle!$R814</f>
        <v/>
      </c>
      <c r="L814" s="94"/>
      <c r="M814" s="95" t="str">
        <f>IFERROR(IF((controle!$L814&gt;0),IF((DAYS360(TODAY(),(controle!$L814+editar!$C$15))&lt;1),"Vencido",IF((DAYS360(TODAY(),(controle!$L814+editar!$C$15))&lt;31),(DAYS360(TODAY(),(controle!$L814+editar!$C$15))&amp;" Dias para vencer"),"Válido")),""),"Inválido")</f>
        <v/>
      </c>
      <c r="N814" s="94" t="str">
        <f>IF(controle!$L814="","",controle!$L814+editar!$C$15)</f>
        <v/>
      </c>
      <c r="O814" s="97"/>
      <c r="P814" s="80">
        <v>807.0</v>
      </c>
      <c r="Q814" s="80" t="str">
        <f>IF(controle!$J814="","",IF(controle!$J814="Vencido","Vencido",IF(controle!$J814="Válido","Válido","Próximo ao vencimento")))</f>
        <v/>
      </c>
      <c r="R814" s="81" t="str">
        <f>IF(controle!$I814="","",controle!$I814+editar!$C$9)</f>
        <v/>
      </c>
      <c r="S814" s="80" t="str">
        <f>IF(controle!$R814="","",VLOOKUP(MONTH(controle!$R814),editar!$F$2:$G$13,2,0))</f>
        <v/>
      </c>
      <c r="T814" s="80" t="str">
        <f>IF(controle!$R814="","",YEAR(controle!$R814))</f>
        <v/>
      </c>
      <c r="U814" s="80" t="str">
        <f>IF(controle!$M814="","",IF(controle!$M814="Vencido","Vencido",IF(controle!$M814="Válido","Válido","Próximo ao vencimento")))</f>
        <v/>
      </c>
      <c r="V814" s="80" t="str">
        <f>IF(controle!$N814="","",VLOOKUP(MONTH(controle!$N814),editar!$F$2:$G$13,2,0))</f>
        <v/>
      </c>
      <c r="W814" s="80" t="str">
        <f>IF(controle!$N814="","",YEAR(controle!$N814))</f>
        <v/>
      </c>
      <c r="X814" s="80" t="str">
        <f>IF(controle!$I814="","",VLOOKUP(MONTH(controle!$I814),editar!$F$2:$G$13,2,0))</f>
        <v/>
      </c>
      <c r="Y814" s="80" t="str">
        <f>IF(controle!$I814="","",YEAR(controle!$I814))</f>
        <v/>
      </c>
      <c r="Z814" s="80" t="str">
        <f>IF(controle!$L814="","",VLOOKUP(MONTH(controle!$L814),editar!$F$2:$G$13,2,0))</f>
        <v/>
      </c>
      <c r="AA814" s="80" t="str">
        <f>IF(controle!$L814="","",YEAR(controle!$L814))</f>
        <v/>
      </c>
      <c r="AB814" s="61"/>
      <c r="AC814" s="62">
        <f>IFERROR(K814-editar!$C$1,"")</f>
        <v>-44648</v>
      </c>
      <c r="AD814" s="62">
        <f t="shared" si="1"/>
        <v>9999955352</v>
      </c>
      <c r="AE814" s="63"/>
      <c r="AF814" s="63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ht="19.5" customHeight="1">
      <c r="A815" s="82" t="str">
        <f>IF(controle!$D815="","",controle!$P815)</f>
        <v/>
      </c>
      <c r="B815" s="83"/>
      <c r="C815" s="83"/>
      <c r="D815" s="83"/>
      <c r="E815" s="83"/>
      <c r="F815" s="91"/>
      <c r="G815" s="99"/>
      <c r="H815" s="91"/>
      <c r="I815" s="100"/>
      <c r="J815" s="92" t="str">
        <f>IFERROR(IF((controle!$I815&gt;0),IF((DAYS360(TODAY(),(controle!$I815+editar!$C$9))&lt;1),"Vencido",IF((DAYS360(TODAY(),(controle!$I815+editar!$C$9))&lt;31),(DAYS360(TODAY(),(controle!$I815+editar!$C$9))&amp;" Dias para vencer"),"Válido")),""),"Inválido")</f>
        <v/>
      </c>
      <c r="K815" s="93" t="str">
        <f>controle!$R815</f>
        <v/>
      </c>
      <c r="L815" s="94"/>
      <c r="M815" s="95" t="str">
        <f>IFERROR(IF((controle!$L815&gt;0),IF((DAYS360(TODAY(),(controle!$L815+editar!$C$15))&lt;1),"Vencido",IF((DAYS360(TODAY(),(controle!$L815+editar!$C$15))&lt;31),(DAYS360(TODAY(),(controle!$L815+editar!$C$15))&amp;" Dias para vencer"),"Válido")),""),"Inválido")</f>
        <v/>
      </c>
      <c r="N815" s="94" t="str">
        <f>IF(controle!$L815="","",controle!$L815+editar!$C$15)</f>
        <v/>
      </c>
      <c r="O815" s="97"/>
      <c r="P815" s="80">
        <v>808.0</v>
      </c>
      <c r="Q815" s="80" t="str">
        <f>IF(controle!$J815="","",IF(controle!$J815="Vencido","Vencido",IF(controle!$J815="Válido","Válido","Próximo ao vencimento")))</f>
        <v/>
      </c>
      <c r="R815" s="81" t="str">
        <f>IF(controle!$I815="","",controle!$I815+editar!$C$9)</f>
        <v/>
      </c>
      <c r="S815" s="80" t="str">
        <f>IF(controle!$R815="","",VLOOKUP(MONTH(controle!$R815),editar!$F$2:$G$13,2,0))</f>
        <v/>
      </c>
      <c r="T815" s="80" t="str">
        <f>IF(controle!$R815="","",YEAR(controle!$R815))</f>
        <v/>
      </c>
      <c r="U815" s="80" t="str">
        <f>IF(controle!$M815="","",IF(controle!$M815="Vencido","Vencido",IF(controle!$M815="Válido","Válido","Próximo ao vencimento")))</f>
        <v/>
      </c>
      <c r="V815" s="80" t="str">
        <f>IF(controle!$N815="","",VLOOKUP(MONTH(controle!$N815),editar!$F$2:$G$13,2,0))</f>
        <v/>
      </c>
      <c r="W815" s="80" t="str">
        <f>IF(controle!$N815="","",YEAR(controle!$N815))</f>
        <v/>
      </c>
      <c r="X815" s="80" t="str">
        <f>IF(controle!$I815="","",VLOOKUP(MONTH(controle!$I815),editar!$F$2:$G$13,2,0))</f>
        <v/>
      </c>
      <c r="Y815" s="80" t="str">
        <f>IF(controle!$I815="","",YEAR(controle!$I815))</f>
        <v/>
      </c>
      <c r="Z815" s="80" t="str">
        <f>IF(controle!$L815="","",VLOOKUP(MONTH(controle!$L815),editar!$F$2:$G$13,2,0))</f>
        <v/>
      </c>
      <c r="AA815" s="80" t="str">
        <f>IF(controle!$L815="","",YEAR(controle!$L815))</f>
        <v/>
      </c>
      <c r="AB815" s="61"/>
      <c r="AC815" s="62">
        <f>IFERROR(K815-editar!$C$1,"")</f>
        <v>-44648</v>
      </c>
      <c r="AD815" s="62">
        <f t="shared" si="1"/>
        <v>9999955352</v>
      </c>
      <c r="AE815" s="63"/>
      <c r="AF815" s="63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ht="19.5" customHeight="1">
      <c r="A816" s="82" t="str">
        <f>IF(controle!$D816="","",controle!$P816)</f>
        <v/>
      </c>
      <c r="B816" s="83"/>
      <c r="C816" s="83"/>
      <c r="D816" s="83"/>
      <c r="E816" s="83"/>
      <c r="F816" s="91"/>
      <c r="G816" s="99"/>
      <c r="H816" s="91"/>
      <c r="I816" s="100"/>
      <c r="J816" s="92" t="str">
        <f>IFERROR(IF((controle!$I816&gt;0),IF((DAYS360(TODAY(),(controle!$I816+editar!$C$9))&lt;1),"Vencido",IF((DAYS360(TODAY(),(controle!$I816+editar!$C$9))&lt;31),(DAYS360(TODAY(),(controle!$I816+editar!$C$9))&amp;" Dias para vencer"),"Válido")),""),"Inválido")</f>
        <v/>
      </c>
      <c r="K816" s="93" t="str">
        <f>controle!$R816</f>
        <v/>
      </c>
      <c r="L816" s="94"/>
      <c r="M816" s="95" t="str">
        <f>IFERROR(IF((controle!$L816&gt;0),IF((DAYS360(TODAY(),(controle!$L816+editar!$C$15))&lt;1),"Vencido",IF((DAYS360(TODAY(),(controle!$L816+editar!$C$15))&lt;31),(DAYS360(TODAY(),(controle!$L816+editar!$C$15))&amp;" Dias para vencer"),"Válido")),""),"Inválido")</f>
        <v/>
      </c>
      <c r="N816" s="94" t="str">
        <f>IF(controle!$L816="","",controle!$L816+editar!$C$15)</f>
        <v/>
      </c>
      <c r="O816" s="97"/>
      <c r="P816" s="80">
        <v>809.0</v>
      </c>
      <c r="Q816" s="80" t="str">
        <f>IF(controle!$J816="","",IF(controle!$J816="Vencido","Vencido",IF(controle!$J816="Válido","Válido","Próximo ao vencimento")))</f>
        <v/>
      </c>
      <c r="R816" s="81" t="str">
        <f>IF(controle!$I816="","",controle!$I816+editar!$C$9)</f>
        <v/>
      </c>
      <c r="S816" s="80" t="str">
        <f>IF(controle!$R816="","",VLOOKUP(MONTH(controle!$R816),editar!$F$2:$G$13,2,0))</f>
        <v/>
      </c>
      <c r="T816" s="80" t="str">
        <f>IF(controle!$R816="","",YEAR(controle!$R816))</f>
        <v/>
      </c>
      <c r="U816" s="80" t="str">
        <f>IF(controle!$M816="","",IF(controle!$M816="Vencido","Vencido",IF(controle!$M816="Válido","Válido","Próximo ao vencimento")))</f>
        <v/>
      </c>
      <c r="V816" s="80" t="str">
        <f>IF(controle!$N816="","",VLOOKUP(MONTH(controle!$N816),editar!$F$2:$G$13,2,0))</f>
        <v/>
      </c>
      <c r="W816" s="80" t="str">
        <f>IF(controle!$N816="","",YEAR(controle!$N816))</f>
        <v/>
      </c>
      <c r="X816" s="80" t="str">
        <f>IF(controle!$I816="","",VLOOKUP(MONTH(controle!$I816),editar!$F$2:$G$13,2,0))</f>
        <v/>
      </c>
      <c r="Y816" s="80" t="str">
        <f>IF(controle!$I816="","",YEAR(controle!$I816))</f>
        <v/>
      </c>
      <c r="Z816" s="80" t="str">
        <f>IF(controle!$L816="","",VLOOKUP(MONTH(controle!$L816),editar!$F$2:$G$13,2,0))</f>
        <v/>
      </c>
      <c r="AA816" s="80" t="str">
        <f>IF(controle!$L816="","",YEAR(controle!$L816))</f>
        <v/>
      </c>
      <c r="AB816" s="61"/>
      <c r="AC816" s="62">
        <f>IFERROR(K816-editar!$C$1,"")</f>
        <v>-44648</v>
      </c>
      <c r="AD816" s="62">
        <f t="shared" si="1"/>
        <v>9999955352</v>
      </c>
      <c r="AE816" s="63"/>
      <c r="AF816" s="63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ht="19.5" customHeight="1">
      <c r="A817" s="82" t="str">
        <f>IF(controle!$D817="","",controle!$P817)</f>
        <v/>
      </c>
      <c r="B817" s="83"/>
      <c r="C817" s="83"/>
      <c r="D817" s="83"/>
      <c r="E817" s="83"/>
      <c r="F817" s="91"/>
      <c r="G817" s="99"/>
      <c r="H817" s="91"/>
      <c r="I817" s="100"/>
      <c r="J817" s="92" t="str">
        <f>IFERROR(IF((controle!$I817&gt;0),IF((DAYS360(TODAY(),(controle!$I817+editar!$C$9))&lt;1),"Vencido",IF((DAYS360(TODAY(),(controle!$I817+editar!$C$9))&lt;31),(DAYS360(TODAY(),(controle!$I817+editar!$C$9))&amp;" Dias para vencer"),"Válido")),""),"Inválido")</f>
        <v/>
      </c>
      <c r="K817" s="93" t="str">
        <f>controle!$R817</f>
        <v/>
      </c>
      <c r="L817" s="94"/>
      <c r="M817" s="95" t="str">
        <f>IFERROR(IF((controle!$L817&gt;0),IF((DAYS360(TODAY(),(controle!$L817+editar!$C$15))&lt;1),"Vencido",IF((DAYS360(TODAY(),(controle!$L817+editar!$C$15))&lt;31),(DAYS360(TODAY(),(controle!$L817+editar!$C$15))&amp;" Dias para vencer"),"Válido")),""),"Inválido")</f>
        <v/>
      </c>
      <c r="N817" s="94" t="str">
        <f>IF(controle!$L817="","",controle!$L817+editar!$C$15)</f>
        <v/>
      </c>
      <c r="O817" s="97"/>
      <c r="P817" s="80">
        <v>810.0</v>
      </c>
      <c r="Q817" s="80" t="str">
        <f>IF(controle!$J817="","",IF(controle!$J817="Vencido","Vencido",IF(controle!$J817="Válido","Válido","Próximo ao vencimento")))</f>
        <v/>
      </c>
      <c r="R817" s="81" t="str">
        <f>IF(controle!$I817="","",controle!$I817+editar!$C$9)</f>
        <v/>
      </c>
      <c r="S817" s="80" t="str">
        <f>IF(controle!$R817="","",VLOOKUP(MONTH(controle!$R817),editar!$F$2:$G$13,2,0))</f>
        <v/>
      </c>
      <c r="T817" s="80" t="str">
        <f>IF(controle!$R817="","",YEAR(controle!$R817))</f>
        <v/>
      </c>
      <c r="U817" s="80" t="str">
        <f>IF(controle!$M817="","",IF(controle!$M817="Vencido","Vencido",IF(controle!$M817="Válido","Válido","Próximo ao vencimento")))</f>
        <v/>
      </c>
      <c r="V817" s="80" t="str">
        <f>IF(controle!$N817="","",VLOOKUP(MONTH(controle!$N817),editar!$F$2:$G$13,2,0))</f>
        <v/>
      </c>
      <c r="W817" s="80" t="str">
        <f>IF(controle!$N817="","",YEAR(controle!$N817))</f>
        <v/>
      </c>
      <c r="X817" s="80" t="str">
        <f>IF(controle!$I817="","",VLOOKUP(MONTH(controle!$I817),editar!$F$2:$G$13,2,0))</f>
        <v/>
      </c>
      <c r="Y817" s="80" t="str">
        <f>IF(controle!$I817="","",YEAR(controle!$I817))</f>
        <v/>
      </c>
      <c r="Z817" s="80" t="str">
        <f>IF(controle!$L817="","",VLOOKUP(MONTH(controle!$L817),editar!$F$2:$G$13,2,0))</f>
        <v/>
      </c>
      <c r="AA817" s="80" t="str">
        <f>IF(controle!$L817="","",YEAR(controle!$L817))</f>
        <v/>
      </c>
      <c r="AB817" s="61"/>
      <c r="AC817" s="62">
        <f>IFERROR(K817-editar!$C$1,"")</f>
        <v>-44648</v>
      </c>
      <c r="AD817" s="62">
        <f t="shared" si="1"/>
        <v>9999955352</v>
      </c>
      <c r="AE817" s="63"/>
      <c r="AF817" s="63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ht="19.5" customHeight="1">
      <c r="A818" s="82" t="str">
        <f>IF(controle!$D818="","",controle!$P818)</f>
        <v/>
      </c>
      <c r="B818" s="83"/>
      <c r="C818" s="83"/>
      <c r="D818" s="83"/>
      <c r="E818" s="83"/>
      <c r="F818" s="91"/>
      <c r="G818" s="99"/>
      <c r="H818" s="91"/>
      <c r="I818" s="100"/>
      <c r="J818" s="92" t="str">
        <f>IFERROR(IF((controle!$I818&gt;0),IF((DAYS360(TODAY(),(controle!$I818+editar!$C$9))&lt;1),"Vencido",IF((DAYS360(TODAY(),(controle!$I818+editar!$C$9))&lt;31),(DAYS360(TODAY(),(controle!$I818+editar!$C$9))&amp;" Dias para vencer"),"Válido")),""),"Inválido")</f>
        <v/>
      </c>
      <c r="K818" s="93" t="str">
        <f>controle!$R818</f>
        <v/>
      </c>
      <c r="L818" s="94"/>
      <c r="M818" s="95" t="str">
        <f>IFERROR(IF((controle!$L818&gt;0),IF((DAYS360(TODAY(),(controle!$L818+editar!$C$15))&lt;1),"Vencido",IF((DAYS360(TODAY(),(controle!$L818+editar!$C$15))&lt;31),(DAYS360(TODAY(),(controle!$L818+editar!$C$15))&amp;" Dias para vencer"),"Válido")),""),"Inválido")</f>
        <v/>
      </c>
      <c r="N818" s="94" t="str">
        <f>IF(controle!$L818="","",controle!$L818+editar!$C$15)</f>
        <v/>
      </c>
      <c r="O818" s="97"/>
      <c r="P818" s="80">
        <v>811.0</v>
      </c>
      <c r="Q818" s="80" t="str">
        <f>IF(controle!$J818="","",IF(controle!$J818="Vencido","Vencido",IF(controle!$J818="Válido","Válido","Próximo ao vencimento")))</f>
        <v/>
      </c>
      <c r="R818" s="81" t="str">
        <f>IF(controle!$I818="","",controle!$I818+editar!$C$9)</f>
        <v/>
      </c>
      <c r="S818" s="80" t="str">
        <f>IF(controle!$R818="","",VLOOKUP(MONTH(controle!$R818),editar!$F$2:$G$13,2,0))</f>
        <v/>
      </c>
      <c r="T818" s="80" t="str">
        <f>IF(controle!$R818="","",YEAR(controle!$R818))</f>
        <v/>
      </c>
      <c r="U818" s="80" t="str">
        <f>IF(controle!$M818="","",IF(controle!$M818="Vencido","Vencido",IF(controle!$M818="Válido","Válido","Próximo ao vencimento")))</f>
        <v/>
      </c>
      <c r="V818" s="80" t="str">
        <f>IF(controle!$N818="","",VLOOKUP(MONTH(controle!$N818),editar!$F$2:$G$13,2,0))</f>
        <v/>
      </c>
      <c r="W818" s="80" t="str">
        <f>IF(controle!$N818="","",YEAR(controle!$N818))</f>
        <v/>
      </c>
      <c r="X818" s="80" t="str">
        <f>IF(controle!$I818="","",VLOOKUP(MONTH(controle!$I818),editar!$F$2:$G$13,2,0))</f>
        <v/>
      </c>
      <c r="Y818" s="80" t="str">
        <f>IF(controle!$I818="","",YEAR(controle!$I818))</f>
        <v/>
      </c>
      <c r="Z818" s="80" t="str">
        <f>IF(controle!$L818="","",VLOOKUP(MONTH(controle!$L818),editar!$F$2:$G$13,2,0))</f>
        <v/>
      </c>
      <c r="AA818" s="80" t="str">
        <f>IF(controle!$L818="","",YEAR(controle!$L818))</f>
        <v/>
      </c>
      <c r="AB818" s="61"/>
      <c r="AC818" s="62">
        <f>IFERROR(K818-editar!$C$1,"")</f>
        <v>-44648</v>
      </c>
      <c r="AD818" s="62">
        <f t="shared" si="1"/>
        <v>9999955352</v>
      </c>
      <c r="AE818" s="63"/>
      <c r="AF818" s="63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ht="19.5" customHeight="1">
      <c r="A819" s="82" t="str">
        <f>IF(controle!$D819="","",controle!$P819)</f>
        <v/>
      </c>
      <c r="B819" s="83"/>
      <c r="C819" s="83"/>
      <c r="D819" s="83"/>
      <c r="E819" s="83"/>
      <c r="F819" s="91"/>
      <c r="G819" s="99"/>
      <c r="H819" s="91"/>
      <c r="I819" s="100"/>
      <c r="J819" s="92" t="str">
        <f>IFERROR(IF((controle!$I819&gt;0),IF((DAYS360(TODAY(),(controle!$I819+editar!$C$9))&lt;1),"Vencido",IF((DAYS360(TODAY(),(controle!$I819+editar!$C$9))&lt;31),(DAYS360(TODAY(),(controle!$I819+editar!$C$9))&amp;" Dias para vencer"),"Válido")),""),"Inválido")</f>
        <v/>
      </c>
      <c r="K819" s="93" t="str">
        <f>controle!$R819</f>
        <v/>
      </c>
      <c r="L819" s="94"/>
      <c r="M819" s="95" t="str">
        <f>IFERROR(IF((controle!$L819&gt;0),IF((DAYS360(TODAY(),(controle!$L819+editar!$C$15))&lt;1),"Vencido",IF((DAYS360(TODAY(),(controle!$L819+editar!$C$15))&lt;31),(DAYS360(TODAY(),(controle!$L819+editar!$C$15))&amp;" Dias para vencer"),"Válido")),""),"Inválido")</f>
        <v/>
      </c>
      <c r="N819" s="94" t="str">
        <f>IF(controle!$L819="","",controle!$L819+editar!$C$15)</f>
        <v/>
      </c>
      <c r="O819" s="97"/>
      <c r="P819" s="80">
        <v>812.0</v>
      </c>
      <c r="Q819" s="80" t="str">
        <f>IF(controle!$J819="","",IF(controle!$J819="Vencido","Vencido",IF(controle!$J819="Válido","Válido","Próximo ao vencimento")))</f>
        <v/>
      </c>
      <c r="R819" s="81" t="str">
        <f>IF(controle!$I819="","",controle!$I819+editar!$C$9)</f>
        <v/>
      </c>
      <c r="S819" s="80" t="str">
        <f>IF(controle!$R819="","",VLOOKUP(MONTH(controle!$R819),editar!$F$2:$G$13,2,0))</f>
        <v/>
      </c>
      <c r="T819" s="80" t="str">
        <f>IF(controle!$R819="","",YEAR(controle!$R819))</f>
        <v/>
      </c>
      <c r="U819" s="80" t="str">
        <f>IF(controle!$M819="","",IF(controle!$M819="Vencido","Vencido",IF(controle!$M819="Válido","Válido","Próximo ao vencimento")))</f>
        <v/>
      </c>
      <c r="V819" s="80" t="str">
        <f>IF(controle!$N819="","",VLOOKUP(MONTH(controle!$N819),editar!$F$2:$G$13,2,0))</f>
        <v/>
      </c>
      <c r="W819" s="80" t="str">
        <f>IF(controle!$N819="","",YEAR(controle!$N819))</f>
        <v/>
      </c>
      <c r="X819" s="80" t="str">
        <f>IF(controle!$I819="","",VLOOKUP(MONTH(controle!$I819),editar!$F$2:$G$13,2,0))</f>
        <v/>
      </c>
      <c r="Y819" s="80" t="str">
        <f>IF(controle!$I819="","",YEAR(controle!$I819))</f>
        <v/>
      </c>
      <c r="Z819" s="80" t="str">
        <f>IF(controle!$L819="","",VLOOKUP(MONTH(controle!$L819),editar!$F$2:$G$13,2,0))</f>
        <v/>
      </c>
      <c r="AA819" s="80" t="str">
        <f>IF(controle!$L819="","",YEAR(controle!$L819))</f>
        <v/>
      </c>
      <c r="AB819" s="61"/>
      <c r="AC819" s="62">
        <f>IFERROR(K819-editar!$C$1,"")</f>
        <v>-44648</v>
      </c>
      <c r="AD819" s="62">
        <f t="shared" si="1"/>
        <v>9999955352</v>
      </c>
      <c r="AE819" s="63"/>
      <c r="AF819" s="63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ht="19.5" customHeight="1">
      <c r="A820" s="82" t="str">
        <f>IF(controle!$D820="","",controle!$P820)</f>
        <v/>
      </c>
      <c r="B820" s="83"/>
      <c r="C820" s="83"/>
      <c r="D820" s="83"/>
      <c r="E820" s="83"/>
      <c r="F820" s="91"/>
      <c r="G820" s="99"/>
      <c r="H820" s="91"/>
      <c r="I820" s="100"/>
      <c r="J820" s="92" t="str">
        <f>IFERROR(IF((controle!$I820&gt;0),IF((DAYS360(TODAY(),(controle!$I820+editar!$C$9))&lt;1),"Vencido",IF((DAYS360(TODAY(),(controle!$I820+editar!$C$9))&lt;31),(DAYS360(TODAY(),(controle!$I820+editar!$C$9))&amp;" Dias para vencer"),"Válido")),""),"Inválido")</f>
        <v/>
      </c>
      <c r="K820" s="93" t="str">
        <f>controle!$R820</f>
        <v/>
      </c>
      <c r="L820" s="94"/>
      <c r="M820" s="95" t="str">
        <f>IFERROR(IF((controle!$L820&gt;0),IF((DAYS360(TODAY(),(controle!$L820+editar!$C$15))&lt;1),"Vencido",IF((DAYS360(TODAY(),(controle!$L820+editar!$C$15))&lt;31),(DAYS360(TODAY(),(controle!$L820+editar!$C$15))&amp;" Dias para vencer"),"Válido")),""),"Inválido")</f>
        <v/>
      </c>
      <c r="N820" s="94" t="str">
        <f>IF(controle!$L820="","",controle!$L820+editar!$C$15)</f>
        <v/>
      </c>
      <c r="O820" s="97"/>
      <c r="P820" s="80">
        <v>813.0</v>
      </c>
      <c r="Q820" s="80" t="str">
        <f>IF(controle!$J820="","",IF(controle!$J820="Vencido","Vencido",IF(controle!$J820="Válido","Válido","Próximo ao vencimento")))</f>
        <v/>
      </c>
      <c r="R820" s="81" t="str">
        <f>IF(controle!$I820="","",controle!$I820+editar!$C$9)</f>
        <v/>
      </c>
      <c r="S820" s="80" t="str">
        <f>IF(controle!$R820="","",VLOOKUP(MONTH(controle!$R820),editar!$F$2:$G$13,2,0))</f>
        <v/>
      </c>
      <c r="T820" s="80" t="str">
        <f>IF(controle!$R820="","",YEAR(controle!$R820))</f>
        <v/>
      </c>
      <c r="U820" s="80" t="str">
        <f>IF(controle!$M820="","",IF(controle!$M820="Vencido","Vencido",IF(controle!$M820="Válido","Válido","Próximo ao vencimento")))</f>
        <v/>
      </c>
      <c r="V820" s="80" t="str">
        <f>IF(controle!$N820="","",VLOOKUP(MONTH(controle!$N820),editar!$F$2:$G$13,2,0))</f>
        <v/>
      </c>
      <c r="W820" s="80" t="str">
        <f>IF(controle!$N820="","",YEAR(controle!$N820))</f>
        <v/>
      </c>
      <c r="X820" s="80" t="str">
        <f>IF(controle!$I820="","",VLOOKUP(MONTH(controle!$I820),editar!$F$2:$G$13,2,0))</f>
        <v/>
      </c>
      <c r="Y820" s="80" t="str">
        <f>IF(controle!$I820="","",YEAR(controle!$I820))</f>
        <v/>
      </c>
      <c r="Z820" s="80" t="str">
        <f>IF(controle!$L820="","",VLOOKUP(MONTH(controle!$L820),editar!$F$2:$G$13,2,0))</f>
        <v/>
      </c>
      <c r="AA820" s="80" t="str">
        <f>IF(controle!$L820="","",YEAR(controle!$L820))</f>
        <v/>
      </c>
      <c r="AB820" s="61"/>
      <c r="AC820" s="62">
        <f>IFERROR(K820-editar!$C$1,"")</f>
        <v>-44648</v>
      </c>
      <c r="AD820" s="62">
        <f t="shared" si="1"/>
        <v>9999955352</v>
      </c>
      <c r="AE820" s="63"/>
      <c r="AF820" s="63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ht="19.5" customHeight="1">
      <c r="A821" s="82" t="str">
        <f>IF(controle!$D821="","",controle!$P821)</f>
        <v/>
      </c>
      <c r="B821" s="83"/>
      <c r="C821" s="83"/>
      <c r="D821" s="83"/>
      <c r="E821" s="83"/>
      <c r="F821" s="91"/>
      <c r="G821" s="99"/>
      <c r="H821" s="91"/>
      <c r="I821" s="100"/>
      <c r="J821" s="92" t="str">
        <f>IFERROR(IF((controle!$I821&gt;0),IF((DAYS360(TODAY(),(controle!$I821+editar!$C$9))&lt;1),"Vencido",IF((DAYS360(TODAY(),(controle!$I821+editar!$C$9))&lt;31),(DAYS360(TODAY(),(controle!$I821+editar!$C$9))&amp;" Dias para vencer"),"Válido")),""),"Inválido")</f>
        <v/>
      </c>
      <c r="K821" s="93" t="str">
        <f>controle!$R821</f>
        <v/>
      </c>
      <c r="L821" s="94"/>
      <c r="M821" s="95" t="str">
        <f>IFERROR(IF((controle!$L821&gt;0),IF((DAYS360(TODAY(),(controle!$L821+editar!$C$15))&lt;1),"Vencido",IF((DAYS360(TODAY(),(controle!$L821+editar!$C$15))&lt;31),(DAYS360(TODAY(),(controle!$L821+editar!$C$15))&amp;" Dias para vencer"),"Válido")),""),"Inválido")</f>
        <v/>
      </c>
      <c r="N821" s="94" t="str">
        <f>IF(controle!$L821="","",controle!$L821+editar!$C$15)</f>
        <v/>
      </c>
      <c r="O821" s="97"/>
      <c r="P821" s="80">
        <v>814.0</v>
      </c>
      <c r="Q821" s="80" t="str">
        <f>IF(controle!$J821="","",IF(controle!$J821="Vencido","Vencido",IF(controle!$J821="Válido","Válido","Próximo ao vencimento")))</f>
        <v/>
      </c>
      <c r="R821" s="81" t="str">
        <f>IF(controle!$I821="","",controle!$I821+editar!$C$9)</f>
        <v/>
      </c>
      <c r="S821" s="80" t="str">
        <f>IF(controle!$R821="","",VLOOKUP(MONTH(controle!$R821),editar!$F$2:$G$13,2,0))</f>
        <v/>
      </c>
      <c r="T821" s="80" t="str">
        <f>IF(controle!$R821="","",YEAR(controle!$R821))</f>
        <v/>
      </c>
      <c r="U821" s="80" t="str">
        <f>IF(controle!$M821="","",IF(controle!$M821="Vencido","Vencido",IF(controle!$M821="Válido","Válido","Próximo ao vencimento")))</f>
        <v/>
      </c>
      <c r="V821" s="80" t="str">
        <f>IF(controle!$N821="","",VLOOKUP(MONTH(controle!$N821),editar!$F$2:$G$13,2,0))</f>
        <v/>
      </c>
      <c r="W821" s="80" t="str">
        <f>IF(controle!$N821="","",YEAR(controle!$N821))</f>
        <v/>
      </c>
      <c r="X821" s="80" t="str">
        <f>IF(controle!$I821="","",VLOOKUP(MONTH(controle!$I821),editar!$F$2:$G$13,2,0))</f>
        <v/>
      </c>
      <c r="Y821" s="80" t="str">
        <f>IF(controle!$I821="","",YEAR(controle!$I821))</f>
        <v/>
      </c>
      <c r="Z821" s="80" t="str">
        <f>IF(controle!$L821="","",VLOOKUP(MONTH(controle!$L821),editar!$F$2:$G$13,2,0))</f>
        <v/>
      </c>
      <c r="AA821" s="80" t="str">
        <f>IF(controle!$L821="","",YEAR(controle!$L821))</f>
        <v/>
      </c>
      <c r="AB821" s="61"/>
      <c r="AC821" s="62">
        <f>IFERROR(K821-editar!$C$1,"")</f>
        <v>-44648</v>
      </c>
      <c r="AD821" s="62">
        <f t="shared" si="1"/>
        <v>9999955352</v>
      </c>
      <c r="AE821" s="63"/>
      <c r="AF821" s="63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ht="19.5" customHeight="1">
      <c r="A822" s="82" t="str">
        <f>IF(controle!$D822="","",controle!$P822)</f>
        <v/>
      </c>
      <c r="B822" s="83"/>
      <c r="C822" s="83"/>
      <c r="D822" s="83"/>
      <c r="E822" s="83"/>
      <c r="F822" s="91"/>
      <c r="G822" s="99"/>
      <c r="H822" s="91"/>
      <c r="I822" s="100"/>
      <c r="J822" s="92" t="str">
        <f>IFERROR(IF((controle!$I822&gt;0),IF((DAYS360(TODAY(),(controle!$I822+editar!$C$9))&lt;1),"Vencido",IF((DAYS360(TODAY(),(controle!$I822+editar!$C$9))&lt;31),(DAYS360(TODAY(),(controle!$I822+editar!$C$9))&amp;" Dias para vencer"),"Válido")),""),"Inválido")</f>
        <v/>
      </c>
      <c r="K822" s="93" t="str">
        <f>controle!$R822</f>
        <v/>
      </c>
      <c r="L822" s="94"/>
      <c r="M822" s="95" t="str">
        <f>IFERROR(IF((controle!$L822&gt;0),IF((DAYS360(TODAY(),(controle!$L822+editar!$C$15))&lt;1),"Vencido",IF((DAYS360(TODAY(),(controle!$L822+editar!$C$15))&lt;31),(DAYS360(TODAY(),(controle!$L822+editar!$C$15))&amp;" Dias para vencer"),"Válido")),""),"Inválido")</f>
        <v/>
      </c>
      <c r="N822" s="94" t="str">
        <f>IF(controle!$L822="","",controle!$L822+editar!$C$15)</f>
        <v/>
      </c>
      <c r="O822" s="97"/>
      <c r="P822" s="80">
        <v>815.0</v>
      </c>
      <c r="Q822" s="80" t="str">
        <f>IF(controle!$J822="","",IF(controle!$J822="Vencido","Vencido",IF(controle!$J822="Válido","Válido","Próximo ao vencimento")))</f>
        <v/>
      </c>
      <c r="R822" s="81" t="str">
        <f>IF(controle!$I822="","",controle!$I822+editar!$C$9)</f>
        <v/>
      </c>
      <c r="S822" s="80" t="str">
        <f>IF(controle!$R822="","",VLOOKUP(MONTH(controle!$R822),editar!$F$2:$G$13,2,0))</f>
        <v/>
      </c>
      <c r="T822" s="80" t="str">
        <f>IF(controle!$R822="","",YEAR(controle!$R822))</f>
        <v/>
      </c>
      <c r="U822" s="80" t="str">
        <f>IF(controle!$M822="","",IF(controle!$M822="Vencido","Vencido",IF(controle!$M822="Válido","Válido","Próximo ao vencimento")))</f>
        <v/>
      </c>
      <c r="V822" s="80" t="str">
        <f>IF(controle!$N822="","",VLOOKUP(MONTH(controle!$N822),editar!$F$2:$G$13,2,0))</f>
        <v/>
      </c>
      <c r="W822" s="80" t="str">
        <f>IF(controle!$N822="","",YEAR(controle!$N822))</f>
        <v/>
      </c>
      <c r="X822" s="80" t="str">
        <f>IF(controle!$I822="","",VLOOKUP(MONTH(controle!$I822),editar!$F$2:$G$13,2,0))</f>
        <v/>
      </c>
      <c r="Y822" s="80" t="str">
        <f>IF(controle!$I822="","",YEAR(controle!$I822))</f>
        <v/>
      </c>
      <c r="Z822" s="80" t="str">
        <f>IF(controle!$L822="","",VLOOKUP(MONTH(controle!$L822),editar!$F$2:$G$13,2,0))</f>
        <v/>
      </c>
      <c r="AA822" s="80" t="str">
        <f>IF(controle!$L822="","",YEAR(controle!$L822))</f>
        <v/>
      </c>
      <c r="AB822" s="61"/>
      <c r="AC822" s="62">
        <f>IFERROR(K822-editar!$C$1,"")</f>
        <v>-44648</v>
      </c>
      <c r="AD822" s="62">
        <f t="shared" si="1"/>
        <v>9999955352</v>
      </c>
      <c r="AE822" s="63"/>
      <c r="AF822" s="63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ht="19.5" customHeight="1">
      <c r="A823" s="82" t="str">
        <f>IF(controle!$D823="","",controle!$P823)</f>
        <v/>
      </c>
      <c r="B823" s="83"/>
      <c r="C823" s="83"/>
      <c r="D823" s="83"/>
      <c r="E823" s="83"/>
      <c r="F823" s="91"/>
      <c r="G823" s="99"/>
      <c r="H823" s="91"/>
      <c r="I823" s="100"/>
      <c r="J823" s="92" t="str">
        <f>IFERROR(IF((controle!$I823&gt;0),IF((DAYS360(TODAY(),(controle!$I823+editar!$C$9))&lt;1),"Vencido",IF((DAYS360(TODAY(),(controle!$I823+editar!$C$9))&lt;31),(DAYS360(TODAY(),(controle!$I823+editar!$C$9))&amp;" Dias para vencer"),"Válido")),""),"Inválido")</f>
        <v/>
      </c>
      <c r="K823" s="93" t="str">
        <f>controle!$R823</f>
        <v/>
      </c>
      <c r="L823" s="94"/>
      <c r="M823" s="95" t="str">
        <f>IFERROR(IF((controle!$L823&gt;0),IF((DAYS360(TODAY(),(controle!$L823+editar!$C$15))&lt;1),"Vencido",IF((DAYS360(TODAY(),(controle!$L823+editar!$C$15))&lt;31),(DAYS360(TODAY(),(controle!$L823+editar!$C$15))&amp;" Dias para vencer"),"Válido")),""),"Inválido")</f>
        <v/>
      </c>
      <c r="N823" s="94" t="str">
        <f>IF(controle!$L823="","",controle!$L823+editar!$C$15)</f>
        <v/>
      </c>
      <c r="O823" s="97"/>
      <c r="P823" s="80">
        <v>816.0</v>
      </c>
      <c r="Q823" s="80" t="str">
        <f>IF(controle!$J823="","",IF(controle!$J823="Vencido","Vencido",IF(controle!$J823="Válido","Válido","Próximo ao vencimento")))</f>
        <v/>
      </c>
      <c r="R823" s="81" t="str">
        <f>IF(controle!$I823="","",controle!$I823+editar!$C$9)</f>
        <v/>
      </c>
      <c r="S823" s="80" t="str">
        <f>IF(controle!$R823="","",VLOOKUP(MONTH(controle!$R823),editar!$F$2:$G$13,2,0))</f>
        <v/>
      </c>
      <c r="T823" s="80" t="str">
        <f>IF(controle!$R823="","",YEAR(controle!$R823))</f>
        <v/>
      </c>
      <c r="U823" s="80" t="str">
        <f>IF(controle!$M823="","",IF(controle!$M823="Vencido","Vencido",IF(controle!$M823="Válido","Válido","Próximo ao vencimento")))</f>
        <v/>
      </c>
      <c r="V823" s="80" t="str">
        <f>IF(controle!$N823="","",VLOOKUP(MONTH(controle!$N823),editar!$F$2:$G$13,2,0))</f>
        <v/>
      </c>
      <c r="W823" s="80" t="str">
        <f>IF(controle!$N823="","",YEAR(controle!$N823))</f>
        <v/>
      </c>
      <c r="X823" s="80" t="str">
        <f>IF(controle!$I823="","",VLOOKUP(MONTH(controle!$I823),editar!$F$2:$G$13,2,0))</f>
        <v/>
      </c>
      <c r="Y823" s="80" t="str">
        <f>IF(controle!$I823="","",YEAR(controle!$I823))</f>
        <v/>
      </c>
      <c r="Z823" s="80" t="str">
        <f>IF(controle!$L823="","",VLOOKUP(MONTH(controle!$L823),editar!$F$2:$G$13,2,0))</f>
        <v/>
      </c>
      <c r="AA823" s="80" t="str">
        <f>IF(controle!$L823="","",YEAR(controle!$L823))</f>
        <v/>
      </c>
      <c r="AB823" s="61"/>
      <c r="AC823" s="62">
        <f>IFERROR(K823-editar!$C$1,"")</f>
        <v>-44648</v>
      </c>
      <c r="AD823" s="62">
        <f t="shared" si="1"/>
        <v>9999955352</v>
      </c>
      <c r="AE823" s="63"/>
      <c r="AF823" s="63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ht="19.5" customHeight="1">
      <c r="A824" s="82" t="str">
        <f>IF(controle!$D824="","",controle!$P824)</f>
        <v/>
      </c>
      <c r="B824" s="83"/>
      <c r="C824" s="83"/>
      <c r="D824" s="83"/>
      <c r="E824" s="83"/>
      <c r="F824" s="91"/>
      <c r="G824" s="99"/>
      <c r="H824" s="91"/>
      <c r="I824" s="100"/>
      <c r="J824" s="92" t="str">
        <f>IFERROR(IF((controle!$I824&gt;0),IF((DAYS360(TODAY(),(controle!$I824+editar!$C$9))&lt;1),"Vencido",IF((DAYS360(TODAY(),(controle!$I824+editar!$C$9))&lt;31),(DAYS360(TODAY(),(controle!$I824+editar!$C$9))&amp;" Dias para vencer"),"Válido")),""),"Inválido")</f>
        <v/>
      </c>
      <c r="K824" s="93" t="str">
        <f>controle!$R824</f>
        <v/>
      </c>
      <c r="L824" s="94"/>
      <c r="M824" s="95" t="str">
        <f>IFERROR(IF((controle!$L824&gt;0),IF((DAYS360(TODAY(),(controle!$L824+editar!$C$15))&lt;1),"Vencido",IF((DAYS360(TODAY(),(controle!$L824+editar!$C$15))&lt;31),(DAYS360(TODAY(),(controle!$L824+editar!$C$15))&amp;" Dias para vencer"),"Válido")),""),"Inválido")</f>
        <v/>
      </c>
      <c r="N824" s="94" t="str">
        <f>IF(controle!$L824="","",controle!$L824+editar!$C$15)</f>
        <v/>
      </c>
      <c r="O824" s="97"/>
      <c r="P824" s="80">
        <v>817.0</v>
      </c>
      <c r="Q824" s="80" t="str">
        <f>IF(controle!$J824="","",IF(controle!$J824="Vencido","Vencido",IF(controle!$J824="Válido","Válido","Próximo ao vencimento")))</f>
        <v/>
      </c>
      <c r="R824" s="81" t="str">
        <f>IF(controle!$I824="","",controle!$I824+editar!$C$9)</f>
        <v/>
      </c>
      <c r="S824" s="80" t="str">
        <f>IF(controle!$R824="","",VLOOKUP(MONTH(controle!$R824),editar!$F$2:$G$13,2,0))</f>
        <v/>
      </c>
      <c r="T824" s="80" t="str">
        <f>IF(controle!$R824="","",YEAR(controle!$R824))</f>
        <v/>
      </c>
      <c r="U824" s="80" t="str">
        <f>IF(controle!$M824="","",IF(controle!$M824="Vencido","Vencido",IF(controle!$M824="Válido","Válido","Próximo ao vencimento")))</f>
        <v/>
      </c>
      <c r="V824" s="80" t="str">
        <f>IF(controle!$N824="","",VLOOKUP(MONTH(controle!$N824),editar!$F$2:$G$13,2,0))</f>
        <v/>
      </c>
      <c r="W824" s="80" t="str">
        <f>IF(controle!$N824="","",YEAR(controle!$N824))</f>
        <v/>
      </c>
      <c r="X824" s="80" t="str">
        <f>IF(controle!$I824="","",VLOOKUP(MONTH(controle!$I824),editar!$F$2:$G$13,2,0))</f>
        <v/>
      </c>
      <c r="Y824" s="80" t="str">
        <f>IF(controle!$I824="","",YEAR(controle!$I824))</f>
        <v/>
      </c>
      <c r="Z824" s="80" t="str">
        <f>IF(controle!$L824="","",VLOOKUP(MONTH(controle!$L824),editar!$F$2:$G$13,2,0))</f>
        <v/>
      </c>
      <c r="AA824" s="80" t="str">
        <f>IF(controle!$L824="","",YEAR(controle!$L824))</f>
        <v/>
      </c>
      <c r="AB824" s="61"/>
      <c r="AC824" s="62">
        <f>IFERROR(K824-editar!$C$1,"")</f>
        <v>-44648</v>
      </c>
      <c r="AD824" s="62">
        <f t="shared" si="1"/>
        <v>9999955352</v>
      </c>
      <c r="AE824" s="63"/>
      <c r="AF824" s="63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ht="19.5" customHeight="1">
      <c r="A825" s="82" t="str">
        <f>IF(controle!$D825="","",controle!$P825)</f>
        <v/>
      </c>
      <c r="B825" s="83"/>
      <c r="C825" s="83"/>
      <c r="D825" s="83"/>
      <c r="E825" s="83"/>
      <c r="F825" s="91"/>
      <c r="G825" s="99"/>
      <c r="H825" s="91"/>
      <c r="I825" s="100"/>
      <c r="J825" s="92" t="str">
        <f>IFERROR(IF((controle!$I825&gt;0),IF((DAYS360(TODAY(),(controle!$I825+editar!$C$9))&lt;1),"Vencido",IF((DAYS360(TODAY(),(controle!$I825+editar!$C$9))&lt;31),(DAYS360(TODAY(),(controle!$I825+editar!$C$9))&amp;" Dias para vencer"),"Válido")),""),"Inválido")</f>
        <v/>
      </c>
      <c r="K825" s="93" t="str">
        <f>controle!$R825</f>
        <v/>
      </c>
      <c r="L825" s="94"/>
      <c r="M825" s="95" t="str">
        <f>IFERROR(IF((controle!$L825&gt;0),IF((DAYS360(TODAY(),(controle!$L825+editar!$C$15))&lt;1),"Vencido",IF((DAYS360(TODAY(),(controle!$L825+editar!$C$15))&lt;31),(DAYS360(TODAY(),(controle!$L825+editar!$C$15))&amp;" Dias para vencer"),"Válido")),""),"Inválido")</f>
        <v/>
      </c>
      <c r="N825" s="94" t="str">
        <f>IF(controle!$L825="","",controle!$L825+editar!$C$15)</f>
        <v/>
      </c>
      <c r="O825" s="97"/>
      <c r="P825" s="80">
        <v>818.0</v>
      </c>
      <c r="Q825" s="80" t="str">
        <f>IF(controle!$J825="","",IF(controle!$J825="Vencido","Vencido",IF(controle!$J825="Válido","Válido","Próximo ao vencimento")))</f>
        <v/>
      </c>
      <c r="R825" s="81" t="str">
        <f>IF(controle!$I825="","",controle!$I825+editar!$C$9)</f>
        <v/>
      </c>
      <c r="S825" s="80" t="str">
        <f>IF(controle!$R825="","",VLOOKUP(MONTH(controle!$R825),editar!$F$2:$G$13,2,0))</f>
        <v/>
      </c>
      <c r="T825" s="80" t="str">
        <f>IF(controle!$R825="","",YEAR(controle!$R825))</f>
        <v/>
      </c>
      <c r="U825" s="80" t="str">
        <f>IF(controle!$M825="","",IF(controle!$M825="Vencido","Vencido",IF(controle!$M825="Válido","Válido","Próximo ao vencimento")))</f>
        <v/>
      </c>
      <c r="V825" s="80" t="str">
        <f>IF(controle!$N825="","",VLOOKUP(MONTH(controle!$N825),editar!$F$2:$G$13,2,0))</f>
        <v/>
      </c>
      <c r="W825" s="80" t="str">
        <f>IF(controle!$N825="","",YEAR(controle!$N825))</f>
        <v/>
      </c>
      <c r="X825" s="80" t="str">
        <f>IF(controle!$I825="","",VLOOKUP(MONTH(controle!$I825),editar!$F$2:$G$13,2,0))</f>
        <v/>
      </c>
      <c r="Y825" s="80" t="str">
        <f>IF(controle!$I825="","",YEAR(controle!$I825))</f>
        <v/>
      </c>
      <c r="Z825" s="80" t="str">
        <f>IF(controle!$L825="","",VLOOKUP(MONTH(controle!$L825),editar!$F$2:$G$13,2,0))</f>
        <v/>
      </c>
      <c r="AA825" s="80" t="str">
        <f>IF(controle!$L825="","",YEAR(controle!$L825))</f>
        <v/>
      </c>
      <c r="AB825" s="61"/>
      <c r="AC825" s="62">
        <f>IFERROR(K825-editar!$C$1,"")</f>
        <v>-44648</v>
      </c>
      <c r="AD825" s="62">
        <f t="shared" si="1"/>
        <v>9999955352</v>
      </c>
      <c r="AE825" s="63"/>
      <c r="AF825" s="63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ht="19.5" customHeight="1">
      <c r="A826" s="82" t="str">
        <f>IF(controle!$D826="","",controle!$P826)</f>
        <v/>
      </c>
      <c r="B826" s="83"/>
      <c r="C826" s="83"/>
      <c r="D826" s="83"/>
      <c r="E826" s="83"/>
      <c r="F826" s="91"/>
      <c r="G826" s="99"/>
      <c r="H826" s="91"/>
      <c r="I826" s="100"/>
      <c r="J826" s="92" t="str">
        <f>IFERROR(IF((controle!$I826&gt;0),IF((DAYS360(TODAY(),(controle!$I826+editar!$C$9))&lt;1),"Vencido",IF((DAYS360(TODAY(),(controle!$I826+editar!$C$9))&lt;31),(DAYS360(TODAY(),(controle!$I826+editar!$C$9))&amp;" Dias para vencer"),"Válido")),""),"Inválido")</f>
        <v/>
      </c>
      <c r="K826" s="93" t="str">
        <f>controle!$R826</f>
        <v/>
      </c>
      <c r="L826" s="94"/>
      <c r="M826" s="95" t="str">
        <f>IFERROR(IF((controle!$L826&gt;0),IF((DAYS360(TODAY(),(controle!$L826+editar!$C$15))&lt;1),"Vencido",IF((DAYS360(TODAY(),(controle!$L826+editar!$C$15))&lt;31),(DAYS360(TODAY(),(controle!$L826+editar!$C$15))&amp;" Dias para vencer"),"Válido")),""),"Inválido")</f>
        <v/>
      </c>
      <c r="N826" s="94" t="str">
        <f>IF(controle!$L826="","",controle!$L826+editar!$C$15)</f>
        <v/>
      </c>
      <c r="O826" s="97"/>
      <c r="P826" s="80">
        <v>819.0</v>
      </c>
      <c r="Q826" s="80" t="str">
        <f>IF(controle!$J826="","",IF(controle!$J826="Vencido","Vencido",IF(controle!$J826="Válido","Válido","Próximo ao vencimento")))</f>
        <v/>
      </c>
      <c r="R826" s="81" t="str">
        <f>IF(controle!$I826="","",controle!$I826+editar!$C$9)</f>
        <v/>
      </c>
      <c r="S826" s="80" t="str">
        <f>IF(controle!$R826="","",VLOOKUP(MONTH(controle!$R826),editar!$F$2:$G$13,2,0))</f>
        <v/>
      </c>
      <c r="T826" s="80" t="str">
        <f>IF(controle!$R826="","",YEAR(controle!$R826))</f>
        <v/>
      </c>
      <c r="U826" s="80" t="str">
        <f>IF(controle!$M826="","",IF(controle!$M826="Vencido","Vencido",IF(controle!$M826="Válido","Válido","Próximo ao vencimento")))</f>
        <v/>
      </c>
      <c r="V826" s="80" t="str">
        <f>IF(controle!$N826="","",VLOOKUP(MONTH(controle!$N826),editar!$F$2:$G$13,2,0))</f>
        <v/>
      </c>
      <c r="W826" s="80" t="str">
        <f>IF(controle!$N826="","",YEAR(controle!$N826))</f>
        <v/>
      </c>
      <c r="X826" s="80" t="str">
        <f>IF(controle!$I826="","",VLOOKUP(MONTH(controle!$I826),editar!$F$2:$G$13,2,0))</f>
        <v/>
      </c>
      <c r="Y826" s="80" t="str">
        <f>IF(controle!$I826="","",YEAR(controle!$I826))</f>
        <v/>
      </c>
      <c r="Z826" s="80" t="str">
        <f>IF(controle!$L826="","",VLOOKUP(MONTH(controle!$L826),editar!$F$2:$G$13,2,0))</f>
        <v/>
      </c>
      <c r="AA826" s="80" t="str">
        <f>IF(controle!$L826="","",YEAR(controle!$L826))</f>
        <v/>
      </c>
      <c r="AB826" s="61"/>
      <c r="AC826" s="62">
        <f>IFERROR(K826-editar!$C$1,"")</f>
        <v>-44648</v>
      </c>
      <c r="AD826" s="62">
        <f t="shared" si="1"/>
        <v>9999955352</v>
      </c>
      <c r="AE826" s="63"/>
      <c r="AF826" s="63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ht="19.5" customHeight="1">
      <c r="A827" s="82" t="str">
        <f>IF(controle!$D827="","",controle!$P827)</f>
        <v/>
      </c>
      <c r="B827" s="83"/>
      <c r="C827" s="83"/>
      <c r="D827" s="83"/>
      <c r="E827" s="83"/>
      <c r="F827" s="91"/>
      <c r="G827" s="99"/>
      <c r="H827" s="91"/>
      <c r="I827" s="100"/>
      <c r="J827" s="92" t="str">
        <f>IFERROR(IF((controle!$I827&gt;0),IF((DAYS360(TODAY(),(controle!$I827+editar!$C$9))&lt;1),"Vencido",IF((DAYS360(TODAY(),(controle!$I827+editar!$C$9))&lt;31),(DAYS360(TODAY(),(controle!$I827+editar!$C$9))&amp;" Dias para vencer"),"Válido")),""),"Inválido")</f>
        <v/>
      </c>
      <c r="K827" s="93" t="str">
        <f>controle!$R827</f>
        <v/>
      </c>
      <c r="L827" s="94"/>
      <c r="M827" s="95" t="str">
        <f>IFERROR(IF((controle!$L827&gt;0),IF((DAYS360(TODAY(),(controle!$L827+editar!$C$15))&lt;1),"Vencido",IF((DAYS360(TODAY(),(controle!$L827+editar!$C$15))&lt;31),(DAYS360(TODAY(),(controle!$L827+editar!$C$15))&amp;" Dias para vencer"),"Válido")),""),"Inválido")</f>
        <v/>
      </c>
      <c r="N827" s="94" t="str">
        <f>IF(controle!$L827="","",controle!$L827+editar!$C$15)</f>
        <v/>
      </c>
      <c r="O827" s="97"/>
      <c r="P827" s="80">
        <v>820.0</v>
      </c>
      <c r="Q827" s="80" t="str">
        <f>IF(controle!$J827="","",IF(controle!$J827="Vencido","Vencido",IF(controle!$J827="Válido","Válido","Próximo ao vencimento")))</f>
        <v/>
      </c>
      <c r="R827" s="81" t="str">
        <f>IF(controle!$I827="","",controle!$I827+editar!$C$9)</f>
        <v/>
      </c>
      <c r="S827" s="80" t="str">
        <f>IF(controle!$R827="","",VLOOKUP(MONTH(controle!$R827),editar!$F$2:$G$13,2,0))</f>
        <v/>
      </c>
      <c r="T827" s="80" t="str">
        <f>IF(controle!$R827="","",YEAR(controle!$R827))</f>
        <v/>
      </c>
      <c r="U827" s="80" t="str">
        <f>IF(controle!$M827="","",IF(controle!$M827="Vencido","Vencido",IF(controle!$M827="Válido","Válido","Próximo ao vencimento")))</f>
        <v/>
      </c>
      <c r="V827" s="80" t="str">
        <f>IF(controle!$N827="","",VLOOKUP(MONTH(controle!$N827),editar!$F$2:$G$13,2,0))</f>
        <v/>
      </c>
      <c r="W827" s="80" t="str">
        <f>IF(controle!$N827="","",YEAR(controle!$N827))</f>
        <v/>
      </c>
      <c r="X827" s="80" t="str">
        <f>IF(controle!$I827="","",VLOOKUP(MONTH(controle!$I827),editar!$F$2:$G$13,2,0))</f>
        <v/>
      </c>
      <c r="Y827" s="80" t="str">
        <f>IF(controle!$I827="","",YEAR(controle!$I827))</f>
        <v/>
      </c>
      <c r="Z827" s="80" t="str">
        <f>IF(controle!$L827="","",VLOOKUP(MONTH(controle!$L827),editar!$F$2:$G$13,2,0))</f>
        <v/>
      </c>
      <c r="AA827" s="80" t="str">
        <f>IF(controle!$L827="","",YEAR(controle!$L827))</f>
        <v/>
      </c>
      <c r="AB827" s="61"/>
      <c r="AC827" s="62">
        <f>IFERROR(K827-editar!$C$1,"")</f>
        <v>-44648</v>
      </c>
      <c r="AD827" s="62">
        <f t="shared" si="1"/>
        <v>9999955352</v>
      </c>
      <c r="AE827" s="63"/>
      <c r="AF827" s="63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ht="19.5" customHeight="1">
      <c r="A828" s="82" t="str">
        <f>IF(controle!$D828="","",controle!$P828)</f>
        <v/>
      </c>
      <c r="B828" s="83"/>
      <c r="C828" s="83"/>
      <c r="D828" s="83"/>
      <c r="E828" s="83"/>
      <c r="F828" s="91"/>
      <c r="G828" s="99"/>
      <c r="H828" s="91"/>
      <c r="I828" s="100"/>
      <c r="J828" s="92" t="str">
        <f>IFERROR(IF((controle!$I828&gt;0),IF((DAYS360(TODAY(),(controle!$I828+editar!$C$9))&lt;1),"Vencido",IF((DAYS360(TODAY(),(controle!$I828+editar!$C$9))&lt;31),(DAYS360(TODAY(),(controle!$I828+editar!$C$9))&amp;" Dias para vencer"),"Válido")),""),"Inválido")</f>
        <v/>
      </c>
      <c r="K828" s="93" t="str">
        <f>controle!$R828</f>
        <v/>
      </c>
      <c r="L828" s="94"/>
      <c r="M828" s="95" t="str">
        <f>IFERROR(IF((controle!$L828&gt;0),IF((DAYS360(TODAY(),(controle!$L828+editar!$C$15))&lt;1),"Vencido",IF((DAYS360(TODAY(),(controle!$L828+editar!$C$15))&lt;31),(DAYS360(TODAY(),(controle!$L828+editar!$C$15))&amp;" Dias para vencer"),"Válido")),""),"Inválido")</f>
        <v/>
      </c>
      <c r="N828" s="94" t="str">
        <f>IF(controle!$L828="","",controle!$L828+editar!$C$15)</f>
        <v/>
      </c>
      <c r="O828" s="97"/>
      <c r="P828" s="80">
        <v>821.0</v>
      </c>
      <c r="Q828" s="80" t="str">
        <f>IF(controle!$J828="","",IF(controle!$J828="Vencido","Vencido",IF(controle!$J828="Válido","Válido","Próximo ao vencimento")))</f>
        <v/>
      </c>
      <c r="R828" s="81" t="str">
        <f>IF(controle!$I828="","",controle!$I828+editar!$C$9)</f>
        <v/>
      </c>
      <c r="S828" s="80" t="str">
        <f>IF(controle!$R828="","",VLOOKUP(MONTH(controle!$R828),editar!$F$2:$G$13,2,0))</f>
        <v/>
      </c>
      <c r="T828" s="80" t="str">
        <f>IF(controle!$R828="","",YEAR(controle!$R828))</f>
        <v/>
      </c>
      <c r="U828" s="80" t="str">
        <f>IF(controle!$M828="","",IF(controle!$M828="Vencido","Vencido",IF(controle!$M828="Válido","Válido","Próximo ao vencimento")))</f>
        <v/>
      </c>
      <c r="V828" s="80" t="str">
        <f>IF(controle!$N828="","",VLOOKUP(MONTH(controle!$N828),editar!$F$2:$G$13,2,0))</f>
        <v/>
      </c>
      <c r="W828" s="80" t="str">
        <f>IF(controle!$N828="","",YEAR(controle!$N828))</f>
        <v/>
      </c>
      <c r="X828" s="80" t="str">
        <f>IF(controle!$I828="","",VLOOKUP(MONTH(controle!$I828),editar!$F$2:$G$13,2,0))</f>
        <v/>
      </c>
      <c r="Y828" s="80" t="str">
        <f>IF(controle!$I828="","",YEAR(controle!$I828))</f>
        <v/>
      </c>
      <c r="Z828" s="80" t="str">
        <f>IF(controle!$L828="","",VLOOKUP(MONTH(controle!$L828),editar!$F$2:$G$13,2,0))</f>
        <v/>
      </c>
      <c r="AA828" s="80" t="str">
        <f>IF(controle!$L828="","",YEAR(controle!$L828))</f>
        <v/>
      </c>
      <c r="AB828" s="61"/>
      <c r="AC828" s="62">
        <f>IFERROR(K828-editar!$C$1,"")</f>
        <v>-44648</v>
      </c>
      <c r="AD828" s="62">
        <f t="shared" si="1"/>
        <v>9999955352</v>
      </c>
      <c r="AE828" s="63"/>
      <c r="AF828" s="63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ht="19.5" customHeight="1">
      <c r="A829" s="82" t="str">
        <f>IF(controle!$D829="","",controle!$P829)</f>
        <v/>
      </c>
      <c r="B829" s="83"/>
      <c r="C829" s="83"/>
      <c r="D829" s="83"/>
      <c r="E829" s="83"/>
      <c r="F829" s="91"/>
      <c r="G829" s="99"/>
      <c r="H829" s="91"/>
      <c r="I829" s="100"/>
      <c r="J829" s="92" t="str">
        <f>IFERROR(IF((controle!$I829&gt;0),IF((DAYS360(TODAY(),(controle!$I829+editar!$C$9))&lt;1),"Vencido",IF((DAYS360(TODAY(),(controle!$I829+editar!$C$9))&lt;31),(DAYS360(TODAY(),(controle!$I829+editar!$C$9))&amp;" Dias para vencer"),"Válido")),""),"Inválido")</f>
        <v/>
      </c>
      <c r="K829" s="93" t="str">
        <f>controle!$R829</f>
        <v/>
      </c>
      <c r="L829" s="94"/>
      <c r="M829" s="95" t="str">
        <f>IFERROR(IF((controle!$L829&gt;0),IF((DAYS360(TODAY(),(controle!$L829+editar!$C$15))&lt;1),"Vencido",IF((DAYS360(TODAY(),(controle!$L829+editar!$C$15))&lt;31),(DAYS360(TODAY(),(controle!$L829+editar!$C$15))&amp;" Dias para vencer"),"Válido")),""),"Inválido")</f>
        <v/>
      </c>
      <c r="N829" s="94" t="str">
        <f>IF(controle!$L829="","",controle!$L829+editar!$C$15)</f>
        <v/>
      </c>
      <c r="O829" s="97"/>
      <c r="P829" s="80">
        <v>822.0</v>
      </c>
      <c r="Q829" s="80" t="str">
        <f>IF(controle!$J829="","",IF(controle!$J829="Vencido","Vencido",IF(controle!$J829="Válido","Válido","Próximo ao vencimento")))</f>
        <v/>
      </c>
      <c r="R829" s="81" t="str">
        <f>IF(controle!$I829="","",controle!$I829+editar!$C$9)</f>
        <v/>
      </c>
      <c r="S829" s="80" t="str">
        <f>IF(controle!$R829="","",VLOOKUP(MONTH(controle!$R829),editar!$F$2:$G$13,2,0))</f>
        <v/>
      </c>
      <c r="T829" s="80" t="str">
        <f>IF(controle!$R829="","",YEAR(controle!$R829))</f>
        <v/>
      </c>
      <c r="U829" s="80" t="str">
        <f>IF(controle!$M829="","",IF(controle!$M829="Vencido","Vencido",IF(controle!$M829="Válido","Válido","Próximo ao vencimento")))</f>
        <v/>
      </c>
      <c r="V829" s="80" t="str">
        <f>IF(controle!$N829="","",VLOOKUP(MONTH(controle!$N829),editar!$F$2:$G$13,2,0))</f>
        <v/>
      </c>
      <c r="W829" s="80" t="str">
        <f>IF(controle!$N829="","",YEAR(controle!$N829))</f>
        <v/>
      </c>
      <c r="X829" s="80" t="str">
        <f>IF(controle!$I829="","",VLOOKUP(MONTH(controle!$I829),editar!$F$2:$G$13,2,0))</f>
        <v/>
      </c>
      <c r="Y829" s="80" t="str">
        <f>IF(controle!$I829="","",YEAR(controle!$I829))</f>
        <v/>
      </c>
      <c r="Z829" s="80" t="str">
        <f>IF(controle!$L829="","",VLOOKUP(MONTH(controle!$L829),editar!$F$2:$G$13,2,0))</f>
        <v/>
      </c>
      <c r="AA829" s="80" t="str">
        <f>IF(controle!$L829="","",YEAR(controle!$L829))</f>
        <v/>
      </c>
      <c r="AB829" s="61"/>
      <c r="AC829" s="62">
        <f>IFERROR(K829-editar!$C$1,"")</f>
        <v>-44648</v>
      </c>
      <c r="AD829" s="62">
        <f t="shared" si="1"/>
        <v>9999955352</v>
      </c>
      <c r="AE829" s="63"/>
      <c r="AF829" s="63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ht="19.5" customHeight="1">
      <c r="A830" s="82" t="str">
        <f>IF(controle!$D830="","",controle!$P830)</f>
        <v/>
      </c>
      <c r="B830" s="83"/>
      <c r="C830" s="83"/>
      <c r="D830" s="83"/>
      <c r="E830" s="83"/>
      <c r="F830" s="91"/>
      <c r="G830" s="99"/>
      <c r="H830" s="91"/>
      <c r="I830" s="100"/>
      <c r="J830" s="92" t="str">
        <f>IFERROR(IF((controle!$I830&gt;0),IF((DAYS360(TODAY(),(controle!$I830+editar!$C$9))&lt;1),"Vencido",IF((DAYS360(TODAY(),(controle!$I830+editar!$C$9))&lt;31),(DAYS360(TODAY(),(controle!$I830+editar!$C$9))&amp;" Dias para vencer"),"Válido")),""),"Inválido")</f>
        <v/>
      </c>
      <c r="K830" s="93" t="str">
        <f>controle!$R830</f>
        <v/>
      </c>
      <c r="L830" s="94"/>
      <c r="M830" s="95" t="str">
        <f>IFERROR(IF((controle!$L830&gt;0),IF((DAYS360(TODAY(),(controle!$L830+editar!$C$15))&lt;1),"Vencido",IF((DAYS360(TODAY(),(controle!$L830+editar!$C$15))&lt;31),(DAYS360(TODAY(),(controle!$L830+editar!$C$15))&amp;" Dias para vencer"),"Válido")),""),"Inválido")</f>
        <v/>
      </c>
      <c r="N830" s="94" t="str">
        <f>IF(controle!$L830="","",controle!$L830+editar!$C$15)</f>
        <v/>
      </c>
      <c r="O830" s="97"/>
      <c r="P830" s="80">
        <v>823.0</v>
      </c>
      <c r="Q830" s="80" t="str">
        <f>IF(controle!$J830="","",IF(controle!$J830="Vencido","Vencido",IF(controle!$J830="Válido","Válido","Próximo ao vencimento")))</f>
        <v/>
      </c>
      <c r="R830" s="81" t="str">
        <f>IF(controle!$I830="","",controle!$I830+editar!$C$9)</f>
        <v/>
      </c>
      <c r="S830" s="80" t="str">
        <f>IF(controle!$R830="","",VLOOKUP(MONTH(controle!$R830),editar!$F$2:$G$13,2,0))</f>
        <v/>
      </c>
      <c r="T830" s="80" t="str">
        <f>IF(controle!$R830="","",YEAR(controle!$R830))</f>
        <v/>
      </c>
      <c r="U830" s="80" t="str">
        <f>IF(controle!$M830="","",IF(controle!$M830="Vencido","Vencido",IF(controle!$M830="Válido","Válido","Próximo ao vencimento")))</f>
        <v/>
      </c>
      <c r="V830" s="80" t="str">
        <f>IF(controle!$N830="","",VLOOKUP(MONTH(controle!$N830),editar!$F$2:$G$13,2,0))</f>
        <v/>
      </c>
      <c r="W830" s="80" t="str">
        <f>IF(controle!$N830="","",YEAR(controle!$N830))</f>
        <v/>
      </c>
      <c r="X830" s="80" t="str">
        <f>IF(controle!$I830="","",VLOOKUP(MONTH(controle!$I830),editar!$F$2:$G$13,2,0))</f>
        <v/>
      </c>
      <c r="Y830" s="80" t="str">
        <f>IF(controle!$I830="","",YEAR(controle!$I830))</f>
        <v/>
      </c>
      <c r="Z830" s="80" t="str">
        <f>IF(controle!$L830="","",VLOOKUP(MONTH(controle!$L830),editar!$F$2:$G$13,2,0))</f>
        <v/>
      </c>
      <c r="AA830" s="80" t="str">
        <f>IF(controle!$L830="","",YEAR(controle!$L830))</f>
        <v/>
      </c>
      <c r="AB830" s="61"/>
      <c r="AC830" s="62">
        <f>IFERROR(K830-editar!$C$1,"")</f>
        <v>-44648</v>
      </c>
      <c r="AD830" s="62">
        <f t="shared" si="1"/>
        <v>9999955352</v>
      </c>
      <c r="AE830" s="63"/>
      <c r="AF830" s="63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ht="19.5" customHeight="1">
      <c r="A831" s="82" t="str">
        <f>IF(controle!$D831="","",controle!$P831)</f>
        <v/>
      </c>
      <c r="B831" s="83"/>
      <c r="C831" s="83"/>
      <c r="D831" s="83"/>
      <c r="E831" s="83"/>
      <c r="F831" s="91"/>
      <c r="G831" s="99"/>
      <c r="H831" s="91"/>
      <c r="I831" s="100"/>
      <c r="J831" s="92" t="str">
        <f>IFERROR(IF((controle!$I831&gt;0),IF((DAYS360(TODAY(),(controle!$I831+editar!$C$9))&lt;1),"Vencido",IF((DAYS360(TODAY(),(controle!$I831+editar!$C$9))&lt;31),(DAYS360(TODAY(),(controle!$I831+editar!$C$9))&amp;" Dias para vencer"),"Válido")),""),"Inválido")</f>
        <v/>
      </c>
      <c r="K831" s="93" t="str">
        <f>controle!$R831</f>
        <v/>
      </c>
      <c r="L831" s="94"/>
      <c r="M831" s="95" t="str">
        <f>IFERROR(IF((controle!$L831&gt;0),IF((DAYS360(TODAY(),(controle!$L831+editar!$C$15))&lt;1),"Vencido",IF((DAYS360(TODAY(),(controle!$L831+editar!$C$15))&lt;31),(DAYS360(TODAY(),(controle!$L831+editar!$C$15))&amp;" Dias para vencer"),"Válido")),""),"Inválido")</f>
        <v/>
      </c>
      <c r="N831" s="94" t="str">
        <f>IF(controle!$L831="","",controle!$L831+editar!$C$15)</f>
        <v/>
      </c>
      <c r="O831" s="97"/>
      <c r="P831" s="80">
        <v>824.0</v>
      </c>
      <c r="Q831" s="80" t="str">
        <f>IF(controle!$J831="","",IF(controle!$J831="Vencido","Vencido",IF(controle!$J831="Válido","Válido","Próximo ao vencimento")))</f>
        <v/>
      </c>
      <c r="R831" s="81" t="str">
        <f>IF(controle!$I831="","",controle!$I831+editar!$C$9)</f>
        <v/>
      </c>
      <c r="S831" s="80" t="str">
        <f>IF(controle!$R831="","",VLOOKUP(MONTH(controle!$R831),editar!$F$2:$G$13,2,0))</f>
        <v/>
      </c>
      <c r="T831" s="80" t="str">
        <f>IF(controle!$R831="","",YEAR(controle!$R831))</f>
        <v/>
      </c>
      <c r="U831" s="80" t="str">
        <f>IF(controle!$M831="","",IF(controle!$M831="Vencido","Vencido",IF(controle!$M831="Válido","Válido","Próximo ao vencimento")))</f>
        <v/>
      </c>
      <c r="V831" s="80" t="str">
        <f>IF(controle!$N831="","",VLOOKUP(MONTH(controle!$N831),editar!$F$2:$G$13,2,0))</f>
        <v/>
      </c>
      <c r="W831" s="80" t="str">
        <f>IF(controle!$N831="","",YEAR(controle!$N831))</f>
        <v/>
      </c>
      <c r="X831" s="80" t="str">
        <f>IF(controle!$I831="","",VLOOKUP(MONTH(controle!$I831),editar!$F$2:$G$13,2,0))</f>
        <v/>
      </c>
      <c r="Y831" s="80" t="str">
        <f>IF(controle!$I831="","",YEAR(controle!$I831))</f>
        <v/>
      </c>
      <c r="Z831" s="80" t="str">
        <f>IF(controle!$L831="","",VLOOKUP(MONTH(controle!$L831),editar!$F$2:$G$13,2,0))</f>
        <v/>
      </c>
      <c r="AA831" s="80" t="str">
        <f>IF(controle!$L831="","",YEAR(controle!$L831))</f>
        <v/>
      </c>
      <c r="AB831" s="61"/>
      <c r="AC831" s="62">
        <f>IFERROR(K831-editar!$C$1,"")</f>
        <v>-44648</v>
      </c>
      <c r="AD831" s="62">
        <f t="shared" si="1"/>
        <v>9999955352</v>
      </c>
      <c r="AE831" s="63"/>
      <c r="AF831" s="63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ht="19.5" customHeight="1">
      <c r="A832" s="82" t="str">
        <f>IF(controle!$D832="","",controle!$P832)</f>
        <v/>
      </c>
      <c r="B832" s="83"/>
      <c r="C832" s="83"/>
      <c r="D832" s="83"/>
      <c r="E832" s="83"/>
      <c r="F832" s="91"/>
      <c r="G832" s="99"/>
      <c r="H832" s="91"/>
      <c r="I832" s="100"/>
      <c r="J832" s="92" t="str">
        <f>IFERROR(IF((controle!$I832&gt;0),IF((DAYS360(TODAY(),(controle!$I832+editar!$C$9))&lt;1),"Vencido",IF((DAYS360(TODAY(),(controle!$I832+editar!$C$9))&lt;31),(DAYS360(TODAY(),(controle!$I832+editar!$C$9))&amp;" Dias para vencer"),"Válido")),""),"Inválido")</f>
        <v/>
      </c>
      <c r="K832" s="93" t="str">
        <f>controle!$R832</f>
        <v/>
      </c>
      <c r="L832" s="94"/>
      <c r="M832" s="95" t="str">
        <f>IFERROR(IF((controle!$L832&gt;0),IF((DAYS360(TODAY(),(controle!$L832+editar!$C$15))&lt;1),"Vencido",IF((DAYS360(TODAY(),(controle!$L832+editar!$C$15))&lt;31),(DAYS360(TODAY(),(controle!$L832+editar!$C$15))&amp;" Dias para vencer"),"Válido")),""),"Inválido")</f>
        <v/>
      </c>
      <c r="N832" s="94" t="str">
        <f>IF(controle!$L832="","",controle!$L832+editar!$C$15)</f>
        <v/>
      </c>
      <c r="O832" s="97"/>
      <c r="P832" s="80">
        <v>825.0</v>
      </c>
      <c r="Q832" s="80" t="str">
        <f>IF(controle!$J832="","",IF(controle!$J832="Vencido","Vencido",IF(controle!$J832="Válido","Válido","Próximo ao vencimento")))</f>
        <v/>
      </c>
      <c r="R832" s="81" t="str">
        <f>IF(controle!$I832="","",controle!$I832+editar!$C$9)</f>
        <v/>
      </c>
      <c r="S832" s="80" t="str">
        <f>IF(controle!$R832="","",VLOOKUP(MONTH(controle!$R832),editar!$F$2:$G$13,2,0))</f>
        <v/>
      </c>
      <c r="T832" s="80" t="str">
        <f>IF(controle!$R832="","",YEAR(controle!$R832))</f>
        <v/>
      </c>
      <c r="U832" s="80" t="str">
        <f>IF(controle!$M832="","",IF(controle!$M832="Vencido","Vencido",IF(controle!$M832="Válido","Válido","Próximo ao vencimento")))</f>
        <v/>
      </c>
      <c r="V832" s="80" t="str">
        <f>IF(controle!$N832="","",VLOOKUP(MONTH(controle!$N832),editar!$F$2:$G$13,2,0))</f>
        <v/>
      </c>
      <c r="W832" s="80" t="str">
        <f>IF(controle!$N832="","",YEAR(controle!$N832))</f>
        <v/>
      </c>
      <c r="X832" s="80" t="str">
        <f>IF(controle!$I832="","",VLOOKUP(MONTH(controle!$I832),editar!$F$2:$G$13,2,0))</f>
        <v/>
      </c>
      <c r="Y832" s="80" t="str">
        <f>IF(controle!$I832="","",YEAR(controle!$I832))</f>
        <v/>
      </c>
      <c r="Z832" s="80" t="str">
        <f>IF(controle!$L832="","",VLOOKUP(MONTH(controle!$L832),editar!$F$2:$G$13,2,0))</f>
        <v/>
      </c>
      <c r="AA832" s="80" t="str">
        <f>IF(controle!$L832="","",YEAR(controle!$L832))</f>
        <v/>
      </c>
      <c r="AB832" s="61"/>
      <c r="AC832" s="62">
        <f>IFERROR(K832-editar!$C$1,"")</f>
        <v>-44648</v>
      </c>
      <c r="AD832" s="62">
        <f t="shared" si="1"/>
        <v>9999955352</v>
      </c>
      <c r="AE832" s="63"/>
      <c r="AF832" s="63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ht="19.5" customHeight="1">
      <c r="A833" s="82" t="str">
        <f>IF(controle!$D833="","",controle!$P833)</f>
        <v/>
      </c>
      <c r="B833" s="83"/>
      <c r="C833" s="83"/>
      <c r="D833" s="83"/>
      <c r="E833" s="83"/>
      <c r="F833" s="91"/>
      <c r="G833" s="99"/>
      <c r="H833" s="91"/>
      <c r="I833" s="100"/>
      <c r="J833" s="92" t="str">
        <f>IFERROR(IF((controle!$I833&gt;0),IF((DAYS360(TODAY(),(controle!$I833+editar!$C$9))&lt;1),"Vencido",IF((DAYS360(TODAY(),(controle!$I833+editar!$C$9))&lt;31),(DAYS360(TODAY(),(controle!$I833+editar!$C$9))&amp;" Dias para vencer"),"Válido")),""),"Inválido")</f>
        <v/>
      </c>
      <c r="K833" s="93" t="str">
        <f>controle!$R833</f>
        <v/>
      </c>
      <c r="L833" s="94"/>
      <c r="M833" s="95" t="str">
        <f>IFERROR(IF((controle!$L833&gt;0),IF((DAYS360(TODAY(),(controle!$L833+editar!$C$15))&lt;1),"Vencido",IF((DAYS360(TODAY(),(controle!$L833+editar!$C$15))&lt;31),(DAYS360(TODAY(),(controle!$L833+editar!$C$15))&amp;" Dias para vencer"),"Válido")),""),"Inválido")</f>
        <v/>
      </c>
      <c r="N833" s="94" t="str">
        <f>IF(controle!$L833="","",controle!$L833+editar!$C$15)</f>
        <v/>
      </c>
      <c r="O833" s="97"/>
      <c r="P833" s="80">
        <v>826.0</v>
      </c>
      <c r="Q833" s="80" t="str">
        <f>IF(controle!$J833="","",IF(controle!$J833="Vencido","Vencido",IF(controle!$J833="Válido","Válido","Próximo ao vencimento")))</f>
        <v/>
      </c>
      <c r="R833" s="81" t="str">
        <f>IF(controle!$I833="","",controle!$I833+editar!$C$9)</f>
        <v/>
      </c>
      <c r="S833" s="80" t="str">
        <f>IF(controle!$R833="","",VLOOKUP(MONTH(controle!$R833),editar!$F$2:$G$13,2,0))</f>
        <v/>
      </c>
      <c r="T833" s="80" t="str">
        <f>IF(controle!$R833="","",YEAR(controle!$R833))</f>
        <v/>
      </c>
      <c r="U833" s="80" t="str">
        <f>IF(controle!$M833="","",IF(controle!$M833="Vencido","Vencido",IF(controle!$M833="Válido","Válido","Próximo ao vencimento")))</f>
        <v/>
      </c>
      <c r="V833" s="80" t="str">
        <f>IF(controle!$N833="","",VLOOKUP(MONTH(controle!$N833),editar!$F$2:$G$13,2,0))</f>
        <v/>
      </c>
      <c r="W833" s="80" t="str">
        <f>IF(controle!$N833="","",YEAR(controle!$N833))</f>
        <v/>
      </c>
      <c r="X833" s="80" t="str">
        <f>IF(controle!$I833="","",VLOOKUP(MONTH(controle!$I833),editar!$F$2:$G$13,2,0))</f>
        <v/>
      </c>
      <c r="Y833" s="80" t="str">
        <f>IF(controle!$I833="","",YEAR(controle!$I833))</f>
        <v/>
      </c>
      <c r="Z833" s="80" t="str">
        <f>IF(controle!$L833="","",VLOOKUP(MONTH(controle!$L833),editar!$F$2:$G$13,2,0))</f>
        <v/>
      </c>
      <c r="AA833" s="80" t="str">
        <f>IF(controle!$L833="","",YEAR(controle!$L833))</f>
        <v/>
      </c>
      <c r="AB833" s="61"/>
      <c r="AC833" s="62">
        <f>IFERROR(K833-editar!$C$1,"")</f>
        <v>-44648</v>
      </c>
      <c r="AD833" s="62">
        <f t="shared" si="1"/>
        <v>9999955352</v>
      </c>
      <c r="AE833" s="63"/>
      <c r="AF833" s="63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ht="19.5" customHeight="1">
      <c r="A834" s="82" t="str">
        <f>IF(controle!$D834="","",controle!$P834)</f>
        <v/>
      </c>
      <c r="B834" s="83"/>
      <c r="C834" s="83"/>
      <c r="D834" s="83"/>
      <c r="E834" s="83"/>
      <c r="F834" s="91"/>
      <c r="G834" s="99"/>
      <c r="H834" s="91"/>
      <c r="I834" s="100"/>
      <c r="J834" s="92" t="str">
        <f>IFERROR(IF((controle!$I834&gt;0),IF((DAYS360(TODAY(),(controle!$I834+editar!$C$9))&lt;1),"Vencido",IF((DAYS360(TODAY(),(controle!$I834+editar!$C$9))&lt;31),(DAYS360(TODAY(),(controle!$I834+editar!$C$9))&amp;" Dias para vencer"),"Válido")),""),"Inválido")</f>
        <v/>
      </c>
      <c r="K834" s="93" t="str">
        <f>controle!$R834</f>
        <v/>
      </c>
      <c r="L834" s="94"/>
      <c r="M834" s="95" t="str">
        <f>IFERROR(IF((controle!$L834&gt;0),IF((DAYS360(TODAY(),(controle!$L834+editar!$C$15))&lt;1),"Vencido",IF((DAYS360(TODAY(),(controle!$L834+editar!$C$15))&lt;31),(DAYS360(TODAY(),(controle!$L834+editar!$C$15))&amp;" Dias para vencer"),"Válido")),""),"Inválido")</f>
        <v/>
      </c>
      <c r="N834" s="94" t="str">
        <f>IF(controle!$L834="","",controle!$L834+editar!$C$15)</f>
        <v/>
      </c>
      <c r="O834" s="97"/>
      <c r="P834" s="80">
        <v>827.0</v>
      </c>
      <c r="Q834" s="80" t="str">
        <f>IF(controle!$J834="","",IF(controle!$J834="Vencido","Vencido",IF(controle!$J834="Válido","Válido","Próximo ao vencimento")))</f>
        <v/>
      </c>
      <c r="R834" s="81" t="str">
        <f>IF(controle!$I834="","",controle!$I834+editar!$C$9)</f>
        <v/>
      </c>
      <c r="S834" s="80" t="str">
        <f>IF(controle!$R834="","",VLOOKUP(MONTH(controle!$R834),editar!$F$2:$G$13,2,0))</f>
        <v/>
      </c>
      <c r="T834" s="80" t="str">
        <f>IF(controle!$R834="","",YEAR(controle!$R834))</f>
        <v/>
      </c>
      <c r="U834" s="80" t="str">
        <f>IF(controle!$M834="","",IF(controle!$M834="Vencido","Vencido",IF(controle!$M834="Válido","Válido","Próximo ao vencimento")))</f>
        <v/>
      </c>
      <c r="V834" s="80" t="str">
        <f>IF(controle!$N834="","",VLOOKUP(MONTH(controle!$N834),editar!$F$2:$G$13,2,0))</f>
        <v/>
      </c>
      <c r="W834" s="80" t="str">
        <f>IF(controle!$N834="","",YEAR(controle!$N834))</f>
        <v/>
      </c>
      <c r="X834" s="80" t="str">
        <f>IF(controle!$I834="","",VLOOKUP(MONTH(controle!$I834),editar!$F$2:$G$13,2,0))</f>
        <v/>
      </c>
      <c r="Y834" s="80" t="str">
        <f>IF(controle!$I834="","",YEAR(controle!$I834))</f>
        <v/>
      </c>
      <c r="Z834" s="80" t="str">
        <f>IF(controle!$L834="","",VLOOKUP(MONTH(controle!$L834),editar!$F$2:$G$13,2,0))</f>
        <v/>
      </c>
      <c r="AA834" s="80" t="str">
        <f>IF(controle!$L834="","",YEAR(controle!$L834))</f>
        <v/>
      </c>
      <c r="AB834" s="61"/>
      <c r="AC834" s="62">
        <f>IFERROR(K834-editar!$C$1,"")</f>
        <v>-44648</v>
      </c>
      <c r="AD834" s="62">
        <f t="shared" si="1"/>
        <v>9999955352</v>
      </c>
      <c r="AE834" s="63"/>
      <c r="AF834" s="63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ht="19.5" customHeight="1">
      <c r="A835" s="82" t="str">
        <f>IF(controle!$D835="","",controle!$P835)</f>
        <v/>
      </c>
      <c r="B835" s="83"/>
      <c r="C835" s="83"/>
      <c r="D835" s="83"/>
      <c r="E835" s="83"/>
      <c r="F835" s="91"/>
      <c r="G835" s="99"/>
      <c r="H835" s="91"/>
      <c r="I835" s="100"/>
      <c r="J835" s="92" t="str">
        <f>IFERROR(IF((controle!$I835&gt;0),IF((DAYS360(TODAY(),(controle!$I835+editar!$C$9))&lt;1),"Vencido",IF((DAYS360(TODAY(),(controle!$I835+editar!$C$9))&lt;31),(DAYS360(TODAY(),(controle!$I835+editar!$C$9))&amp;" Dias para vencer"),"Válido")),""),"Inválido")</f>
        <v/>
      </c>
      <c r="K835" s="93" t="str">
        <f>controle!$R835</f>
        <v/>
      </c>
      <c r="L835" s="94"/>
      <c r="M835" s="95" t="str">
        <f>IFERROR(IF((controle!$L835&gt;0),IF((DAYS360(TODAY(),(controle!$L835+editar!$C$15))&lt;1),"Vencido",IF((DAYS360(TODAY(),(controle!$L835+editar!$C$15))&lt;31),(DAYS360(TODAY(),(controle!$L835+editar!$C$15))&amp;" Dias para vencer"),"Válido")),""),"Inválido")</f>
        <v/>
      </c>
      <c r="N835" s="94" t="str">
        <f>IF(controle!$L835="","",controle!$L835+editar!$C$15)</f>
        <v/>
      </c>
      <c r="O835" s="97"/>
      <c r="P835" s="80">
        <v>828.0</v>
      </c>
      <c r="Q835" s="80" t="str">
        <f>IF(controle!$J835="","",IF(controle!$J835="Vencido","Vencido",IF(controle!$J835="Válido","Válido","Próximo ao vencimento")))</f>
        <v/>
      </c>
      <c r="R835" s="81" t="str">
        <f>IF(controle!$I835="","",controle!$I835+editar!$C$9)</f>
        <v/>
      </c>
      <c r="S835" s="80" t="str">
        <f>IF(controle!$R835="","",VLOOKUP(MONTH(controle!$R835),editar!$F$2:$G$13,2,0))</f>
        <v/>
      </c>
      <c r="T835" s="80" t="str">
        <f>IF(controle!$R835="","",YEAR(controle!$R835))</f>
        <v/>
      </c>
      <c r="U835" s="80" t="str">
        <f>IF(controle!$M835="","",IF(controle!$M835="Vencido","Vencido",IF(controle!$M835="Válido","Válido","Próximo ao vencimento")))</f>
        <v/>
      </c>
      <c r="V835" s="80" t="str">
        <f>IF(controle!$N835="","",VLOOKUP(MONTH(controle!$N835),editar!$F$2:$G$13,2,0))</f>
        <v/>
      </c>
      <c r="W835" s="80" t="str">
        <f>IF(controle!$N835="","",YEAR(controle!$N835))</f>
        <v/>
      </c>
      <c r="X835" s="80" t="str">
        <f>IF(controle!$I835="","",VLOOKUP(MONTH(controle!$I835),editar!$F$2:$G$13,2,0))</f>
        <v/>
      </c>
      <c r="Y835" s="80" t="str">
        <f>IF(controle!$I835="","",YEAR(controle!$I835))</f>
        <v/>
      </c>
      <c r="Z835" s="80" t="str">
        <f>IF(controle!$L835="","",VLOOKUP(MONTH(controle!$L835),editar!$F$2:$G$13,2,0))</f>
        <v/>
      </c>
      <c r="AA835" s="80" t="str">
        <f>IF(controle!$L835="","",YEAR(controle!$L835))</f>
        <v/>
      </c>
      <c r="AB835" s="61"/>
      <c r="AC835" s="62">
        <f>IFERROR(K835-editar!$C$1,"")</f>
        <v>-44648</v>
      </c>
      <c r="AD835" s="62">
        <f t="shared" si="1"/>
        <v>9999955352</v>
      </c>
      <c r="AE835" s="63"/>
      <c r="AF835" s="63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ht="19.5" customHeight="1">
      <c r="A836" s="82" t="str">
        <f>IF(controle!$D836="","",controle!$P836)</f>
        <v/>
      </c>
      <c r="B836" s="83"/>
      <c r="C836" s="83"/>
      <c r="D836" s="83"/>
      <c r="E836" s="83"/>
      <c r="F836" s="91"/>
      <c r="G836" s="99"/>
      <c r="H836" s="91"/>
      <c r="I836" s="100"/>
      <c r="J836" s="92" t="str">
        <f>IFERROR(IF((controle!$I836&gt;0),IF((DAYS360(TODAY(),(controle!$I836+editar!$C$9))&lt;1),"Vencido",IF((DAYS360(TODAY(),(controle!$I836+editar!$C$9))&lt;31),(DAYS360(TODAY(),(controle!$I836+editar!$C$9))&amp;" Dias para vencer"),"Válido")),""),"Inválido")</f>
        <v/>
      </c>
      <c r="K836" s="93" t="str">
        <f>controle!$R836</f>
        <v/>
      </c>
      <c r="L836" s="94"/>
      <c r="M836" s="95" t="str">
        <f>IFERROR(IF((controle!$L836&gt;0),IF((DAYS360(TODAY(),(controle!$L836+editar!$C$15))&lt;1),"Vencido",IF((DAYS360(TODAY(),(controle!$L836+editar!$C$15))&lt;31),(DAYS360(TODAY(),(controle!$L836+editar!$C$15))&amp;" Dias para vencer"),"Válido")),""),"Inválido")</f>
        <v/>
      </c>
      <c r="N836" s="94" t="str">
        <f>IF(controle!$L836="","",controle!$L836+editar!$C$15)</f>
        <v/>
      </c>
      <c r="O836" s="97"/>
      <c r="P836" s="80">
        <v>829.0</v>
      </c>
      <c r="Q836" s="80" t="str">
        <f>IF(controle!$J836="","",IF(controle!$J836="Vencido","Vencido",IF(controle!$J836="Válido","Válido","Próximo ao vencimento")))</f>
        <v/>
      </c>
      <c r="R836" s="81" t="str">
        <f>IF(controle!$I836="","",controle!$I836+editar!$C$9)</f>
        <v/>
      </c>
      <c r="S836" s="80" t="str">
        <f>IF(controle!$R836="","",VLOOKUP(MONTH(controle!$R836),editar!$F$2:$G$13,2,0))</f>
        <v/>
      </c>
      <c r="T836" s="80" t="str">
        <f>IF(controle!$R836="","",YEAR(controle!$R836))</f>
        <v/>
      </c>
      <c r="U836" s="80" t="str">
        <f>IF(controle!$M836="","",IF(controle!$M836="Vencido","Vencido",IF(controle!$M836="Válido","Válido","Próximo ao vencimento")))</f>
        <v/>
      </c>
      <c r="V836" s="80" t="str">
        <f>IF(controle!$N836="","",VLOOKUP(MONTH(controle!$N836),editar!$F$2:$G$13,2,0))</f>
        <v/>
      </c>
      <c r="W836" s="80" t="str">
        <f>IF(controle!$N836="","",YEAR(controle!$N836))</f>
        <v/>
      </c>
      <c r="X836" s="80" t="str">
        <f>IF(controle!$I836="","",VLOOKUP(MONTH(controle!$I836),editar!$F$2:$G$13,2,0))</f>
        <v/>
      </c>
      <c r="Y836" s="80" t="str">
        <f>IF(controle!$I836="","",YEAR(controle!$I836))</f>
        <v/>
      </c>
      <c r="Z836" s="80" t="str">
        <f>IF(controle!$L836="","",VLOOKUP(MONTH(controle!$L836),editar!$F$2:$G$13,2,0))</f>
        <v/>
      </c>
      <c r="AA836" s="80" t="str">
        <f>IF(controle!$L836="","",YEAR(controle!$L836))</f>
        <v/>
      </c>
      <c r="AB836" s="61"/>
      <c r="AC836" s="62">
        <f>IFERROR(K836-editar!$C$1,"")</f>
        <v>-44648</v>
      </c>
      <c r="AD836" s="62">
        <f t="shared" si="1"/>
        <v>9999955352</v>
      </c>
      <c r="AE836" s="63"/>
      <c r="AF836" s="63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ht="19.5" customHeight="1">
      <c r="A837" s="82" t="str">
        <f>IF(controle!$D837="","",controle!$P837)</f>
        <v/>
      </c>
      <c r="B837" s="83"/>
      <c r="C837" s="83"/>
      <c r="D837" s="83"/>
      <c r="E837" s="83"/>
      <c r="F837" s="91"/>
      <c r="G837" s="99"/>
      <c r="H837" s="91"/>
      <c r="I837" s="100"/>
      <c r="J837" s="92" t="str">
        <f>IFERROR(IF((controle!$I837&gt;0),IF((DAYS360(TODAY(),(controle!$I837+editar!$C$9))&lt;1),"Vencido",IF((DAYS360(TODAY(),(controle!$I837+editar!$C$9))&lt;31),(DAYS360(TODAY(),(controle!$I837+editar!$C$9))&amp;" Dias para vencer"),"Válido")),""),"Inválido")</f>
        <v/>
      </c>
      <c r="K837" s="93" t="str">
        <f>controle!$R837</f>
        <v/>
      </c>
      <c r="L837" s="94"/>
      <c r="M837" s="95" t="str">
        <f>IFERROR(IF((controle!$L837&gt;0),IF((DAYS360(TODAY(),(controle!$L837+editar!$C$15))&lt;1),"Vencido",IF((DAYS360(TODAY(),(controle!$L837+editar!$C$15))&lt;31),(DAYS360(TODAY(),(controle!$L837+editar!$C$15))&amp;" Dias para vencer"),"Válido")),""),"Inválido")</f>
        <v/>
      </c>
      <c r="N837" s="94" t="str">
        <f>IF(controle!$L837="","",controle!$L837+editar!$C$15)</f>
        <v/>
      </c>
      <c r="O837" s="97"/>
      <c r="P837" s="80">
        <v>830.0</v>
      </c>
      <c r="Q837" s="80" t="str">
        <f>IF(controle!$J837="","",IF(controle!$J837="Vencido","Vencido",IF(controle!$J837="Válido","Válido","Próximo ao vencimento")))</f>
        <v/>
      </c>
      <c r="R837" s="81" t="str">
        <f>IF(controle!$I837="","",controle!$I837+editar!$C$9)</f>
        <v/>
      </c>
      <c r="S837" s="80" t="str">
        <f>IF(controle!$R837="","",VLOOKUP(MONTH(controle!$R837),editar!$F$2:$G$13,2,0))</f>
        <v/>
      </c>
      <c r="T837" s="80" t="str">
        <f>IF(controle!$R837="","",YEAR(controle!$R837))</f>
        <v/>
      </c>
      <c r="U837" s="80" t="str">
        <f>IF(controle!$M837="","",IF(controle!$M837="Vencido","Vencido",IF(controle!$M837="Válido","Válido","Próximo ao vencimento")))</f>
        <v/>
      </c>
      <c r="V837" s="80" t="str">
        <f>IF(controle!$N837="","",VLOOKUP(MONTH(controle!$N837),editar!$F$2:$G$13,2,0))</f>
        <v/>
      </c>
      <c r="W837" s="80" t="str">
        <f>IF(controle!$N837="","",YEAR(controle!$N837))</f>
        <v/>
      </c>
      <c r="X837" s="80" t="str">
        <f>IF(controle!$I837="","",VLOOKUP(MONTH(controle!$I837),editar!$F$2:$G$13,2,0))</f>
        <v/>
      </c>
      <c r="Y837" s="80" t="str">
        <f>IF(controle!$I837="","",YEAR(controle!$I837))</f>
        <v/>
      </c>
      <c r="Z837" s="80" t="str">
        <f>IF(controle!$L837="","",VLOOKUP(MONTH(controle!$L837),editar!$F$2:$G$13,2,0))</f>
        <v/>
      </c>
      <c r="AA837" s="80" t="str">
        <f>IF(controle!$L837="","",YEAR(controle!$L837))</f>
        <v/>
      </c>
      <c r="AB837" s="61"/>
      <c r="AC837" s="62">
        <f>IFERROR(K837-editar!$C$1,"")</f>
        <v>-44648</v>
      </c>
      <c r="AD837" s="62">
        <f t="shared" si="1"/>
        <v>9999955352</v>
      </c>
      <c r="AE837" s="63"/>
      <c r="AF837" s="63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ht="19.5" customHeight="1">
      <c r="A838" s="82" t="str">
        <f>IF(controle!$D838="","",controle!$P838)</f>
        <v/>
      </c>
      <c r="B838" s="83"/>
      <c r="C838" s="83"/>
      <c r="D838" s="83"/>
      <c r="E838" s="83"/>
      <c r="F838" s="91"/>
      <c r="G838" s="99"/>
      <c r="H838" s="91"/>
      <c r="I838" s="100"/>
      <c r="J838" s="92" t="str">
        <f>IFERROR(IF((controle!$I838&gt;0),IF((DAYS360(TODAY(),(controle!$I838+editar!$C$9))&lt;1),"Vencido",IF((DAYS360(TODAY(),(controle!$I838+editar!$C$9))&lt;31),(DAYS360(TODAY(),(controle!$I838+editar!$C$9))&amp;" Dias para vencer"),"Válido")),""),"Inválido")</f>
        <v/>
      </c>
      <c r="K838" s="93" t="str">
        <f>controle!$R838</f>
        <v/>
      </c>
      <c r="L838" s="94"/>
      <c r="M838" s="95" t="str">
        <f>IFERROR(IF((controle!$L838&gt;0),IF((DAYS360(TODAY(),(controle!$L838+editar!$C$15))&lt;1),"Vencido",IF((DAYS360(TODAY(),(controle!$L838+editar!$C$15))&lt;31),(DAYS360(TODAY(),(controle!$L838+editar!$C$15))&amp;" Dias para vencer"),"Válido")),""),"Inválido")</f>
        <v/>
      </c>
      <c r="N838" s="94" t="str">
        <f>IF(controle!$L838="","",controle!$L838+editar!$C$15)</f>
        <v/>
      </c>
      <c r="O838" s="97"/>
      <c r="P838" s="80">
        <v>831.0</v>
      </c>
      <c r="Q838" s="80" t="str">
        <f>IF(controle!$J838="","",IF(controle!$J838="Vencido","Vencido",IF(controle!$J838="Válido","Válido","Próximo ao vencimento")))</f>
        <v/>
      </c>
      <c r="R838" s="81" t="str">
        <f>IF(controle!$I838="","",controle!$I838+editar!$C$9)</f>
        <v/>
      </c>
      <c r="S838" s="80" t="str">
        <f>IF(controle!$R838="","",VLOOKUP(MONTH(controle!$R838),editar!$F$2:$G$13,2,0))</f>
        <v/>
      </c>
      <c r="T838" s="80" t="str">
        <f>IF(controle!$R838="","",YEAR(controle!$R838))</f>
        <v/>
      </c>
      <c r="U838" s="80" t="str">
        <f>IF(controle!$M838="","",IF(controle!$M838="Vencido","Vencido",IF(controle!$M838="Válido","Válido","Próximo ao vencimento")))</f>
        <v/>
      </c>
      <c r="V838" s="80" t="str">
        <f>IF(controle!$N838="","",VLOOKUP(MONTH(controle!$N838),editar!$F$2:$G$13,2,0))</f>
        <v/>
      </c>
      <c r="W838" s="80" t="str">
        <f>IF(controle!$N838="","",YEAR(controle!$N838))</f>
        <v/>
      </c>
      <c r="X838" s="80" t="str">
        <f>IF(controle!$I838="","",VLOOKUP(MONTH(controle!$I838),editar!$F$2:$G$13,2,0))</f>
        <v/>
      </c>
      <c r="Y838" s="80" t="str">
        <f>IF(controle!$I838="","",YEAR(controle!$I838))</f>
        <v/>
      </c>
      <c r="Z838" s="80" t="str">
        <f>IF(controle!$L838="","",VLOOKUP(MONTH(controle!$L838),editar!$F$2:$G$13,2,0))</f>
        <v/>
      </c>
      <c r="AA838" s="80" t="str">
        <f>IF(controle!$L838="","",YEAR(controle!$L838))</f>
        <v/>
      </c>
      <c r="AB838" s="61"/>
      <c r="AC838" s="62">
        <f>IFERROR(K838-editar!$C$1,"")</f>
        <v>-44648</v>
      </c>
      <c r="AD838" s="62">
        <f t="shared" si="1"/>
        <v>9999955352</v>
      </c>
      <c r="AE838" s="63"/>
      <c r="AF838" s="63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ht="19.5" customHeight="1">
      <c r="A839" s="82" t="str">
        <f>IF(controle!$D839="","",controle!$P839)</f>
        <v/>
      </c>
      <c r="B839" s="83"/>
      <c r="C839" s="83"/>
      <c r="D839" s="83"/>
      <c r="E839" s="83"/>
      <c r="F839" s="91"/>
      <c r="G839" s="99"/>
      <c r="H839" s="91"/>
      <c r="I839" s="100"/>
      <c r="J839" s="92" t="str">
        <f>IFERROR(IF((controle!$I839&gt;0),IF((DAYS360(TODAY(),(controle!$I839+editar!$C$9))&lt;1),"Vencido",IF((DAYS360(TODAY(),(controle!$I839+editar!$C$9))&lt;31),(DAYS360(TODAY(),(controle!$I839+editar!$C$9))&amp;" Dias para vencer"),"Válido")),""),"Inválido")</f>
        <v/>
      </c>
      <c r="K839" s="93" t="str">
        <f>controle!$R839</f>
        <v/>
      </c>
      <c r="L839" s="94"/>
      <c r="M839" s="95" t="str">
        <f>IFERROR(IF((controle!$L839&gt;0),IF((DAYS360(TODAY(),(controle!$L839+editar!$C$15))&lt;1),"Vencido",IF((DAYS360(TODAY(),(controle!$L839+editar!$C$15))&lt;31),(DAYS360(TODAY(),(controle!$L839+editar!$C$15))&amp;" Dias para vencer"),"Válido")),""),"Inválido")</f>
        <v/>
      </c>
      <c r="N839" s="94" t="str">
        <f>IF(controle!$L839="","",controle!$L839+editar!$C$15)</f>
        <v/>
      </c>
      <c r="O839" s="97"/>
      <c r="P839" s="80">
        <v>832.0</v>
      </c>
      <c r="Q839" s="80" t="str">
        <f>IF(controle!$J839="","",IF(controle!$J839="Vencido","Vencido",IF(controle!$J839="Válido","Válido","Próximo ao vencimento")))</f>
        <v/>
      </c>
      <c r="R839" s="81" t="str">
        <f>IF(controle!$I839="","",controle!$I839+editar!$C$9)</f>
        <v/>
      </c>
      <c r="S839" s="80" t="str">
        <f>IF(controle!$R839="","",VLOOKUP(MONTH(controle!$R839),editar!$F$2:$G$13,2,0))</f>
        <v/>
      </c>
      <c r="T839" s="80" t="str">
        <f>IF(controle!$R839="","",YEAR(controle!$R839))</f>
        <v/>
      </c>
      <c r="U839" s="80" t="str">
        <f>IF(controle!$M839="","",IF(controle!$M839="Vencido","Vencido",IF(controle!$M839="Válido","Válido","Próximo ao vencimento")))</f>
        <v/>
      </c>
      <c r="V839" s="80" t="str">
        <f>IF(controle!$N839="","",VLOOKUP(MONTH(controle!$N839),editar!$F$2:$G$13,2,0))</f>
        <v/>
      </c>
      <c r="W839" s="80" t="str">
        <f>IF(controle!$N839="","",YEAR(controle!$N839))</f>
        <v/>
      </c>
      <c r="X839" s="80" t="str">
        <f>IF(controle!$I839="","",VLOOKUP(MONTH(controle!$I839),editar!$F$2:$G$13,2,0))</f>
        <v/>
      </c>
      <c r="Y839" s="80" t="str">
        <f>IF(controle!$I839="","",YEAR(controle!$I839))</f>
        <v/>
      </c>
      <c r="Z839" s="80" t="str">
        <f>IF(controle!$L839="","",VLOOKUP(MONTH(controle!$L839),editar!$F$2:$G$13,2,0))</f>
        <v/>
      </c>
      <c r="AA839" s="80" t="str">
        <f>IF(controle!$L839="","",YEAR(controle!$L839))</f>
        <v/>
      </c>
      <c r="AB839" s="61"/>
      <c r="AC839" s="62">
        <f>IFERROR(K839-editar!$C$1,"")</f>
        <v>-44648</v>
      </c>
      <c r="AD839" s="62">
        <f t="shared" si="1"/>
        <v>9999955352</v>
      </c>
      <c r="AE839" s="63"/>
      <c r="AF839" s="63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ht="19.5" customHeight="1">
      <c r="A840" s="82" t="str">
        <f>IF(controle!$D840="","",controle!$P840)</f>
        <v/>
      </c>
      <c r="B840" s="83"/>
      <c r="C840" s="83"/>
      <c r="D840" s="83"/>
      <c r="E840" s="83"/>
      <c r="F840" s="91"/>
      <c r="G840" s="99"/>
      <c r="H840" s="91"/>
      <c r="I840" s="100"/>
      <c r="J840" s="92" t="str">
        <f>IFERROR(IF((controle!$I840&gt;0),IF((DAYS360(TODAY(),(controle!$I840+editar!$C$9))&lt;1),"Vencido",IF((DAYS360(TODAY(),(controle!$I840+editar!$C$9))&lt;31),(DAYS360(TODAY(),(controle!$I840+editar!$C$9))&amp;" Dias para vencer"),"Válido")),""),"Inválido")</f>
        <v/>
      </c>
      <c r="K840" s="93" t="str">
        <f>controle!$R840</f>
        <v/>
      </c>
      <c r="L840" s="94"/>
      <c r="M840" s="95" t="str">
        <f>IFERROR(IF((controle!$L840&gt;0),IF((DAYS360(TODAY(),(controle!$L840+editar!$C$15))&lt;1),"Vencido",IF((DAYS360(TODAY(),(controle!$L840+editar!$C$15))&lt;31),(DAYS360(TODAY(),(controle!$L840+editar!$C$15))&amp;" Dias para vencer"),"Válido")),""),"Inválido")</f>
        <v/>
      </c>
      <c r="N840" s="94" t="str">
        <f>IF(controle!$L840="","",controle!$L840+editar!$C$15)</f>
        <v/>
      </c>
      <c r="O840" s="97"/>
      <c r="P840" s="80">
        <v>833.0</v>
      </c>
      <c r="Q840" s="80" t="str">
        <f>IF(controle!$J840="","",IF(controle!$J840="Vencido","Vencido",IF(controle!$J840="Válido","Válido","Próximo ao vencimento")))</f>
        <v/>
      </c>
      <c r="R840" s="81" t="str">
        <f>IF(controle!$I840="","",controle!$I840+editar!$C$9)</f>
        <v/>
      </c>
      <c r="S840" s="80" t="str">
        <f>IF(controle!$R840="","",VLOOKUP(MONTH(controle!$R840),editar!$F$2:$G$13,2,0))</f>
        <v/>
      </c>
      <c r="T840" s="80" t="str">
        <f>IF(controle!$R840="","",YEAR(controle!$R840))</f>
        <v/>
      </c>
      <c r="U840" s="80" t="str">
        <f>IF(controle!$M840="","",IF(controle!$M840="Vencido","Vencido",IF(controle!$M840="Válido","Válido","Próximo ao vencimento")))</f>
        <v/>
      </c>
      <c r="V840" s="80" t="str">
        <f>IF(controle!$N840="","",VLOOKUP(MONTH(controle!$N840),editar!$F$2:$G$13,2,0))</f>
        <v/>
      </c>
      <c r="W840" s="80" t="str">
        <f>IF(controle!$N840="","",YEAR(controle!$N840))</f>
        <v/>
      </c>
      <c r="X840" s="80" t="str">
        <f>IF(controle!$I840="","",VLOOKUP(MONTH(controle!$I840),editar!$F$2:$G$13,2,0))</f>
        <v/>
      </c>
      <c r="Y840" s="80" t="str">
        <f>IF(controle!$I840="","",YEAR(controle!$I840))</f>
        <v/>
      </c>
      <c r="Z840" s="80" t="str">
        <f>IF(controle!$L840="","",VLOOKUP(MONTH(controle!$L840),editar!$F$2:$G$13,2,0))</f>
        <v/>
      </c>
      <c r="AA840" s="80" t="str">
        <f>IF(controle!$L840="","",YEAR(controle!$L840))</f>
        <v/>
      </c>
      <c r="AB840" s="61"/>
      <c r="AC840" s="62">
        <f>IFERROR(K840-editar!$C$1,"")</f>
        <v>-44648</v>
      </c>
      <c r="AD840" s="62">
        <f t="shared" si="1"/>
        <v>9999955352</v>
      </c>
      <c r="AE840" s="63"/>
      <c r="AF840" s="63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ht="19.5" customHeight="1">
      <c r="A841" s="82" t="str">
        <f>IF(controle!$D841="","",controle!$P841)</f>
        <v/>
      </c>
      <c r="B841" s="83"/>
      <c r="C841" s="83"/>
      <c r="D841" s="83"/>
      <c r="E841" s="83"/>
      <c r="F841" s="91"/>
      <c r="G841" s="99"/>
      <c r="H841" s="91"/>
      <c r="I841" s="100"/>
      <c r="J841" s="92" t="str">
        <f>IFERROR(IF((controle!$I841&gt;0),IF((DAYS360(TODAY(),(controle!$I841+editar!$C$9))&lt;1),"Vencido",IF((DAYS360(TODAY(),(controle!$I841+editar!$C$9))&lt;31),(DAYS360(TODAY(),(controle!$I841+editar!$C$9))&amp;" Dias para vencer"),"Válido")),""),"Inválido")</f>
        <v/>
      </c>
      <c r="K841" s="93" t="str">
        <f>controle!$R841</f>
        <v/>
      </c>
      <c r="L841" s="94"/>
      <c r="M841" s="95" t="str">
        <f>IFERROR(IF((controle!$L841&gt;0),IF((DAYS360(TODAY(),(controle!$L841+editar!$C$15))&lt;1),"Vencido",IF((DAYS360(TODAY(),(controle!$L841+editar!$C$15))&lt;31),(DAYS360(TODAY(),(controle!$L841+editar!$C$15))&amp;" Dias para vencer"),"Válido")),""),"Inválido")</f>
        <v/>
      </c>
      <c r="N841" s="94" t="str">
        <f>IF(controle!$L841="","",controle!$L841+editar!$C$15)</f>
        <v/>
      </c>
      <c r="O841" s="97"/>
      <c r="P841" s="80">
        <v>834.0</v>
      </c>
      <c r="Q841" s="80" t="str">
        <f>IF(controle!$J841="","",IF(controle!$J841="Vencido","Vencido",IF(controle!$J841="Válido","Válido","Próximo ao vencimento")))</f>
        <v/>
      </c>
      <c r="R841" s="81" t="str">
        <f>IF(controle!$I841="","",controle!$I841+editar!$C$9)</f>
        <v/>
      </c>
      <c r="S841" s="80" t="str">
        <f>IF(controle!$R841="","",VLOOKUP(MONTH(controle!$R841),editar!$F$2:$G$13,2,0))</f>
        <v/>
      </c>
      <c r="T841" s="80" t="str">
        <f>IF(controle!$R841="","",YEAR(controle!$R841))</f>
        <v/>
      </c>
      <c r="U841" s="80" t="str">
        <f>IF(controle!$M841="","",IF(controle!$M841="Vencido","Vencido",IF(controle!$M841="Válido","Válido","Próximo ao vencimento")))</f>
        <v/>
      </c>
      <c r="V841" s="80" t="str">
        <f>IF(controle!$N841="","",VLOOKUP(MONTH(controle!$N841),editar!$F$2:$G$13,2,0))</f>
        <v/>
      </c>
      <c r="W841" s="80" t="str">
        <f>IF(controle!$N841="","",YEAR(controle!$N841))</f>
        <v/>
      </c>
      <c r="X841" s="80" t="str">
        <f>IF(controle!$I841="","",VLOOKUP(MONTH(controle!$I841),editar!$F$2:$G$13,2,0))</f>
        <v/>
      </c>
      <c r="Y841" s="80" t="str">
        <f>IF(controle!$I841="","",YEAR(controle!$I841))</f>
        <v/>
      </c>
      <c r="Z841" s="80" t="str">
        <f>IF(controle!$L841="","",VLOOKUP(MONTH(controle!$L841),editar!$F$2:$G$13,2,0))</f>
        <v/>
      </c>
      <c r="AA841" s="80" t="str">
        <f>IF(controle!$L841="","",YEAR(controle!$L841))</f>
        <v/>
      </c>
      <c r="AB841" s="61"/>
      <c r="AC841" s="62">
        <f>IFERROR(K841-editar!$C$1,"")</f>
        <v>-44648</v>
      </c>
      <c r="AD841" s="62">
        <f t="shared" si="1"/>
        <v>9999955352</v>
      </c>
      <c r="AE841" s="63"/>
      <c r="AF841" s="63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ht="19.5" customHeight="1">
      <c r="A842" s="82" t="str">
        <f>IF(controle!$D842="","",controle!$P842)</f>
        <v/>
      </c>
      <c r="B842" s="83"/>
      <c r="C842" s="83"/>
      <c r="D842" s="83"/>
      <c r="E842" s="83"/>
      <c r="F842" s="91"/>
      <c r="G842" s="99"/>
      <c r="H842" s="91"/>
      <c r="I842" s="100"/>
      <c r="J842" s="92" t="str">
        <f>IFERROR(IF((controle!$I842&gt;0),IF((DAYS360(TODAY(),(controle!$I842+editar!$C$9))&lt;1),"Vencido",IF((DAYS360(TODAY(),(controle!$I842+editar!$C$9))&lt;31),(DAYS360(TODAY(),(controle!$I842+editar!$C$9))&amp;" Dias para vencer"),"Válido")),""),"Inválido")</f>
        <v/>
      </c>
      <c r="K842" s="93" t="str">
        <f>controle!$R842</f>
        <v/>
      </c>
      <c r="L842" s="94"/>
      <c r="M842" s="95" t="str">
        <f>IFERROR(IF((controle!$L842&gt;0),IF((DAYS360(TODAY(),(controle!$L842+editar!$C$15))&lt;1),"Vencido",IF((DAYS360(TODAY(),(controle!$L842+editar!$C$15))&lt;31),(DAYS360(TODAY(),(controle!$L842+editar!$C$15))&amp;" Dias para vencer"),"Válido")),""),"Inválido")</f>
        <v/>
      </c>
      <c r="N842" s="94" t="str">
        <f>IF(controle!$L842="","",controle!$L842+editar!$C$15)</f>
        <v/>
      </c>
      <c r="O842" s="97"/>
      <c r="P842" s="80">
        <v>835.0</v>
      </c>
      <c r="Q842" s="80" t="str">
        <f>IF(controle!$J842="","",IF(controle!$J842="Vencido","Vencido",IF(controle!$J842="Válido","Válido","Próximo ao vencimento")))</f>
        <v/>
      </c>
      <c r="R842" s="81" t="str">
        <f>IF(controle!$I842="","",controle!$I842+editar!$C$9)</f>
        <v/>
      </c>
      <c r="S842" s="80" t="str">
        <f>IF(controle!$R842="","",VLOOKUP(MONTH(controle!$R842),editar!$F$2:$G$13,2,0))</f>
        <v/>
      </c>
      <c r="T842" s="80" t="str">
        <f>IF(controle!$R842="","",YEAR(controle!$R842))</f>
        <v/>
      </c>
      <c r="U842" s="80" t="str">
        <f>IF(controle!$M842="","",IF(controle!$M842="Vencido","Vencido",IF(controle!$M842="Válido","Válido","Próximo ao vencimento")))</f>
        <v/>
      </c>
      <c r="V842" s="80" t="str">
        <f>IF(controle!$N842="","",VLOOKUP(MONTH(controle!$N842),editar!$F$2:$G$13,2,0))</f>
        <v/>
      </c>
      <c r="W842" s="80" t="str">
        <f>IF(controle!$N842="","",YEAR(controle!$N842))</f>
        <v/>
      </c>
      <c r="X842" s="80" t="str">
        <f>IF(controle!$I842="","",VLOOKUP(MONTH(controle!$I842),editar!$F$2:$G$13,2,0))</f>
        <v/>
      </c>
      <c r="Y842" s="80" t="str">
        <f>IF(controle!$I842="","",YEAR(controle!$I842))</f>
        <v/>
      </c>
      <c r="Z842" s="80" t="str">
        <f>IF(controle!$L842="","",VLOOKUP(MONTH(controle!$L842),editar!$F$2:$G$13,2,0))</f>
        <v/>
      </c>
      <c r="AA842" s="80" t="str">
        <f>IF(controle!$L842="","",YEAR(controle!$L842))</f>
        <v/>
      </c>
      <c r="AB842" s="61"/>
      <c r="AC842" s="62">
        <f>IFERROR(K842-editar!$C$1,"")</f>
        <v>-44648</v>
      </c>
      <c r="AD842" s="62">
        <f t="shared" si="1"/>
        <v>9999955352</v>
      </c>
      <c r="AE842" s="63"/>
      <c r="AF842" s="63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ht="19.5" customHeight="1">
      <c r="A843" s="82" t="str">
        <f>IF(controle!$D843="","",controle!$P843)</f>
        <v/>
      </c>
      <c r="B843" s="83"/>
      <c r="C843" s="83"/>
      <c r="D843" s="83"/>
      <c r="E843" s="83"/>
      <c r="F843" s="91"/>
      <c r="G843" s="99"/>
      <c r="H843" s="91"/>
      <c r="I843" s="100"/>
      <c r="J843" s="92" t="str">
        <f>IFERROR(IF((controle!$I843&gt;0),IF((DAYS360(TODAY(),(controle!$I843+editar!$C$9))&lt;1),"Vencido",IF((DAYS360(TODAY(),(controle!$I843+editar!$C$9))&lt;31),(DAYS360(TODAY(),(controle!$I843+editar!$C$9))&amp;" Dias para vencer"),"Válido")),""),"Inválido")</f>
        <v/>
      </c>
      <c r="K843" s="93" t="str">
        <f>controle!$R843</f>
        <v/>
      </c>
      <c r="L843" s="94"/>
      <c r="M843" s="95" t="str">
        <f>IFERROR(IF((controle!$L843&gt;0),IF((DAYS360(TODAY(),(controle!$L843+editar!$C$15))&lt;1),"Vencido",IF((DAYS360(TODAY(),(controle!$L843+editar!$C$15))&lt;31),(DAYS360(TODAY(),(controle!$L843+editar!$C$15))&amp;" Dias para vencer"),"Válido")),""),"Inválido")</f>
        <v/>
      </c>
      <c r="N843" s="94" t="str">
        <f>IF(controle!$L843="","",controle!$L843+editar!$C$15)</f>
        <v/>
      </c>
      <c r="O843" s="97"/>
      <c r="P843" s="80">
        <v>836.0</v>
      </c>
      <c r="Q843" s="80" t="str">
        <f>IF(controle!$J843="","",IF(controle!$J843="Vencido","Vencido",IF(controle!$J843="Válido","Válido","Próximo ao vencimento")))</f>
        <v/>
      </c>
      <c r="R843" s="81" t="str">
        <f>IF(controle!$I843="","",controle!$I843+editar!$C$9)</f>
        <v/>
      </c>
      <c r="S843" s="80" t="str">
        <f>IF(controle!$R843="","",VLOOKUP(MONTH(controle!$R843),editar!$F$2:$G$13,2,0))</f>
        <v/>
      </c>
      <c r="T843" s="80" t="str">
        <f>IF(controle!$R843="","",YEAR(controle!$R843))</f>
        <v/>
      </c>
      <c r="U843" s="80" t="str">
        <f>IF(controle!$M843="","",IF(controle!$M843="Vencido","Vencido",IF(controle!$M843="Válido","Válido","Próximo ao vencimento")))</f>
        <v/>
      </c>
      <c r="V843" s="80" t="str">
        <f>IF(controle!$N843="","",VLOOKUP(MONTH(controle!$N843),editar!$F$2:$G$13,2,0))</f>
        <v/>
      </c>
      <c r="W843" s="80" t="str">
        <f>IF(controle!$N843="","",YEAR(controle!$N843))</f>
        <v/>
      </c>
      <c r="X843" s="80" t="str">
        <f>IF(controle!$I843="","",VLOOKUP(MONTH(controle!$I843),editar!$F$2:$G$13,2,0))</f>
        <v/>
      </c>
      <c r="Y843" s="80" t="str">
        <f>IF(controle!$I843="","",YEAR(controle!$I843))</f>
        <v/>
      </c>
      <c r="Z843" s="80" t="str">
        <f>IF(controle!$L843="","",VLOOKUP(MONTH(controle!$L843),editar!$F$2:$G$13,2,0))</f>
        <v/>
      </c>
      <c r="AA843" s="80" t="str">
        <f>IF(controle!$L843="","",YEAR(controle!$L843))</f>
        <v/>
      </c>
      <c r="AB843" s="61"/>
      <c r="AC843" s="62">
        <f>IFERROR(K843-editar!$C$1,"")</f>
        <v>-44648</v>
      </c>
      <c r="AD843" s="62">
        <f t="shared" si="1"/>
        <v>9999955352</v>
      </c>
      <c r="AE843" s="63"/>
      <c r="AF843" s="63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ht="19.5" customHeight="1">
      <c r="A844" s="82" t="str">
        <f>IF(controle!$D844="","",controle!$P844)</f>
        <v/>
      </c>
      <c r="B844" s="83"/>
      <c r="C844" s="83"/>
      <c r="D844" s="83"/>
      <c r="E844" s="83"/>
      <c r="F844" s="91"/>
      <c r="G844" s="99"/>
      <c r="H844" s="91"/>
      <c r="I844" s="100"/>
      <c r="J844" s="92" t="str">
        <f>IFERROR(IF((controle!$I844&gt;0),IF((DAYS360(TODAY(),(controle!$I844+editar!$C$9))&lt;1),"Vencido",IF((DAYS360(TODAY(),(controle!$I844+editar!$C$9))&lt;31),(DAYS360(TODAY(),(controle!$I844+editar!$C$9))&amp;" Dias para vencer"),"Válido")),""),"Inválido")</f>
        <v/>
      </c>
      <c r="K844" s="93" t="str">
        <f>controle!$R844</f>
        <v/>
      </c>
      <c r="L844" s="94"/>
      <c r="M844" s="95" t="str">
        <f>IFERROR(IF((controle!$L844&gt;0),IF((DAYS360(TODAY(),(controle!$L844+editar!$C$15))&lt;1),"Vencido",IF((DAYS360(TODAY(),(controle!$L844+editar!$C$15))&lt;31),(DAYS360(TODAY(),(controle!$L844+editar!$C$15))&amp;" Dias para vencer"),"Válido")),""),"Inválido")</f>
        <v/>
      </c>
      <c r="N844" s="94" t="str">
        <f>IF(controle!$L844="","",controle!$L844+editar!$C$15)</f>
        <v/>
      </c>
      <c r="O844" s="97"/>
      <c r="P844" s="80">
        <v>837.0</v>
      </c>
      <c r="Q844" s="80" t="str">
        <f>IF(controle!$J844="","",IF(controle!$J844="Vencido","Vencido",IF(controle!$J844="Válido","Válido","Próximo ao vencimento")))</f>
        <v/>
      </c>
      <c r="R844" s="81" t="str">
        <f>IF(controle!$I844="","",controle!$I844+editar!$C$9)</f>
        <v/>
      </c>
      <c r="S844" s="80" t="str">
        <f>IF(controle!$R844="","",VLOOKUP(MONTH(controle!$R844),editar!$F$2:$G$13,2,0))</f>
        <v/>
      </c>
      <c r="T844" s="80" t="str">
        <f>IF(controle!$R844="","",YEAR(controle!$R844))</f>
        <v/>
      </c>
      <c r="U844" s="80" t="str">
        <f>IF(controle!$M844="","",IF(controle!$M844="Vencido","Vencido",IF(controle!$M844="Válido","Válido","Próximo ao vencimento")))</f>
        <v/>
      </c>
      <c r="V844" s="80" t="str">
        <f>IF(controle!$N844="","",VLOOKUP(MONTH(controle!$N844),editar!$F$2:$G$13,2,0))</f>
        <v/>
      </c>
      <c r="W844" s="80" t="str">
        <f>IF(controle!$N844="","",YEAR(controle!$N844))</f>
        <v/>
      </c>
      <c r="X844" s="80" t="str">
        <f>IF(controle!$I844="","",VLOOKUP(MONTH(controle!$I844),editar!$F$2:$G$13,2,0))</f>
        <v/>
      </c>
      <c r="Y844" s="80" t="str">
        <f>IF(controle!$I844="","",YEAR(controle!$I844))</f>
        <v/>
      </c>
      <c r="Z844" s="80" t="str">
        <f>IF(controle!$L844="","",VLOOKUP(MONTH(controle!$L844),editar!$F$2:$G$13,2,0))</f>
        <v/>
      </c>
      <c r="AA844" s="80" t="str">
        <f>IF(controle!$L844="","",YEAR(controle!$L844))</f>
        <v/>
      </c>
      <c r="AB844" s="61"/>
      <c r="AC844" s="62">
        <f>IFERROR(K844-editar!$C$1,"")</f>
        <v>-44648</v>
      </c>
      <c r="AD844" s="62">
        <f t="shared" si="1"/>
        <v>9999955352</v>
      </c>
      <c r="AE844" s="63"/>
      <c r="AF844" s="63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ht="19.5" customHeight="1">
      <c r="A845" s="82" t="str">
        <f>IF(controle!$D845="","",controle!$P845)</f>
        <v/>
      </c>
      <c r="B845" s="83"/>
      <c r="C845" s="83"/>
      <c r="D845" s="83"/>
      <c r="E845" s="83"/>
      <c r="F845" s="91"/>
      <c r="G845" s="99"/>
      <c r="H845" s="91"/>
      <c r="I845" s="100"/>
      <c r="J845" s="92" t="str">
        <f>IFERROR(IF((controle!$I845&gt;0),IF((DAYS360(TODAY(),(controle!$I845+editar!$C$9))&lt;1),"Vencido",IF((DAYS360(TODAY(),(controle!$I845+editar!$C$9))&lt;31),(DAYS360(TODAY(),(controle!$I845+editar!$C$9))&amp;" Dias para vencer"),"Válido")),""),"Inválido")</f>
        <v/>
      </c>
      <c r="K845" s="93" t="str">
        <f>controle!$R845</f>
        <v/>
      </c>
      <c r="L845" s="94"/>
      <c r="M845" s="95" t="str">
        <f>IFERROR(IF((controle!$L845&gt;0),IF((DAYS360(TODAY(),(controle!$L845+editar!$C$15))&lt;1),"Vencido",IF((DAYS360(TODAY(),(controle!$L845+editar!$C$15))&lt;31),(DAYS360(TODAY(),(controle!$L845+editar!$C$15))&amp;" Dias para vencer"),"Válido")),""),"Inválido")</f>
        <v/>
      </c>
      <c r="N845" s="94" t="str">
        <f>IF(controle!$L845="","",controle!$L845+editar!$C$15)</f>
        <v/>
      </c>
      <c r="O845" s="97"/>
      <c r="P845" s="80">
        <v>838.0</v>
      </c>
      <c r="Q845" s="80" t="str">
        <f>IF(controle!$J845="","",IF(controle!$J845="Vencido","Vencido",IF(controle!$J845="Válido","Válido","Próximo ao vencimento")))</f>
        <v/>
      </c>
      <c r="R845" s="81" t="str">
        <f>IF(controle!$I845="","",controle!$I845+editar!$C$9)</f>
        <v/>
      </c>
      <c r="S845" s="80" t="str">
        <f>IF(controle!$R845="","",VLOOKUP(MONTH(controle!$R845),editar!$F$2:$G$13,2,0))</f>
        <v/>
      </c>
      <c r="T845" s="80" t="str">
        <f>IF(controle!$R845="","",YEAR(controle!$R845))</f>
        <v/>
      </c>
      <c r="U845" s="80" t="str">
        <f>IF(controle!$M845="","",IF(controle!$M845="Vencido","Vencido",IF(controle!$M845="Válido","Válido","Próximo ao vencimento")))</f>
        <v/>
      </c>
      <c r="V845" s="80" t="str">
        <f>IF(controle!$N845="","",VLOOKUP(MONTH(controle!$N845),editar!$F$2:$G$13,2,0))</f>
        <v/>
      </c>
      <c r="W845" s="80" t="str">
        <f>IF(controle!$N845="","",YEAR(controle!$N845))</f>
        <v/>
      </c>
      <c r="X845" s="80" t="str">
        <f>IF(controle!$I845="","",VLOOKUP(MONTH(controle!$I845),editar!$F$2:$G$13,2,0))</f>
        <v/>
      </c>
      <c r="Y845" s="80" t="str">
        <f>IF(controle!$I845="","",YEAR(controle!$I845))</f>
        <v/>
      </c>
      <c r="Z845" s="80" t="str">
        <f>IF(controle!$L845="","",VLOOKUP(MONTH(controle!$L845),editar!$F$2:$G$13,2,0))</f>
        <v/>
      </c>
      <c r="AA845" s="80" t="str">
        <f>IF(controle!$L845="","",YEAR(controle!$L845))</f>
        <v/>
      </c>
      <c r="AB845" s="61"/>
      <c r="AC845" s="62">
        <f>IFERROR(K845-editar!$C$1,"")</f>
        <v>-44648</v>
      </c>
      <c r="AD845" s="62">
        <f t="shared" si="1"/>
        <v>9999955352</v>
      </c>
      <c r="AE845" s="63"/>
      <c r="AF845" s="63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ht="19.5" customHeight="1">
      <c r="A846" s="82" t="str">
        <f>IF(controle!$D846="","",controle!$P846)</f>
        <v/>
      </c>
      <c r="B846" s="83"/>
      <c r="C846" s="83"/>
      <c r="D846" s="83"/>
      <c r="E846" s="83"/>
      <c r="F846" s="91"/>
      <c r="G846" s="99"/>
      <c r="H846" s="91"/>
      <c r="I846" s="100"/>
      <c r="J846" s="92" t="str">
        <f>IFERROR(IF((controle!$I846&gt;0),IF((DAYS360(TODAY(),(controle!$I846+editar!$C$9))&lt;1),"Vencido",IF((DAYS360(TODAY(),(controle!$I846+editar!$C$9))&lt;31),(DAYS360(TODAY(),(controle!$I846+editar!$C$9))&amp;" Dias para vencer"),"Válido")),""),"Inválido")</f>
        <v/>
      </c>
      <c r="K846" s="93" t="str">
        <f>controle!$R846</f>
        <v/>
      </c>
      <c r="L846" s="94"/>
      <c r="M846" s="95" t="str">
        <f>IFERROR(IF((controle!$L846&gt;0),IF((DAYS360(TODAY(),(controle!$L846+editar!$C$15))&lt;1),"Vencido",IF((DAYS360(TODAY(),(controle!$L846+editar!$C$15))&lt;31),(DAYS360(TODAY(),(controle!$L846+editar!$C$15))&amp;" Dias para vencer"),"Válido")),""),"Inválido")</f>
        <v/>
      </c>
      <c r="N846" s="94" t="str">
        <f>IF(controle!$L846="","",controle!$L846+editar!$C$15)</f>
        <v/>
      </c>
      <c r="O846" s="97"/>
      <c r="P846" s="80">
        <v>839.0</v>
      </c>
      <c r="Q846" s="80" t="str">
        <f>IF(controle!$J846="","",IF(controle!$J846="Vencido","Vencido",IF(controle!$J846="Válido","Válido","Próximo ao vencimento")))</f>
        <v/>
      </c>
      <c r="R846" s="81" t="str">
        <f>IF(controle!$I846="","",controle!$I846+editar!$C$9)</f>
        <v/>
      </c>
      <c r="S846" s="80" t="str">
        <f>IF(controle!$R846="","",VLOOKUP(MONTH(controle!$R846),editar!$F$2:$G$13,2,0))</f>
        <v/>
      </c>
      <c r="T846" s="80" t="str">
        <f>IF(controle!$R846="","",YEAR(controle!$R846))</f>
        <v/>
      </c>
      <c r="U846" s="80" t="str">
        <f>IF(controle!$M846="","",IF(controle!$M846="Vencido","Vencido",IF(controle!$M846="Válido","Válido","Próximo ao vencimento")))</f>
        <v/>
      </c>
      <c r="V846" s="80" t="str">
        <f>IF(controle!$N846="","",VLOOKUP(MONTH(controle!$N846),editar!$F$2:$G$13,2,0))</f>
        <v/>
      </c>
      <c r="W846" s="80" t="str">
        <f>IF(controle!$N846="","",YEAR(controle!$N846))</f>
        <v/>
      </c>
      <c r="X846" s="80" t="str">
        <f>IF(controle!$I846="","",VLOOKUP(MONTH(controle!$I846),editar!$F$2:$G$13,2,0))</f>
        <v/>
      </c>
      <c r="Y846" s="80" t="str">
        <f>IF(controle!$I846="","",YEAR(controle!$I846))</f>
        <v/>
      </c>
      <c r="Z846" s="80" t="str">
        <f>IF(controle!$L846="","",VLOOKUP(MONTH(controle!$L846),editar!$F$2:$G$13,2,0))</f>
        <v/>
      </c>
      <c r="AA846" s="80" t="str">
        <f>IF(controle!$L846="","",YEAR(controle!$L846))</f>
        <v/>
      </c>
      <c r="AB846" s="61"/>
      <c r="AC846" s="62">
        <f>IFERROR(K846-editar!$C$1,"")</f>
        <v>-44648</v>
      </c>
      <c r="AD846" s="62">
        <f t="shared" si="1"/>
        <v>9999955352</v>
      </c>
      <c r="AE846" s="63"/>
      <c r="AF846" s="63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ht="19.5" customHeight="1">
      <c r="A847" s="82" t="str">
        <f>IF(controle!$D847="","",controle!$P847)</f>
        <v/>
      </c>
      <c r="B847" s="83"/>
      <c r="C847" s="83"/>
      <c r="D847" s="83"/>
      <c r="E847" s="83"/>
      <c r="F847" s="91"/>
      <c r="G847" s="99"/>
      <c r="H847" s="91"/>
      <c r="I847" s="100"/>
      <c r="J847" s="92" t="str">
        <f>IFERROR(IF((controle!$I847&gt;0),IF((DAYS360(TODAY(),(controle!$I847+editar!$C$9))&lt;1),"Vencido",IF((DAYS360(TODAY(),(controle!$I847+editar!$C$9))&lt;31),(DAYS360(TODAY(),(controle!$I847+editar!$C$9))&amp;" Dias para vencer"),"Válido")),""),"Inválido")</f>
        <v/>
      </c>
      <c r="K847" s="93" t="str">
        <f>controle!$R847</f>
        <v/>
      </c>
      <c r="L847" s="94"/>
      <c r="M847" s="95" t="str">
        <f>IFERROR(IF((controle!$L847&gt;0),IF((DAYS360(TODAY(),(controle!$L847+editar!$C$15))&lt;1),"Vencido",IF((DAYS360(TODAY(),(controle!$L847+editar!$C$15))&lt;31),(DAYS360(TODAY(),(controle!$L847+editar!$C$15))&amp;" Dias para vencer"),"Válido")),""),"Inválido")</f>
        <v/>
      </c>
      <c r="N847" s="94" t="str">
        <f>IF(controle!$L847="","",controle!$L847+editar!$C$15)</f>
        <v/>
      </c>
      <c r="O847" s="97"/>
      <c r="P847" s="80">
        <v>840.0</v>
      </c>
      <c r="Q847" s="80" t="str">
        <f>IF(controle!$J847="","",IF(controle!$J847="Vencido","Vencido",IF(controle!$J847="Válido","Válido","Próximo ao vencimento")))</f>
        <v/>
      </c>
      <c r="R847" s="81" t="str">
        <f>IF(controle!$I847="","",controle!$I847+editar!$C$9)</f>
        <v/>
      </c>
      <c r="S847" s="80" t="str">
        <f>IF(controle!$R847="","",VLOOKUP(MONTH(controle!$R847),editar!$F$2:$G$13,2,0))</f>
        <v/>
      </c>
      <c r="T847" s="80" t="str">
        <f>IF(controle!$R847="","",YEAR(controle!$R847))</f>
        <v/>
      </c>
      <c r="U847" s="80" t="str">
        <f>IF(controle!$M847="","",IF(controle!$M847="Vencido","Vencido",IF(controle!$M847="Válido","Válido","Próximo ao vencimento")))</f>
        <v/>
      </c>
      <c r="V847" s="80" t="str">
        <f>IF(controle!$N847="","",VLOOKUP(MONTH(controle!$N847),editar!$F$2:$G$13,2,0))</f>
        <v/>
      </c>
      <c r="W847" s="80" t="str">
        <f>IF(controle!$N847="","",YEAR(controle!$N847))</f>
        <v/>
      </c>
      <c r="X847" s="80" t="str">
        <f>IF(controle!$I847="","",VLOOKUP(MONTH(controle!$I847),editar!$F$2:$G$13,2,0))</f>
        <v/>
      </c>
      <c r="Y847" s="80" t="str">
        <f>IF(controle!$I847="","",YEAR(controle!$I847))</f>
        <v/>
      </c>
      <c r="Z847" s="80" t="str">
        <f>IF(controle!$L847="","",VLOOKUP(MONTH(controle!$L847),editar!$F$2:$G$13,2,0))</f>
        <v/>
      </c>
      <c r="AA847" s="80" t="str">
        <f>IF(controle!$L847="","",YEAR(controle!$L847))</f>
        <v/>
      </c>
      <c r="AB847" s="61"/>
      <c r="AC847" s="62">
        <f>IFERROR(K847-editar!$C$1,"")</f>
        <v>-44648</v>
      </c>
      <c r="AD847" s="62">
        <f t="shared" si="1"/>
        <v>9999955352</v>
      </c>
      <c r="AE847" s="63"/>
      <c r="AF847" s="63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ht="19.5" customHeight="1">
      <c r="A848" s="82" t="str">
        <f>IF(controle!$D848="","",controle!$P848)</f>
        <v/>
      </c>
      <c r="B848" s="83"/>
      <c r="C848" s="83"/>
      <c r="D848" s="83"/>
      <c r="E848" s="83"/>
      <c r="F848" s="91"/>
      <c r="G848" s="99"/>
      <c r="H848" s="91"/>
      <c r="I848" s="100"/>
      <c r="J848" s="92" t="str">
        <f>IFERROR(IF((controle!$I848&gt;0),IF((DAYS360(TODAY(),(controle!$I848+editar!$C$9))&lt;1),"Vencido",IF((DAYS360(TODAY(),(controle!$I848+editar!$C$9))&lt;31),(DAYS360(TODAY(),(controle!$I848+editar!$C$9))&amp;" Dias para vencer"),"Válido")),""),"Inválido")</f>
        <v/>
      </c>
      <c r="K848" s="93" t="str">
        <f>controle!$R848</f>
        <v/>
      </c>
      <c r="L848" s="94"/>
      <c r="M848" s="95" t="str">
        <f>IFERROR(IF((controle!$L848&gt;0),IF((DAYS360(TODAY(),(controle!$L848+editar!$C$15))&lt;1),"Vencido",IF((DAYS360(TODAY(),(controle!$L848+editar!$C$15))&lt;31),(DAYS360(TODAY(),(controle!$L848+editar!$C$15))&amp;" Dias para vencer"),"Válido")),""),"Inválido")</f>
        <v/>
      </c>
      <c r="N848" s="94" t="str">
        <f>IF(controle!$L848="","",controle!$L848+editar!$C$15)</f>
        <v/>
      </c>
      <c r="O848" s="97"/>
      <c r="P848" s="80">
        <v>841.0</v>
      </c>
      <c r="Q848" s="80" t="str">
        <f>IF(controle!$J848="","",IF(controle!$J848="Vencido","Vencido",IF(controle!$J848="Válido","Válido","Próximo ao vencimento")))</f>
        <v/>
      </c>
      <c r="R848" s="81" t="str">
        <f>IF(controle!$I848="","",controle!$I848+editar!$C$9)</f>
        <v/>
      </c>
      <c r="S848" s="80" t="str">
        <f>IF(controle!$R848="","",VLOOKUP(MONTH(controle!$R848),editar!$F$2:$G$13,2,0))</f>
        <v/>
      </c>
      <c r="T848" s="80" t="str">
        <f>IF(controle!$R848="","",YEAR(controle!$R848))</f>
        <v/>
      </c>
      <c r="U848" s="80" t="str">
        <f>IF(controle!$M848="","",IF(controle!$M848="Vencido","Vencido",IF(controle!$M848="Válido","Válido","Próximo ao vencimento")))</f>
        <v/>
      </c>
      <c r="V848" s="80" t="str">
        <f>IF(controle!$N848="","",VLOOKUP(MONTH(controle!$N848),editar!$F$2:$G$13,2,0))</f>
        <v/>
      </c>
      <c r="W848" s="80" t="str">
        <f>IF(controle!$N848="","",YEAR(controle!$N848))</f>
        <v/>
      </c>
      <c r="X848" s="80" t="str">
        <f>IF(controle!$I848="","",VLOOKUP(MONTH(controle!$I848),editar!$F$2:$G$13,2,0))</f>
        <v/>
      </c>
      <c r="Y848" s="80" t="str">
        <f>IF(controle!$I848="","",YEAR(controle!$I848))</f>
        <v/>
      </c>
      <c r="Z848" s="80" t="str">
        <f>IF(controle!$L848="","",VLOOKUP(MONTH(controle!$L848),editar!$F$2:$G$13,2,0))</f>
        <v/>
      </c>
      <c r="AA848" s="80" t="str">
        <f>IF(controle!$L848="","",YEAR(controle!$L848))</f>
        <v/>
      </c>
      <c r="AB848" s="61"/>
      <c r="AC848" s="62">
        <f>IFERROR(K848-editar!$C$1,"")</f>
        <v>-44648</v>
      </c>
      <c r="AD848" s="62">
        <f t="shared" si="1"/>
        <v>9999955352</v>
      </c>
      <c r="AE848" s="63"/>
      <c r="AF848" s="63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ht="19.5" customHeight="1">
      <c r="A849" s="82" t="str">
        <f>IF(controle!$D849="","",controle!$P849)</f>
        <v/>
      </c>
      <c r="B849" s="83"/>
      <c r="C849" s="83"/>
      <c r="D849" s="83"/>
      <c r="E849" s="83"/>
      <c r="F849" s="91"/>
      <c r="G849" s="99"/>
      <c r="H849" s="91"/>
      <c r="I849" s="100"/>
      <c r="J849" s="92" t="str">
        <f>IFERROR(IF((controle!$I849&gt;0),IF((DAYS360(TODAY(),(controle!$I849+editar!$C$9))&lt;1),"Vencido",IF((DAYS360(TODAY(),(controle!$I849+editar!$C$9))&lt;31),(DAYS360(TODAY(),(controle!$I849+editar!$C$9))&amp;" Dias para vencer"),"Válido")),""),"Inválido")</f>
        <v/>
      </c>
      <c r="K849" s="93" t="str">
        <f>controle!$R849</f>
        <v/>
      </c>
      <c r="L849" s="94"/>
      <c r="M849" s="95" t="str">
        <f>IFERROR(IF((controle!$L849&gt;0),IF((DAYS360(TODAY(),(controle!$L849+editar!$C$15))&lt;1),"Vencido",IF((DAYS360(TODAY(),(controle!$L849+editar!$C$15))&lt;31),(DAYS360(TODAY(),(controle!$L849+editar!$C$15))&amp;" Dias para vencer"),"Válido")),""),"Inválido")</f>
        <v/>
      </c>
      <c r="N849" s="94" t="str">
        <f>IF(controle!$L849="","",controle!$L849+editar!$C$15)</f>
        <v/>
      </c>
      <c r="O849" s="97"/>
      <c r="P849" s="80">
        <v>842.0</v>
      </c>
      <c r="Q849" s="80" t="str">
        <f>IF(controle!$J849="","",IF(controle!$J849="Vencido","Vencido",IF(controle!$J849="Válido","Válido","Próximo ao vencimento")))</f>
        <v/>
      </c>
      <c r="R849" s="81" t="str">
        <f>IF(controle!$I849="","",controle!$I849+editar!$C$9)</f>
        <v/>
      </c>
      <c r="S849" s="80" t="str">
        <f>IF(controle!$R849="","",VLOOKUP(MONTH(controle!$R849),editar!$F$2:$G$13,2,0))</f>
        <v/>
      </c>
      <c r="T849" s="80" t="str">
        <f>IF(controle!$R849="","",YEAR(controle!$R849))</f>
        <v/>
      </c>
      <c r="U849" s="80" t="str">
        <f>IF(controle!$M849="","",IF(controle!$M849="Vencido","Vencido",IF(controle!$M849="Válido","Válido","Próximo ao vencimento")))</f>
        <v/>
      </c>
      <c r="V849" s="80" t="str">
        <f>IF(controle!$N849="","",VLOOKUP(MONTH(controle!$N849),editar!$F$2:$G$13,2,0))</f>
        <v/>
      </c>
      <c r="W849" s="80" t="str">
        <f>IF(controle!$N849="","",YEAR(controle!$N849))</f>
        <v/>
      </c>
      <c r="X849" s="80" t="str">
        <f>IF(controle!$I849="","",VLOOKUP(MONTH(controle!$I849),editar!$F$2:$G$13,2,0))</f>
        <v/>
      </c>
      <c r="Y849" s="80" t="str">
        <f>IF(controle!$I849="","",YEAR(controle!$I849))</f>
        <v/>
      </c>
      <c r="Z849" s="80" t="str">
        <f>IF(controle!$L849="","",VLOOKUP(MONTH(controle!$L849),editar!$F$2:$G$13,2,0))</f>
        <v/>
      </c>
      <c r="AA849" s="80" t="str">
        <f>IF(controle!$L849="","",YEAR(controle!$L849))</f>
        <v/>
      </c>
      <c r="AB849" s="61"/>
      <c r="AC849" s="62">
        <f>IFERROR(K849-editar!$C$1,"")</f>
        <v>-44648</v>
      </c>
      <c r="AD849" s="62">
        <f t="shared" si="1"/>
        <v>9999955352</v>
      </c>
      <c r="AE849" s="63"/>
      <c r="AF849" s="63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ht="19.5" customHeight="1">
      <c r="A850" s="82" t="str">
        <f>IF(controle!$D850="","",controle!$P850)</f>
        <v/>
      </c>
      <c r="B850" s="83"/>
      <c r="C850" s="83"/>
      <c r="D850" s="83"/>
      <c r="E850" s="83"/>
      <c r="F850" s="91"/>
      <c r="G850" s="99"/>
      <c r="H850" s="91"/>
      <c r="I850" s="100"/>
      <c r="J850" s="92" t="str">
        <f>IFERROR(IF((controle!$I850&gt;0),IF((DAYS360(TODAY(),(controle!$I850+editar!$C$9))&lt;1),"Vencido",IF((DAYS360(TODAY(),(controle!$I850+editar!$C$9))&lt;31),(DAYS360(TODAY(),(controle!$I850+editar!$C$9))&amp;" Dias para vencer"),"Válido")),""),"Inválido")</f>
        <v/>
      </c>
      <c r="K850" s="93" t="str">
        <f>controle!$R850</f>
        <v/>
      </c>
      <c r="L850" s="94"/>
      <c r="M850" s="95" t="str">
        <f>IFERROR(IF((controle!$L850&gt;0),IF((DAYS360(TODAY(),(controle!$L850+editar!$C$15))&lt;1),"Vencido",IF((DAYS360(TODAY(),(controle!$L850+editar!$C$15))&lt;31),(DAYS360(TODAY(),(controle!$L850+editar!$C$15))&amp;" Dias para vencer"),"Válido")),""),"Inválido")</f>
        <v/>
      </c>
      <c r="N850" s="94" t="str">
        <f>IF(controle!$L850="","",controle!$L850+editar!$C$15)</f>
        <v/>
      </c>
      <c r="O850" s="97"/>
      <c r="P850" s="80">
        <v>843.0</v>
      </c>
      <c r="Q850" s="80" t="str">
        <f>IF(controle!$J850="","",IF(controle!$J850="Vencido","Vencido",IF(controle!$J850="Válido","Válido","Próximo ao vencimento")))</f>
        <v/>
      </c>
      <c r="R850" s="81" t="str">
        <f>IF(controle!$I850="","",controle!$I850+editar!$C$9)</f>
        <v/>
      </c>
      <c r="S850" s="80" t="str">
        <f>IF(controle!$R850="","",VLOOKUP(MONTH(controle!$R850),editar!$F$2:$G$13,2,0))</f>
        <v/>
      </c>
      <c r="T850" s="80" t="str">
        <f>IF(controle!$R850="","",YEAR(controle!$R850))</f>
        <v/>
      </c>
      <c r="U850" s="80" t="str">
        <f>IF(controle!$M850="","",IF(controle!$M850="Vencido","Vencido",IF(controle!$M850="Válido","Válido","Próximo ao vencimento")))</f>
        <v/>
      </c>
      <c r="V850" s="80" t="str">
        <f>IF(controle!$N850="","",VLOOKUP(MONTH(controle!$N850),editar!$F$2:$G$13,2,0))</f>
        <v/>
      </c>
      <c r="W850" s="80" t="str">
        <f>IF(controle!$N850="","",YEAR(controle!$N850))</f>
        <v/>
      </c>
      <c r="X850" s="80" t="str">
        <f>IF(controle!$I850="","",VLOOKUP(MONTH(controle!$I850),editar!$F$2:$G$13,2,0))</f>
        <v/>
      </c>
      <c r="Y850" s="80" t="str">
        <f>IF(controle!$I850="","",YEAR(controle!$I850))</f>
        <v/>
      </c>
      <c r="Z850" s="80" t="str">
        <f>IF(controle!$L850="","",VLOOKUP(MONTH(controle!$L850),editar!$F$2:$G$13,2,0))</f>
        <v/>
      </c>
      <c r="AA850" s="80" t="str">
        <f>IF(controle!$L850="","",YEAR(controle!$L850))</f>
        <v/>
      </c>
      <c r="AB850" s="61"/>
      <c r="AC850" s="62">
        <f>IFERROR(K850-editar!$C$1,"")</f>
        <v>-44648</v>
      </c>
      <c r="AD850" s="62">
        <f t="shared" si="1"/>
        <v>9999955352</v>
      </c>
      <c r="AE850" s="63"/>
      <c r="AF850" s="63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ht="19.5" customHeight="1">
      <c r="A851" s="82" t="str">
        <f>IF(controle!$D851="","",controle!$P851)</f>
        <v/>
      </c>
      <c r="B851" s="83"/>
      <c r="C851" s="83"/>
      <c r="D851" s="83"/>
      <c r="E851" s="83"/>
      <c r="F851" s="91"/>
      <c r="G851" s="99"/>
      <c r="H851" s="91"/>
      <c r="I851" s="100"/>
      <c r="J851" s="92" t="str">
        <f>IFERROR(IF((controle!$I851&gt;0),IF((DAYS360(TODAY(),(controle!$I851+editar!$C$9))&lt;1),"Vencido",IF((DAYS360(TODAY(),(controle!$I851+editar!$C$9))&lt;31),(DAYS360(TODAY(),(controle!$I851+editar!$C$9))&amp;" Dias para vencer"),"Válido")),""),"Inválido")</f>
        <v/>
      </c>
      <c r="K851" s="93" t="str">
        <f>controle!$R851</f>
        <v/>
      </c>
      <c r="L851" s="94"/>
      <c r="M851" s="95" t="str">
        <f>IFERROR(IF((controle!$L851&gt;0),IF((DAYS360(TODAY(),(controle!$L851+editar!$C$15))&lt;1),"Vencido",IF((DAYS360(TODAY(),(controle!$L851+editar!$C$15))&lt;31),(DAYS360(TODAY(),(controle!$L851+editar!$C$15))&amp;" Dias para vencer"),"Válido")),""),"Inválido")</f>
        <v/>
      </c>
      <c r="N851" s="94" t="str">
        <f>IF(controle!$L851="","",controle!$L851+editar!$C$15)</f>
        <v/>
      </c>
      <c r="O851" s="97"/>
      <c r="P851" s="80">
        <v>844.0</v>
      </c>
      <c r="Q851" s="80" t="str">
        <f>IF(controle!$J851="","",IF(controle!$J851="Vencido","Vencido",IF(controle!$J851="Válido","Válido","Próximo ao vencimento")))</f>
        <v/>
      </c>
      <c r="R851" s="81" t="str">
        <f>IF(controle!$I851="","",controle!$I851+editar!$C$9)</f>
        <v/>
      </c>
      <c r="S851" s="80" t="str">
        <f>IF(controle!$R851="","",VLOOKUP(MONTH(controle!$R851),editar!$F$2:$G$13,2,0))</f>
        <v/>
      </c>
      <c r="T851" s="80" t="str">
        <f>IF(controle!$R851="","",YEAR(controle!$R851))</f>
        <v/>
      </c>
      <c r="U851" s="80" t="str">
        <f>IF(controle!$M851="","",IF(controle!$M851="Vencido","Vencido",IF(controle!$M851="Válido","Válido","Próximo ao vencimento")))</f>
        <v/>
      </c>
      <c r="V851" s="80" t="str">
        <f>IF(controle!$N851="","",VLOOKUP(MONTH(controle!$N851),editar!$F$2:$G$13,2,0))</f>
        <v/>
      </c>
      <c r="W851" s="80" t="str">
        <f>IF(controle!$N851="","",YEAR(controle!$N851))</f>
        <v/>
      </c>
      <c r="X851" s="80" t="str">
        <f>IF(controle!$I851="","",VLOOKUP(MONTH(controle!$I851),editar!$F$2:$G$13,2,0))</f>
        <v/>
      </c>
      <c r="Y851" s="80" t="str">
        <f>IF(controle!$I851="","",YEAR(controle!$I851))</f>
        <v/>
      </c>
      <c r="Z851" s="80" t="str">
        <f>IF(controle!$L851="","",VLOOKUP(MONTH(controle!$L851),editar!$F$2:$G$13,2,0))</f>
        <v/>
      </c>
      <c r="AA851" s="80" t="str">
        <f>IF(controle!$L851="","",YEAR(controle!$L851))</f>
        <v/>
      </c>
      <c r="AB851" s="61"/>
      <c r="AC851" s="62">
        <f>IFERROR(K851-editar!$C$1,"")</f>
        <v>-44648</v>
      </c>
      <c r="AD851" s="62">
        <f t="shared" si="1"/>
        <v>9999955352</v>
      </c>
      <c r="AE851" s="63"/>
      <c r="AF851" s="63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ht="19.5" customHeight="1">
      <c r="A852" s="82" t="str">
        <f>IF(controle!$D852="","",controle!$P852)</f>
        <v/>
      </c>
      <c r="B852" s="83"/>
      <c r="C852" s="83"/>
      <c r="D852" s="83"/>
      <c r="E852" s="83"/>
      <c r="F852" s="91"/>
      <c r="G852" s="99"/>
      <c r="H852" s="91"/>
      <c r="I852" s="100"/>
      <c r="J852" s="92" t="str">
        <f>IFERROR(IF((controle!$I852&gt;0),IF((DAYS360(TODAY(),(controle!$I852+editar!$C$9))&lt;1),"Vencido",IF((DAYS360(TODAY(),(controle!$I852+editar!$C$9))&lt;31),(DAYS360(TODAY(),(controle!$I852+editar!$C$9))&amp;" Dias para vencer"),"Válido")),""),"Inválido")</f>
        <v/>
      </c>
      <c r="K852" s="93" t="str">
        <f>controle!$R852</f>
        <v/>
      </c>
      <c r="L852" s="94"/>
      <c r="M852" s="95" t="str">
        <f>IFERROR(IF((controle!$L852&gt;0),IF((DAYS360(TODAY(),(controle!$L852+editar!$C$15))&lt;1),"Vencido",IF((DAYS360(TODAY(),(controle!$L852+editar!$C$15))&lt;31),(DAYS360(TODAY(),(controle!$L852+editar!$C$15))&amp;" Dias para vencer"),"Válido")),""),"Inválido")</f>
        <v/>
      </c>
      <c r="N852" s="94" t="str">
        <f>IF(controle!$L852="","",controle!$L852+editar!$C$15)</f>
        <v/>
      </c>
      <c r="O852" s="97"/>
      <c r="P852" s="80">
        <v>845.0</v>
      </c>
      <c r="Q852" s="80" t="str">
        <f>IF(controle!$J852="","",IF(controle!$J852="Vencido","Vencido",IF(controle!$J852="Válido","Válido","Próximo ao vencimento")))</f>
        <v/>
      </c>
      <c r="R852" s="81" t="str">
        <f>IF(controle!$I852="","",controle!$I852+editar!$C$9)</f>
        <v/>
      </c>
      <c r="S852" s="80" t="str">
        <f>IF(controle!$R852="","",VLOOKUP(MONTH(controle!$R852),editar!$F$2:$G$13,2,0))</f>
        <v/>
      </c>
      <c r="T852" s="80" t="str">
        <f>IF(controle!$R852="","",YEAR(controle!$R852))</f>
        <v/>
      </c>
      <c r="U852" s="80" t="str">
        <f>IF(controle!$M852="","",IF(controle!$M852="Vencido","Vencido",IF(controle!$M852="Válido","Válido","Próximo ao vencimento")))</f>
        <v/>
      </c>
      <c r="V852" s="80" t="str">
        <f>IF(controle!$N852="","",VLOOKUP(MONTH(controle!$N852),editar!$F$2:$G$13,2,0))</f>
        <v/>
      </c>
      <c r="W852" s="80" t="str">
        <f>IF(controle!$N852="","",YEAR(controle!$N852))</f>
        <v/>
      </c>
      <c r="X852" s="80" t="str">
        <f>IF(controle!$I852="","",VLOOKUP(MONTH(controle!$I852),editar!$F$2:$G$13,2,0))</f>
        <v/>
      </c>
      <c r="Y852" s="80" t="str">
        <f>IF(controle!$I852="","",YEAR(controle!$I852))</f>
        <v/>
      </c>
      <c r="Z852" s="80" t="str">
        <f>IF(controle!$L852="","",VLOOKUP(MONTH(controle!$L852),editar!$F$2:$G$13,2,0))</f>
        <v/>
      </c>
      <c r="AA852" s="80" t="str">
        <f>IF(controle!$L852="","",YEAR(controle!$L852))</f>
        <v/>
      </c>
      <c r="AB852" s="61"/>
      <c r="AC852" s="62">
        <f>IFERROR(K852-editar!$C$1,"")</f>
        <v>-44648</v>
      </c>
      <c r="AD852" s="62">
        <f t="shared" si="1"/>
        <v>9999955352</v>
      </c>
      <c r="AE852" s="63"/>
      <c r="AF852" s="63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ht="19.5" customHeight="1">
      <c r="A853" s="82" t="str">
        <f>IF(controle!$D853="","",controle!$P853)</f>
        <v/>
      </c>
      <c r="B853" s="83"/>
      <c r="C853" s="83"/>
      <c r="D853" s="83"/>
      <c r="E853" s="83"/>
      <c r="F853" s="91"/>
      <c r="G853" s="99"/>
      <c r="H853" s="91"/>
      <c r="I853" s="100"/>
      <c r="J853" s="92" t="str">
        <f>IFERROR(IF((controle!$I853&gt;0),IF((DAYS360(TODAY(),(controle!$I853+editar!$C$9))&lt;1),"Vencido",IF((DAYS360(TODAY(),(controle!$I853+editar!$C$9))&lt;31),(DAYS360(TODAY(),(controle!$I853+editar!$C$9))&amp;" Dias para vencer"),"Válido")),""),"Inválido")</f>
        <v/>
      </c>
      <c r="K853" s="93" t="str">
        <f>controle!$R853</f>
        <v/>
      </c>
      <c r="L853" s="94"/>
      <c r="M853" s="95" t="str">
        <f>IFERROR(IF((controle!$L853&gt;0),IF((DAYS360(TODAY(),(controle!$L853+editar!$C$15))&lt;1),"Vencido",IF((DAYS360(TODAY(),(controle!$L853+editar!$C$15))&lt;31),(DAYS360(TODAY(),(controle!$L853+editar!$C$15))&amp;" Dias para vencer"),"Válido")),""),"Inválido")</f>
        <v/>
      </c>
      <c r="N853" s="94" t="str">
        <f>IF(controle!$L853="","",controle!$L853+editar!$C$15)</f>
        <v/>
      </c>
      <c r="O853" s="97"/>
      <c r="P853" s="80">
        <v>846.0</v>
      </c>
      <c r="Q853" s="80" t="str">
        <f>IF(controle!$J853="","",IF(controle!$J853="Vencido","Vencido",IF(controle!$J853="Válido","Válido","Próximo ao vencimento")))</f>
        <v/>
      </c>
      <c r="R853" s="81" t="str">
        <f>IF(controle!$I853="","",controle!$I853+editar!$C$9)</f>
        <v/>
      </c>
      <c r="S853" s="80" t="str">
        <f>IF(controle!$R853="","",VLOOKUP(MONTH(controle!$R853),editar!$F$2:$G$13,2,0))</f>
        <v/>
      </c>
      <c r="T853" s="80" t="str">
        <f>IF(controle!$R853="","",YEAR(controle!$R853))</f>
        <v/>
      </c>
      <c r="U853" s="80" t="str">
        <f>IF(controle!$M853="","",IF(controle!$M853="Vencido","Vencido",IF(controle!$M853="Válido","Válido","Próximo ao vencimento")))</f>
        <v/>
      </c>
      <c r="V853" s="80" t="str">
        <f>IF(controle!$N853="","",VLOOKUP(MONTH(controle!$N853),editar!$F$2:$G$13,2,0))</f>
        <v/>
      </c>
      <c r="W853" s="80" t="str">
        <f>IF(controle!$N853="","",YEAR(controle!$N853))</f>
        <v/>
      </c>
      <c r="X853" s="80" t="str">
        <f>IF(controle!$I853="","",VLOOKUP(MONTH(controle!$I853),editar!$F$2:$G$13,2,0))</f>
        <v/>
      </c>
      <c r="Y853" s="80" t="str">
        <f>IF(controle!$I853="","",YEAR(controle!$I853))</f>
        <v/>
      </c>
      <c r="Z853" s="80" t="str">
        <f>IF(controle!$L853="","",VLOOKUP(MONTH(controle!$L853),editar!$F$2:$G$13,2,0))</f>
        <v/>
      </c>
      <c r="AA853" s="80" t="str">
        <f>IF(controle!$L853="","",YEAR(controle!$L853))</f>
        <v/>
      </c>
      <c r="AB853" s="61"/>
      <c r="AC853" s="62">
        <f>IFERROR(K853-editar!$C$1,"")</f>
        <v>-44648</v>
      </c>
      <c r="AD853" s="62">
        <f t="shared" si="1"/>
        <v>9999955352</v>
      </c>
      <c r="AE853" s="63"/>
      <c r="AF853" s="63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ht="19.5" customHeight="1">
      <c r="A854" s="82" t="str">
        <f>IF(controle!$D854="","",controle!$P854)</f>
        <v/>
      </c>
      <c r="B854" s="83"/>
      <c r="C854" s="83"/>
      <c r="D854" s="83"/>
      <c r="E854" s="83"/>
      <c r="F854" s="91"/>
      <c r="G854" s="99"/>
      <c r="H854" s="91"/>
      <c r="I854" s="100"/>
      <c r="J854" s="92" t="str">
        <f>IFERROR(IF((controle!$I854&gt;0),IF((DAYS360(TODAY(),(controle!$I854+editar!$C$9))&lt;1),"Vencido",IF((DAYS360(TODAY(),(controle!$I854+editar!$C$9))&lt;31),(DAYS360(TODAY(),(controle!$I854+editar!$C$9))&amp;" Dias para vencer"),"Válido")),""),"Inválido")</f>
        <v/>
      </c>
      <c r="K854" s="93" t="str">
        <f>controle!$R854</f>
        <v/>
      </c>
      <c r="L854" s="94"/>
      <c r="M854" s="95" t="str">
        <f>IFERROR(IF((controle!$L854&gt;0),IF((DAYS360(TODAY(),(controle!$L854+editar!$C$15))&lt;1),"Vencido",IF((DAYS360(TODAY(),(controle!$L854+editar!$C$15))&lt;31),(DAYS360(TODAY(),(controle!$L854+editar!$C$15))&amp;" Dias para vencer"),"Válido")),""),"Inválido")</f>
        <v/>
      </c>
      <c r="N854" s="94" t="str">
        <f>IF(controle!$L854="","",controle!$L854+editar!$C$15)</f>
        <v/>
      </c>
      <c r="O854" s="97"/>
      <c r="P854" s="80">
        <v>847.0</v>
      </c>
      <c r="Q854" s="80" t="str">
        <f>IF(controle!$J854="","",IF(controle!$J854="Vencido","Vencido",IF(controle!$J854="Válido","Válido","Próximo ao vencimento")))</f>
        <v/>
      </c>
      <c r="R854" s="81" t="str">
        <f>IF(controle!$I854="","",controle!$I854+editar!$C$9)</f>
        <v/>
      </c>
      <c r="S854" s="80" t="str">
        <f>IF(controle!$R854="","",VLOOKUP(MONTH(controle!$R854),editar!$F$2:$G$13,2,0))</f>
        <v/>
      </c>
      <c r="T854" s="80" t="str">
        <f>IF(controle!$R854="","",YEAR(controle!$R854))</f>
        <v/>
      </c>
      <c r="U854" s="80" t="str">
        <f>IF(controle!$M854="","",IF(controle!$M854="Vencido","Vencido",IF(controle!$M854="Válido","Válido","Próximo ao vencimento")))</f>
        <v/>
      </c>
      <c r="V854" s="80" t="str">
        <f>IF(controle!$N854="","",VLOOKUP(MONTH(controle!$N854),editar!$F$2:$G$13,2,0))</f>
        <v/>
      </c>
      <c r="W854" s="80" t="str">
        <f>IF(controle!$N854="","",YEAR(controle!$N854))</f>
        <v/>
      </c>
      <c r="X854" s="80" t="str">
        <f>IF(controle!$I854="","",VLOOKUP(MONTH(controle!$I854),editar!$F$2:$G$13,2,0))</f>
        <v/>
      </c>
      <c r="Y854" s="80" t="str">
        <f>IF(controle!$I854="","",YEAR(controle!$I854))</f>
        <v/>
      </c>
      <c r="Z854" s="80" t="str">
        <f>IF(controle!$L854="","",VLOOKUP(MONTH(controle!$L854),editar!$F$2:$G$13,2,0))</f>
        <v/>
      </c>
      <c r="AA854" s="80" t="str">
        <f>IF(controle!$L854="","",YEAR(controle!$L854))</f>
        <v/>
      </c>
      <c r="AB854" s="61"/>
      <c r="AC854" s="62">
        <f>IFERROR(K854-editar!$C$1,"")</f>
        <v>-44648</v>
      </c>
      <c r="AD854" s="62">
        <f t="shared" si="1"/>
        <v>9999955352</v>
      </c>
      <c r="AE854" s="63"/>
      <c r="AF854" s="63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ht="19.5" customHeight="1">
      <c r="A855" s="82" t="str">
        <f>IF(controle!$D855="","",controle!$P855)</f>
        <v/>
      </c>
      <c r="B855" s="83"/>
      <c r="C855" s="83"/>
      <c r="D855" s="83"/>
      <c r="E855" s="83"/>
      <c r="F855" s="91"/>
      <c r="G855" s="99"/>
      <c r="H855" s="91"/>
      <c r="I855" s="100"/>
      <c r="J855" s="92" t="str">
        <f>IFERROR(IF((controle!$I855&gt;0),IF((DAYS360(TODAY(),(controle!$I855+editar!$C$9))&lt;1),"Vencido",IF((DAYS360(TODAY(),(controle!$I855+editar!$C$9))&lt;31),(DAYS360(TODAY(),(controle!$I855+editar!$C$9))&amp;" Dias para vencer"),"Válido")),""),"Inválido")</f>
        <v/>
      </c>
      <c r="K855" s="93" t="str">
        <f>controle!$R855</f>
        <v/>
      </c>
      <c r="L855" s="94"/>
      <c r="M855" s="95" t="str">
        <f>IFERROR(IF((controle!$L855&gt;0),IF((DAYS360(TODAY(),(controle!$L855+editar!$C$15))&lt;1),"Vencido",IF((DAYS360(TODAY(),(controle!$L855+editar!$C$15))&lt;31),(DAYS360(TODAY(),(controle!$L855+editar!$C$15))&amp;" Dias para vencer"),"Válido")),""),"Inválido")</f>
        <v/>
      </c>
      <c r="N855" s="94" t="str">
        <f>IF(controle!$L855="","",controle!$L855+editar!$C$15)</f>
        <v/>
      </c>
      <c r="O855" s="97"/>
      <c r="P855" s="80">
        <v>848.0</v>
      </c>
      <c r="Q855" s="80" t="str">
        <f>IF(controle!$J855="","",IF(controle!$J855="Vencido","Vencido",IF(controle!$J855="Válido","Válido","Próximo ao vencimento")))</f>
        <v/>
      </c>
      <c r="R855" s="81" t="str">
        <f>IF(controle!$I855="","",controle!$I855+editar!$C$9)</f>
        <v/>
      </c>
      <c r="S855" s="80" t="str">
        <f>IF(controle!$R855="","",VLOOKUP(MONTH(controle!$R855),editar!$F$2:$G$13,2,0))</f>
        <v/>
      </c>
      <c r="T855" s="80" t="str">
        <f>IF(controle!$R855="","",YEAR(controle!$R855))</f>
        <v/>
      </c>
      <c r="U855" s="80" t="str">
        <f>IF(controle!$M855="","",IF(controle!$M855="Vencido","Vencido",IF(controle!$M855="Válido","Válido","Próximo ao vencimento")))</f>
        <v/>
      </c>
      <c r="V855" s="80" t="str">
        <f>IF(controle!$N855="","",VLOOKUP(MONTH(controle!$N855),editar!$F$2:$G$13,2,0))</f>
        <v/>
      </c>
      <c r="W855" s="80" t="str">
        <f>IF(controle!$N855="","",YEAR(controle!$N855))</f>
        <v/>
      </c>
      <c r="X855" s="80" t="str">
        <f>IF(controle!$I855="","",VLOOKUP(MONTH(controle!$I855),editar!$F$2:$G$13,2,0))</f>
        <v/>
      </c>
      <c r="Y855" s="80" t="str">
        <f>IF(controle!$I855="","",YEAR(controle!$I855))</f>
        <v/>
      </c>
      <c r="Z855" s="80" t="str">
        <f>IF(controle!$L855="","",VLOOKUP(MONTH(controle!$L855),editar!$F$2:$G$13,2,0))</f>
        <v/>
      </c>
      <c r="AA855" s="80" t="str">
        <f>IF(controle!$L855="","",YEAR(controle!$L855))</f>
        <v/>
      </c>
      <c r="AB855" s="61"/>
      <c r="AC855" s="62">
        <f>IFERROR(K855-editar!$C$1,"")</f>
        <v>-44648</v>
      </c>
      <c r="AD855" s="62">
        <f t="shared" si="1"/>
        <v>9999955352</v>
      </c>
      <c r="AE855" s="63"/>
      <c r="AF855" s="63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ht="19.5" customHeight="1">
      <c r="A856" s="82" t="str">
        <f>IF(controle!$D856="","",controle!$P856)</f>
        <v/>
      </c>
      <c r="B856" s="83"/>
      <c r="C856" s="83"/>
      <c r="D856" s="83"/>
      <c r="E856" s="83"/>
      <c r="F856" s="91"/>
      <c r="G856" s="99"/>
      <c r="H856" s="91"/>
      <c r="I856" s="100"/>
      <c r="J856" s="92" t="str">
        <f>IFERROR(IF((controle!$I856&gt;0),IF((DAYS360(TODAY(),(controle!$I856+editar!$C$9))&lt;1),"Vencido",IF((DAYS360(TODAY(),(controle!$I856+editar!$C$9))&lt;31),(DAYS360(TODAY(),(controle!$I856+editar!$C$9))&amp;" Dias para vencer"),"Válido")),""),"Inválido")</f>
        <v/>
      </c>
      <c r="K856" s="93" t="str">
        <f>controle!$R856</f>
        <v/>
      </c>
      <c r="L856" s="94"/>
      <c r="M856" s="95" t="str">
        <f>IFERROR(IF((controle!$L856&gt;0),IF((DAYS360(TODAY(),(controle!$L856+editar!$C$15))&lt;1),"Vencido",IF((DAYS360(TODAY(),(controle!$L856+editar!$C$15))&lt;31),(DAYS360(TODAY(),(controle!$L856+editar!$C$15))&amp;" Dias para vencer"),"Válido")),""),"Inválido")</f>
        <v/>
      </c>
      <c r="N856" s="94" t="str">
        <f>IF(controle!$L856="","",controle!$L856+editar!$C$15)</f>
        <v/>
      </c>
      <c r="O856" s="97"/>
      <c r="P856" s="80">
        <v>849.0</v>
      </c>
      <c r="Q856" s="80" t="str">
        <f>IF(controle!$J856="","",IF(controle!$J856="Vencido","Vencido",IF(controle!$J856="Válido","Válido","Próximo ao vencimento")))</f>
        <v/>
      </c>
      <c r="R856" s="81" t="str">
        <f>IF(controle!$I856="","",controle!$I856+editar!$C$9)</f>
        <v/>
      </c>
      <c r="S856" s="80" t="str">
        <f>IF(controle!$R856="","",VLOOKUP(MONTH(controle!$R856),editar!$F$2:$G$13,2,0))</f>
        <v/>
      </c>
      <c r="T856" s="80" t="str">
        <f>IF(controle!$R856="","",YEAR(controle!$R856))</f>
        <v/>
      </c>
      <c r="U856" s="80" t="str">
        <f>IF(controle!$M856="","",IF(controle!$M856="Vencido","Vencido",IF(controle!$M856="Válido","Válido","Próximo ao vencimento")))</f>
        <v/>
      </c>
      <c r="V856" s="80" t="str">
        <f>IF(controle!$N856="","",VLOOKUP(MONTH(controle!$N856),editar!$F$2:$G$13,2,0))</f>
        <v/>
      </c>
      <c r="W856" s="80" t="str">
        <f>IF(controle!$N856="","",YEAR(controle!$N856))</f>
        <v/>
      </c>
      <c r="X856" s="80" t="str">
        <f>IF(controle!$I856="","",VLOOKUP(MONTH(controle!$I856),editar!$F$2:$G$13,2,0))</f>
        <v/>
      </c>
      <c r="Y856" s="80" t="str">
        <f>IF(controle!$I856="","",YEAR(controle!$I856))</f>
        <v/>
      </c>
      <c r="Z856" s="80" t="str">
        <f>IF(controle!$L856="","",VLOOKUP(MONTH(controle!$L856),editar!$F$2:$G$13,2,0))</f>
        <v/>
      </c>
      <c r="AA856" s="80" t="str">
        <f>IF(controle!$L856="","",YEAR(controle!$L856))</f>
        <v/>
      </c>
      <c r="AB856" s="61"/>
      <c r="AC856" s="62">
        <f>IFERROR(K856-editar!$C$1,"")</f>
        <v>-44648</v>
      </c>
      <c r="AD856" s="62">
        <f t="shared" si="1"/>
        <v>9999955352</v>
      </c>
      <c r="AE856" s="63"/>
      <c r="AF856" s="63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ht="19.5" customHeight="1">
      <c r="A857" s="82" t="str">
        <f>IF(controle!$D857="","",controle!$P857)</f>
        <v/>
      </c>
      <c r="B857" s="83"/>
      <c r="C857" s="83"/>
      <c r="D857" s="83"/>
      <c r="E857" s="83"/>
      <c r="F857" s="91"/>
      <c r="G857" s="99"/>
      <c r="H857" s="91"/>
      <c r="I857" s="100"/>
      <c r="J857" s="92" t="str">
        <f>IFERROR(IF((controle!$I857&gt;0),IF((DAYS360(TODAY(),(controle!$I857+editar!$C$9))&lt;1),"Vencido",IF((DAYS360(TODAY(),(controle!$I857+editar!$C$9))&lt;31),(DAYS360(TODAY(),(controle!$I857+editar!$C$9))&amp;" Dias para vencer"),"Válido")),""),"Inválido")</f>
        <v/>
      </c>
      <c r="K857" s="93" t="str">
        <f>controle!$R857</f>
        <v/>
      </c>
      <c r="L857" s="94"/>
      <c r="M857" s="95" t="str">
        <f>IFERROR(IF((controle!$L857&gt;0),IF((DAYS360(TODAY(),(controle!$L857+editar!$C$15))&lt;1),"Vencido",IF((DAYS360(TODAY(),(controle!$L857+editar!$C$15))&lt;31),(DAYS360(TODAY(),(controle!$L857+editar!$C$15))&amp;" Dias para vencer"),"Válido")),""),"Inválido")</f>
        <v/>
      </c>
      <c r="N857" s="94" t="str">
        <f>IF(controle!$L857="","",controle!$L857+editar!$C$15)</f>
        <v/>
      </c>
      <c r="O857" s="97"/>
      <c r="P857" s="80">
        <v>850.0</v>
      </c>
      <c r="Q857" s="80" t="str">
        <f>IF(controle!$J857="","",IF(controle!$J857="Vencido","Vencido",IF(controle!$J857="Válido","Válido","Próximo ao vencimento")))</f>
        <v/>
      </c>
      <c r="R857" s="81" t="str">
        <f>IF(controle!$I857="","",controle!$I857+editar!$C$9)</f>
        <v/>
      </c>
      <c r="S857" s="80" t="str">
        <f>IF(controle!$R857="","",VLOOKUP(MONTH(controle!$R857),editar!$F$2:$G$13,2,0))</f>
        <v/>
      </c>
      <c r="T857" s="80" t="str">
        <f>IF(controle!$R857="","",YEAR(controle!$R857))</f>
        <v/>
      </c>
      <c r="U857" s="80" t="str">
        <f>IF(controle!$M857="","",IF(controle!$M857="Vencido","Vencido",IF(controle!$M857="Válido","Válido","Próximo ao vencimento")))</f>
        <v/>
      </c>
      <c r="V857" s="80" t="str">
        <f>IF(controle!$N857="","",VLOOKUP(MONTH(controle!$N857),editar!$F$2:$G$13,2,0))</f>
        <v/>
      </c>
      <c r="W857" s="80" t="str">
        <f>IF(controle!$N857="","",YEAR(controle!$N857))</f>
        <v/>
      </c>
      <c r="X857" s="80" t="str">
        <f>IF(controle!$I857="","",VLOOKUP(MONTH(controle!$I857),editar!$F$2:$G$13,2,0))</f>
        <v/>
      </c>
      <c r="Y857" s="80" t="str">
        <f>IF(controle!$I857="","",YEAR(controle!$I857))</f>
        <v/>
      </c>
      <c r="Z857" s="80" t="str">
        <f>IF(controle!$L857="","",VLOOKUP(MONTH(controle!$L857),editar!$F$2:$G$13,2,0))</f>
        <v/>
      </c>
      <c r="AA857" s="80" t="str">
        <f>IF(controle!$L857="","",YEAR(controle!$L857))</f>
        <v/>
      </c>
      <c r="AB857" s="61"/>
      <c r="AC857" s="62">
        <f>IFERROR(K857-editar!$C$1,"")</f>
        <v>-44648</v>
      </c>
      <c r="AD857" s="62">
        <f t="shared" si="1"/>
        <v>9999955352</v>
      </c>
      <c r="AE857" s="63"/>
      <c r="AF857" s="63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ht="19.5" customHeight="1">
      <c r="A858" s="82" t="str">
        <f>IF(controle!$D858="","",controle!$P858)</f>
        <v/>
      </c>
      <c r="B858" s="83"/>
      <c r="C858" s="83"/>
      <c r="D858" s="83"/>
      <c r="E858" s="83"/>
      <c r="F858" s="91"/>
      <c r="G858" s="99"/>
      <c r="H858" s="91"/>
      <c r="I858" s="100"/>
      <c r="J858" s="92" t="str">
        <f>IFERROR(IF((controle!$I858&gt;0),IF((DAYS360(TODAY(),(controle!$I858+editar!$C$9))&lt;1),"Vencido",IF((DAYS360(TODAY(),(controle!$I858+editar!$C$9))&lt;31),(DAYS360(TODAY(),(controle!$I858+editar!$C$9))&amp;" Dias para vencer"),"Válido")),""),"Inválido")</f>
        <v/>
      </c>
      <c r="K858" s="93" t="str">
        <f>controle!$R858</f>
        <v/>
      </c>
      <c r="L858" s="94"/>
      <c r="M858" s="95" t="str">
        <f>IFERROR(IF((controle!$L858&gt;0),IF((DAYS360(TODAY(),(controle!$L858+editar!$C$15))&lt;1),"Vencido",IF((DAYS360(TODAY(),(controle!$L858+editar!$C$15))&lt;31),(DAYS360(TODAY(),(controle!$L858+editar!$C$15))&amp;" Dias para vencer"),"Válido")),""),"Inválido")</f>
        <v/>
      </c>
      <c r="N858" s="94" t="str">
        <f>IF(controle!$L858="","",controle!$L858+editar!$C$15)</f>
        <v/>
      </c>
      <c r="O858" s="97"/>
      <c r="P858" s="80">
        <v>851.0</v>
      </c>
      <c r="Q858" s="80" t="str">
        <f>IF(controle!$J858="","",IF(controle!$J858="Vencido","Vencido",IF(controle!$J858="Válido","Válido","Próximo ao vencimento")))</f>
        <v/>
      </c>
      <c r="R858" s="81" t="str">
        <f>IF(controle!$I858="","",controle!$I858+editar!$C$9)</f>
        <v/>
      </c>
      <c r="S858" s="80" t="str">
        <f>IF(controle!$R858="","",VLOOKUP(MONTH(controle!$R858),editar!$F$2:$G$13,2,0))</f>
        <v/>
      </c>
      <c r="T858" s="80" t="str">
        <f>IF(controle!$R858="","",YEAR(controle!$R858))</f>
        <v/>
      </c>
      <c r="U858" s="80" t="str">
        <f>IF(controle!$M858="","",IF(controle!$M858="Vencido","Vencido",IF(controle!$M858="Válido","Válido","Próximo ao vencimento")))</f>
        <v/>
      </c>
      <c r="V858" s="80" t="str">
        <f>IF(controle!$N858="","",VLOOKUP(MONTH(controle!$N858),editar!$F$2:$G$13,2,0))</f>
        <v/>
      </c>
      <c r="W858" s="80" t="str">
        <f>IF(controle!$N858="","",YEAR(controle!$N858))</f>
        <v/>
      </c>
      <c r="X858" s="80" t="str">
        <f>IF(controle!$I858="","",VLOOKUP(MONTH(controle!$I858),editar!$F$2:$G$13,2,0))</f>
        <v/>
      </c>
      <c r="Y858" s="80" t="str">
        <f>IF(controle!$I858="","",YEAR(controle!$I858))</f>
        <v/>
      </c>
      <c r="Z858" s="80" t="str">
        <f>IF(controle!$L858="","",VLOOKUP(MONTH(controle!$L858),editar!$F$2:$G$13,2,0))</f>
        <v/>
      </c>
      <c r="AA858" s="80" t="str">
        <f>IF(controle!$L858="","",YEAR(controle!$L858))</f>
        <v/>
      </c>
      <c r="AB858" s="61"/>
      <c r="AC858" s="62">
        <f>IFERROR(K858-editar!$C$1,"")</f>
        <v>-44648</v>
      </c>
      <c r="AD858" s="62">
        <f t="shared" si="1"/>
        <v>9999955352</v>
      </c>
      <c r="AE858" s="63"/>
      <c r="AF858" s="63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ht="19.5" customHeight="1">
      <c r="A859" s="82" t="str">
        <f>IF(controle!$D859="","",controle!$P859)</f>
        <v/>
      </c>
      <c r="B859" s="83"/>
      <c r="C859" s="83"/>
      <c r="D859" s="83"/>
      <c r="E859" s="83"/>
      <c r="F859" s="91"/>
      <c r="G859" s="99"/>
      <c r="H859" s="91"/>
      <c r="I859" s="100"/>
      <c r="J859" s="92" t="str">
        <f>IFERROR(IF((controle!$I859&gt;0),IF((DAYS360(TODAY(),(controle!$I859+editar!$C$9))&lt;1),"Vencido",IF((DAYS360(TODAY(),(controle!$I859+editar!$C$9))&lt;31),(DAYS360(TODAY(),(controle!$I859+editar!$C$9))&amp;" Dias para vencer"),"Válido")),""),"Inválido")</f>
        <v/>
      </c>
      <c r="K859" s="93" t="str">
        <f>controle!$R859</f>
        <v/>
      </c>
      <c r="L859" s="94"/>
      <c r="M859" s="95" t="str">
        <f>IFERROR(IF((controle!$L859&gt;0),IF((DAYS360(TODAY(),(controle!$L859+editar!$C$15))&lt;1),"Vencido",IF((DAYS360(TODAY(),(controle!$L859+editar!$C$15))&lt;31),(DAYS360(TODAY(),(controle!$L859+editar!$C$15))&amp;" Dias para vencer"),"Válido")),""),"Inválido")</f>
        <v/>
      </c>
      <c r="N859" s="94" t="str">
        <f>IF(controle!$L859="","",controle!$L859+editar!$C$15)</f>
        <v/>
      </c>
      <c r="O859" s="97"/>
      <c r="P859" s="80">
        <v>852.0</v>
      </c>
      <c r="Q859" s="80" t="str">
        <f>IF(controle!$J859="","",IF(controle!$J859="Vencido","Vencido",IF(controle!$J859="Válido","Válido","Próximo ao vencimento")))</f>
        <v/>
      </c>
      <c r="R859" s="81" t="str">
        <f>IF(controle!$I859="","",controle!$I859+editar!$C$9)</f>
        <v/>
      </c>
      <c r="S859" s="80" t="str">
        <f>IF(controle!$R859="","",VLOOKUP(MONTH(controle!$R859),editar!$F$2:$G$13,2,0))</f>
        <v/>
      </c>
      <c r="T859" s="80" t="str">
        <f>IF(controle!$R859="","",YEAR(controle!$R859))</f>
        <v/>
      </c>
      <c r="U859" s="80" t="str">
        <f>IF(controle!$M859="","",IF(controle!$M859="Vencido","Vencido",IF(controle!$M859="Válido","Válido","Próximo ao vencimento")))</f>
        <v/>
      </c>
      <c r="V859" s="80" t="str">
        <f>IF(controle!$N859="","",VLOOKUP(MONTH(controle!$N859),editar!$F$2:$G$13,2,0))</f>
        <v/>
      </c>
      <c r="W859" s="80" t="str">
        <f>IF(controle!$N859="","",YEAR(controle!$N859))</f>
        <v/>
      </c>
      <c r="X859" s="80" t="str">
        <f>IF(controle!$I859="","",VLOOKUP(MONTH(controle!$I859),editar!$F$2:$G$13,2,0))</f>
        <v/>
      </c>
      <c r="Y859" s="80" t="str">
        <f>IF(controle!$I859="","",YEAR(controle!$I859))</f>
        <v/>
      </c>
      <c r="Z859" s="80" t="str">
        <f>IF(controle!$L859="","",VLOOKUP(MONTH(controle!$L859),editar!$F$2:$G$13,2,0))</f>
        <v/>
      </c>
      <c r="AA859" s="80" t="str">
        <f>IF(controle!$L859="","",YEAR(controle!$L859))</f>
        <v/>
      </c>
      <c r="AB859" s="61"/>
      <c r="AC859" s="62">
        <f>IFERROR(K859-editar!$C$1,"")</f>
        <v>-44648</v>
      </c>
      <c r="AD859" s="62">
        <f t="shared" si="1"/>
        <v>9999955352</v>
      </c>
      <c r="AE859" s="63"/>
      <c r="AF859" s="63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ht="19.5" customHeight="1">
      <c r="A860" s="82" t="str">
        <f>IF(controle!$D860="","",controle!$P860)</f>
        <v/>
      </c>
      <c r="B860" s="83"/>
      <c r="C860" s="83"/>
      <c r="D860" s="83"/>
      <c r="E860" s="83"/>
      <c r="F860" s="91"/>
      <c r="G860" s="99"/>
      <c r="H860" s="91"/>
      <c r="I860" s="100"/>
      <c r="J860" s="92" t="str">
        <f>IFERROR(IF((controle!$I860&gt;0),IF((DAYS360(TODAY(),(controle!$I860+editar!$C$9))&lt;1),"Vencido",IF((DAYS360(TODAY(),(controle!$I860+editar!$C$9))&lt;31),(DAYS360(TODAY(),(controle!$I860+editar!$C$9))&amp;" Dias para vencer"),"Válido")),""),"Inválido")</f>
        <v/>
      </c>
      <c r="K860" s="93" t="str">
        <f>controle!$R860</f>
        <v/>
      </c>
      <c r="L860" s="94"/>
      <c r="M860" s="95" t="str">
        <f>IFERROR(IF((controle!$L860&gt;0),IF((DAYS360(TODAY(),(controle!$L860+editar!$C$15))&lt;1),"Vencido",IF((DAYS360(TODAY(),(controle!$L860+editar!$C$15))&lt;31),(DAYS360(TODAY(),(controle!$L860+editar!$C$15))&amp;" Dias para vencer"),"Válido")),""),"Inválido")</f>
        <v/>
      </c>
      <c r="N860" s="94" t="str">
        <f>IF(controle!$L860="","",controle!$L860+editar!$C$15)</f>
        <v/>
      </c>
      <c r="O860" s="97"/>
      <c r="P860" s="80">
        <v>853.0</v>
      </c>
      <c r="Q860" s="80" t="str">
        <f>IF(controle!$J860="","",IF(controle!$J860="Vencido","Vencido",IF(controle!$J860="Válido","Válido","Próximo ao vencimento")))</f>
        <v/>
      </c>
      <c r="R860" s="81" t="str">
        <f>IF(controle!$I860="","",controle!$I860+editar!$C$9)</f>
        <v/>
      </c>
      <c r="S860" s="80" t="str">
        <f>IF(controle!$R860="","",VLOOKUP(MONTH(controle!$R860),editar!$F$2:$G$13,2,0))</f>
        <v/>
      </c>
      <c r="T860" s="80" t="str">
        <f>IF(controle!$R860="","",YEAR(controle!$R860))</f>
        <v/>
      </c>
      <c r="U860" s="80" t="str">
        <f>IF(controle!$M860="","",IF(controle!$M860="Vencido","Vencido",IF(controle!$M860="Válido","Válido","Próximo ao vencimento")))</f>
        <v/>
      </c>
      <c r="V860" s="80" t="str">
        <f>IF(controle!$N860="","",VLOOKUP(MONTH(controle!$N860),editar!$F$2:$G$13,2,0))</f>
        <v/>
      </c>
      <c r="W860" s="80" t="str">
        <f>IF(controle!$N860="","",YEAR(controle!$N860))</f>
        <v/>
      </c>
      <c r="X860" s="80" t="str">
        <f>IF(controle!$I860="","",VLOOKUP(MONTH(controle!$I860),editar!$F$2:$G$13,2,0))</f>
        <v/>
      </c>
      <c r="Y860" s="80" t="str">
        <f>IF(controle!$I860="","",YEAR(controle!$I860))</f>
        <v/>
      </c>
      <c r="Z860" s="80" t="str">
        <f>IF(controle!$L860="","",VLOOKUP(MONTH(controle!$L860),editar!$F$2:$G$13,2,0))</f>
        <v/>
      </c>
      <c r="AA860" s="80" t="str">
        <f>IF(controle!$L860="","",YEAR(controle!$L860))</f>
        <v/>
      </c>
      <c r="AB860" s="61"/>
      <c r="AC860" s="62">
        <f>IFERROR(K860-editar!$C$1,"")</f>
        <v>-44648</v>
      </c>
      <c r="AD860" s="62">
        <f t="shared" si="1"/>
        <v>9999955352</v>
      </c>
      <c r="AE860" s="63"/>
      <c r="AF860" s="63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ht="19.5" customHeight="1">
      <c r="A861" s="82" t="str">
        <f>IF(controle!$D861="","",controle!$P861)</f>
        <v/>
      </c>
      <c r="B861" s="83"/>
      <c r="C861" s="83"/>
      <c r="D861" s="83"/>
      <c r="E861" s="83"/>
      <c r="F861" s="91"/>
      <c r="G861" s="99"/>
      <c r="H861" s="91"/>
      <c r="I861" s="100"/>
      <c r="J861" s="92" t="str">
        <f>IFERROR(IF((controle!$I861&gt;0),IF((DAYS360(TODAY(),(controle!$I861+editar!$C$9))&lt;1),"Vencido",IF((DAYS360(TODAY(),(controle!$I861+editar!$C$9))&lt;31),(DAYS360(TODAY(),(controle!$I861+editar!$C$9))&amp;" Dias para vencer"),"Válido")),""),"Inválido")</f>
        <v/>
      </c>
      <c r="K861" s="93" t="str">
        <f>controle!$R861</f>
        <v/>
      </c>
      <c r="L861" s="94"/>
      <c r="M861" s="95" t="str">
        <f>IFERROR(IF((controle!$L861&gt;0),IF((DAYS360(TODAY(),(controle!$L861+editar!$C$15))&lt;1),"Vencido",IF((DAYS360(TODAY(),(controle!$L861+editar!$C$15))&lt;31),(DAYS360(TODAY(),(controle!$L861+editar!$C$15))&amp;" Dias para vencer"),"Válido")),""),"Inválido")</f>
        <v/>
      </c>
      <c r="N861" s="94" t="str">
        <f>IF(controle!$L861="","",controle!$L861+editar!$C$15)</f>
        <v/>
      </c>
      <c r="O861" s="97"/>
      <c r="P861" s="80">
        <v>854.0</v>
      </c>
      <c r="Q861" s="80" t="str">
        <f>IF(controle!$J861="","",IF(controle!$J861="Vencido","Vencido",IF(controle!$J861="Válido","Válido","Próximo ao vencimento")))</f>
        <v/>
      </c>
      <c r="R861" s="81" t="str">
        <f>IF(controle!$I861="","",controle!$I861+editar!$C$9)</f>
        <v/>
      </c>
      <c r="S861" s="80" t="str">
        <f>IF(controle!$R861="","",VLOOKUP(MONTH(controle!$R861),editar!$F$2:$G$13,2,0))</f>
        <v/>
      </c>
      <c r="T861" s="80" t="str">
        <f>IF(controle!$R861="","",YEAR(controle!$R861))</f>
        <v/>
      </c>
      <c r="U861" s="80" t="str">
        <f>IF(controle!$M861="","",IF(controle!$M861="Vencido","Vencido",IF(controle!$M861="Válido","Válido","Próximo ao vencimento")))</f>
        <v/>
      </c>
      <c r="V861" s="80" t="str">
        <f>IF(controle!$N861="","",VLOOKUP(MONTH(controle!$N861),editar!$F$2:$G$13,2,0))</f>
        <v/>
      </c>
      <c r="W861" s="80" t="str">
        <f>IF(controle!$N861="","",YEAR(controle!$N861))</f>
        <v/>
      </c>
      <c r="X861" s="80" t="str">
        <f>IF(controle!$I861="","",VLOOKUP(MONTH(controle!$I861),editar!$F$2:$G$13,2,0))</f>
        <v/>
      </c>
      <c r="Y861" s="80" t="str">
        <f>IF(controle!$I861="","",YEAR(controle!$I861))</f>
        <v/>
      </c>
      <c r="Z861" s="80" t="str">
        <f>IF(controle!$L861="","",VLOOKUP(MONTH(controle!$L861),editar!$F$2:$G$13,2,0))</f>
        <v/>
      </c>
      <c r="AA861" s="80" t="str">
        <f>IF(controle!$L861="","",YEAR(controle!$L861))</f>
        <v/>
      </c>
      <c r="AB861" s="61"/>
      <c r="AC861" s="62">
        <f>IFERROR(K861-editar!$C$1,"")</f>
        <v>-44648</v>
      </c>
      <c r="AD861" s="62">
        <f t="shared" si="1"/>
        <v>9999955352</v>
      </c>
      <c r="AE861" s="63"/>
      <c r="AF861" s="63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ht="19.5" customHeight="1">
      <c r="A862" s="82" t="str">
        <f>IF(controle!$D862="","",controle!$P862)</f>
        <v/>
      </c>
      <c r="B862" s="83"/>
      <c r="C862" s="83"/>
      <c r="D862" s="83"/>
      <c r="E862" s="83"/>
      <c r="F862" s="91"/>
      <c r="G862" s="99"/>
      <c r="H862" s="91"/>
      <c r="I862" s="100"/>
      <c r="J862" s="92" t="str">
        <f>IFERROR(IF((controle!$I862&gt;0),IF((DAYS360(TODAY(),(controle!$I862+editar!$C$9))&lt;1),"Vencido",IF((DAYS360(TODAY(),(controle!$I862+editar!$C$9))&lt;31),(DAYS360(TODAY(),(controle!$I862+editar!$C$9))&amp;" Dias para vencer"),"Válido")),""),"Inválido")</f>
        <v/>
      </c>
      <c r="K862" s="93" t="str">
        <f>controle!$R862</f>
        <v/>
      </c>
      <c r="L862" s="94"/>
      <c r="M862" s="95" t="str">
        <f>IFERROR(IF((controle!$L862&gt;0),IF((DAYS360(TODAY(),(controle!$L862+editar!$C$15))&lt;1),"Vencido",IF((DAYS360(TODAY(),(controle!$L862+editar!$C$15))&lt;31),(DAYS360(TODAY(),(controle!$L862+editar!$C$15))&amp;" Dias para vencer"),"Válido")),""),"Inválido")</f>
        <v/>
      </c>
      <c r="N862" s="94" t="str">
        <f>IF(controle!$L862="","",controle!$L862+editar!$C$15)</f>
        <v/>
      </c>
      <c r="O862" s="97"/>
      <c r="P862" s="80">
        <v>855.0</v>
      </c>
      <c r="Q862" s="80" t="str">
        <f>IF(controle!$J862="","",IF(controle!$J862="Vencido","Vencido",IF(controle!$J862="Válido","Válido","Próximo ao vencimento")))</f>
        <v/>
      </c>
      <c r="R862" s="81" t="str">
        <f>IF(controle!$I862="","",controle!$I862+editar!$C$9)</f>
        <v/>
      </c>
      <c r="S862" s="80" t="str">
        <f>IF(controle!$R862="","",VLOOKUP(MONTH(controle!$R862),editar!$F$2:$G$13,2,0))</f>
        <v/>
      </c>
      <c r="T862" s="80" t="str">
        <f>IF(controle!$R862="","",YEAR(controle!$R862))</f>
        <v/>
      </c>
      <c r="U862" s="80" t="str">
        <f>IF(controle!$M862="","",IF(controle!$M862="Vencido","Vencido",IF(controle!$M862="Válido","Válido","Próximo ao vencimento")))</f>
        <v/>
      </c>
      <c r="V862" s="80" t="str">
        <f>IF(controle!$N862="","",VLOOKUP(MONTH(controle!$N862),editar!$F$2:$G$13,2,0))</f>
        <v/>
      </c>
      <c r="W862" s="80" t="str">
        <f>IF(controle!$N862="","",YEAR(controle!$N862))</f>
        <v/>
      </c>
      <c r="X862" s="80" t="str">
        <f>IF(controle!$I862="","",VLOOKUP(MONTH(controle!$I862),editar!$F$2:$G$13,2,0))</f>
        <v/>
      </c>
      <c r="Y862" s="80" t="str">
        <f>IF(controle!$I862="","",YEAR(controle!$I862))</f>
        <v/>
      </c>
      <c r="Z862" s="80" t="str">
        <f>IF(controle!$L862="","",VLOOKUP(MONTH(controle!$L862),editar!$F$2:$G$13,2,0))</f>
        <v/>
      </c>
      <c r="AA862" s="80" t="str">
        <f>IF(controle!$L862="","",YEAR(controle!$L862))</f>
        <v/>
      </c>
      <c r="AB862" s="61"/>
      <c r="AC862" s="62">
        <f>IFERROR(K862-editar!$C$1,"")</f>
        <v>-44648</v>
      </c>
      <c r="AD862" s="62">
        <f t="shared" si="1"/>
        <v>9999955352</v>
      </c>
      <c r="AE862" s="63"/>
      <c r="AF862" s="63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ht="19.5" customHeight="1">
      <c r="A863" s="82" t="str">
        <f>IF(controle!$D863="","",controle!$P863)</f>
        <v/>
      </c>
      <c r="B863" s="83"/>
      <c r="C863" s="83"/>
      <c r="D863" s="83"/>
      <c r="E863" s="83"/>
      <c r="F863" s="91"/>
      <c r="G863" s="99"/>
      <c r="H863" s="91"/>
      <c r="I863" s="100"/>
      <c r="J863" s="92" t="str">
        <f>IFERROR(IF((controle!$I863&gt;0),IF((DAYS360(TODAY(),(controle!$I863+editar!$C$9))&lt;1),"Vencido",IF((DAYS360(TODAY(),(controle!$I863+editar!$C$9))&lt;31),(DAYS360(TODAY(),(controle!$I863+editar!$C$9))&amp;" Dias para vencer"),"Válido")),""),"Inválido")</f>
        <v/>
      </c>
      <c r="K863" s="93" t="str">
        <f>controle!$R863</f>
        <v/>
      </c>
      <c r="L863" s="94"/>
      <c r="M863" s="95" t="str">
        <f>IFERROR(IF((controle!$L863&gt;0),IF((DAYS360(TODAY(),(controle!$L863+editar!$C$15))&lt;1),"Vencido",IF((DAYS360(TODAY(),(controle!$L863+editar!$C$15))&lt;31),(DAYS360(TODAY(),(controle!$L863+editar!$C$15))&amp;" Dias para vencer"),"Válido")),""),"Inválido")</f>
        <v/>
      </c>
      <c r="N863" s="94" t="str">
        <f>IF(controle!$L863="","",controle!$L863+editar!$C$15)</f>
        <v/>
      </c>
      <c r="O863" s="97"/>
      <c r="P863" s="80">
        <v>856.0</v>
      </c>
      <c r="Q863" s="80" t="str">
        <f>IF(controle!$J863="","",IF(controle!$J863="Vencido","Vencido",IF(controle!$J863="Válido","Válido","Próximo ao vencimento")))</f>
        <v/>
      </c>
      <c r="R863" s="81" t="str">
        <f>IF(controle!$I863="","",controle!$I863+editar!$C$9)</f>
        <v/>
      </c>
      <c r="S863" s="80" t="str">
        <f>IF(controle!$R863="","",VLOOKUP(MONTH(controle!$R863),editar!$F$2:$G$13,2,0))</f>
        <v/>
      </c>
      <c r="T863" s="80" t="str">
        <f>IF(controle!$R863="","",YEAR(controle!$R863))</f>
        <v/>
      </c>
      <c r="U863" s="80" t="str">
        <f>IF(controle!$M863="","",IF(controle!$M863="Vencido","Vencido",IF(controle!$M863="Válido","Válido","Próximo ao vencimento")))</f>
        <v/>
      </c>
      <c r="V863" s="80" t="str">
        <f>IF(controle!$N863="","",VLOOKUP(MONTH(controle!$N863),editar!$F$2:$G$13,2,0))</f>
        <v/>
      </c>
      <c r="W863" s="80" t="str">
        <f>IF(controle!$N863="","",YEAR(controle!$N863))</f>
        <v/>
      </c>
      <c r="X863" s="80" t="str">
        <f>IF(controle!$I863="","",VLOOKUP(MONTH(controle!$I863),editar!$F$2:$G$13,2,0))</f>
        <v/>
      </c>
      <c r="Y863" s="80" t="str">
        <f>IF(controle!$I863="","",YEAR(controle!$I863))</f>
        <v/>
      </c>
      <c r="Z863" s="80" t="str">
        <f>IF(controle!$L863="","",VLOOKUP(MONTH(controle!$L863),editar!$F$2:$G$13,2,0))</f>
        <v/>
      </c>
      <c r="AA863" s="80" t="str">
        <f>IF(controle!$L863="","",YEAR(controle!$L863))</f>
        <v/>
      </c>
      <c r="AB863" s="61"/>
      <c r="AC863" s="62">
        <f>IFERROR(K863-editar!$C$1,"")</f>
        <v>-44648</v>
      </c>
      <c r="AD863" s="62">
        <f t="shared" si="1"/>
        <v>9999955352</v>
      </c>
      <c r="AE863" s="63"/>
      <c r="AF863" s="63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ht="19.5" customHeight="1">
      <c r="A864" s="82" t="str">
        <f>IF(controle!$D864="","",controle!$P864)</f>
        <v/>
      </c>
      <c r="B864" s="83"/>
      <c r="C864" s="83"/>
      <c r="D864" s="83"/>
      <c r="E864" s="83"/>
      <c r="F864" s="91"/>
      <c r="G864" s="99"/>
      <c r="H864" s="91"/>
      <c r="I864" s="100"/>
      <c r="J864" s="92" t="str">
        <f>IFERROR(IF((controle!$I864&gt;0),IF((DAYS360(TODAY(),(controle!$I864+editar!$C$9))&lt;1),"Vencido",IF((DAYS360(TODAY(),(controle!$I864+editar!$C$9))&lt;31),(DAYS360(TODAY(),(controle!$I864+editar!$C$9))&amp;" Dias para vencer"),"Válido")),""),"Inválido")</f>
        <v/>
      </c>
      <c r="K864" s="93" t="str">
        <f>controle!$R864</f>
        <v/>
      </c>
      <c r="L864" s="94"/>
      <c r="M864" s="95" t="str">
        <f>IFERROR(IF((controle!$L864&gt;0),IF((DAYS360(TODAY(),(controle!$L864+editar!$C$15))&lt;1),"Vencido",IF((DAYS360(TODAY(),(controle!$L864+editar!$C$15))&lt;31),(DAYS360(TODAY(),(controle!$L864+editar!$C$15))&amp;" Dias para vencer"),"Válido")),""),"Inválido")</f>
        <v/>
      </c>
      <c r="N864" s="94" t="str">
        <f>IF(controle!$L864="","",controle!$L864+editar!$C$15)</f>
        <v/>
      </c>
      <c r="O864" s="97"/>
      <c r="P864" s="80">
        <v>857.0</v>
      </c>
      <c r="Q864" s="80" t="str">
        <f>IF(controle!$J864="","",IF(controle!$J864="Vencido","Vencido",IF(controle!$J864="Válido","Válido","Próximo ao vencimento")))</f>
        <v/>
      </c>
      <c r="R864" s="81" t="str">
        <f>IF(controle!$I864="","",controle!$I864+editar!$C$9)</f>
        <v/>
      </c>
      <c r="S864" s="80" t="str">
        <f>IF(controle!$R864="","",VLOOKUP(MONTH(controle!$R864),editar!$F$2:$G$13,2,0))</f>
        <v/>
      </c>
      <c r="T864" s="80" t="str">
        <f>IF(controle!$R864="","",YEAR(controle!$R864))</f>
        <v/>
      </c>
      <c r="U864" s="80" t="str">
        <f>IF(controle!$M864="","",IF(controle!$M864="Vencido","Vencido",IF(controle!$M864="Válido","Válido","Próximo ao vencimento")))</f>
        <v/>
      </c>
      <c r="V864" s="80" t="str">
        <f>IF(controle!$N864="","",VLOOKUP(MONTH(controle!$N864),editar!$F$2:$G$13,2,0))</f>
        <v/>
      </c>
      <c r="W864" s="80" t="str">
        <f>IF(controle!$N864="","",YEAR(controle!$N864))</f>
        <v/>
      </c>
      <c r="X864" s="80" t="str">
        <f>IF(controle!$I864="","",VLOOKUP(MONTH(controle!$I864),editar!$F$2:$G$13,2,0))</f>
        <v/>
      </c>
      <c r="Y864" s="80" t="str">
        <f>IF(controle!$I864="","",YEAR(controle!$I864))</f>
        <v/>
      </c>
      <c r="Z864" s="80" t="str">
        <f>IF(controle!$L864="","",VLOOKUP(MONTH(controle!$L864),editar!$F$2:$G$13,2,0))</f>
        <v/>
      </c>
      <c r="AA864" s="80" t="str">
        <f>IF(controle!$L864="","",YEAR(controle!$L864))</f>
        <v/>
      </c>
      <c r="AB864" s="61"/>
      <c r="AC864" s="62">
        <f>IFERROR(K864-editar!$C$1,"")</f>
        <v>-44648</v>
      </c>
      <c r="AD864" s="62">
        <f t="shared" si="1"/>
        <v>9999955352</v>
      </c>
      <c r="AE864" s="63"/>
      <c r="AF864" s="63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ht="19.5" customHeight="1">
      <c r="A865" s="82" t="str">
        <f>IF(controle!$D865="","",controle!$P865)</f>
        <v/>
      </c>
      <c r="B865" s="83"/>
      <c r="C865" s="83"/>
      <c r="D865" s="83"/>
      <c r="E865" s="83"/>
      <c r="F865" s="91"/>
      <c r="G865" s="99"/>
      <c r="H865" s="91"/>
      <c r="I865" s="100"/>
      <c r="J865" s="92" t="str">
        <f>IFERROR(IF((controle!$I865&gt;0),IF((DAYS360(TODAY(),(controle!$I865+editar!$C$9))&lt;1),"Vencido",IF((DAYS360(TODAY(),(controle!$I865+editar!$C$9))&lt;31),(DAYS360(TODAY(),(controle!$I865+editar!$C$9))&amp;" Dias para vencer"),"Válido")),""),"Inválido")</f>
        <v/>
      </c>
      <c r="K865" s="93" t="str">
        <f>controle!$R865</f>
        <v/>
      </c>
      <c r="L865" s="94"/>
      <c r="M865" s="95" t="str">
        <f>IFERROR(IF((controle!$L865&gt;0),IF((DAYS360(TODAY(),(controle!$L865+editar!$C$15))&lt;1),"Vencido",IF((DAYS360(TODAY(),(controle!$L865+editar!$C$15))&lt;31),(DAYS360(TODAY(),(controle!$L865+editar!$C$15))&amp;" Dias para vencer"),"Válido")),""),"Inválido")</f>
        <v/>
      </c>
      <c r="N865" s="94" t="str">
        <f>IF(controle!$L865="","",controle!$L865+editar!$C$15)</f>
        <v/>
      </c>
      <c r="O865" s="97"/>
      <c r="P865" s="80">
        <v>858.0</v>
      </c>
      <c r="Q865" s="80" t="str">
        <f>IF(controle!$J865="","",IF(controle!$J865="Vencido","Vencido",IF(controle!$J865="Válido","Válido","Próximo ao vencimento")))</f>
        <v/>
      </c>
      <c r="R865" s="81" t="str">
        <f>IF(controle!$I865="","",controle!$I865+editar!$C$9)</f>
        <v/>
      </c>
      <c r="S865" s="80" t="str">
        <f>IF(controle!$R865="","",VLOOKUP(MONTH(controle!$R865),editar!$F$2:$G$13,2,0))</f>
        <v/>
      </c>
      <c r="T865" s="80" t="str">
        <f>IF(controle!$R865="","",YEAR(controle!$R865))</f>
        <v/>
      </c>
      <c r="U865" s="80" t="str">
        <f>IF(controle!$M865="","",IF(controle!$M865="Vencido","Vencido",IF(controle!$M865="Válido","Válido","Próximo ao vencimento")))</f>
        <v/>
      </c>
      <c r="V865" s="80" t="str">
        <f>IF(controle!$N865="","",VLOOKUP(MONTH(controle!$N865),editar!$F$2:$G$13,2,0))</f>
        <v/>
      </c>
      <c r="W865" s="80" t="str">
        <f>IF(controle!$N865="","",YEAR(controle!$N865))</f>
        <v/>
      </c>
      <c r="X865" s="80" t="str">
        <f>IF(controle!$I865="","",VLOOKUP(MONTH(controle!$I865),editar!$F$2:$G$13,2,0))</f>
        <v/>
      </c>
      <c r="Y865" s="80" t="str">
        <f>IF(controle!$I865="","",YEAR(controle!$I865))</f>
        <v/>
      </c>
      <c r="Z865" s="80" t="str">
        <f>IF(controle!$L865="","",VLOOKUP(MONTH(controle!$L865),editar!$F$2:$G$13,2,0))</f>
        <v/>
      </c>
      <c r="AA865" s="80" t="str">
        <f>IF(controle!$L865="","",YEAR(controle!$L865))</f>
        <v/>
      </c>
      <c r="AB865" s="61"/>
      <c r="AC865" s="62">
        <f>IFERROR(K865-editar!$C$1,"")</f>
        <v>-44648</v>
      </c>
      <c r="AD865" s="62">
        <f t="shared" si="1"/>
        <v>9999955352</v>
      </c>
      <c r="AE865" s="63"/>
      <c r="AF865" s="63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ht="19.5" customHeight="1">
      <c r="A866" s="82" t="str">
        <f>IF(controle!$D866="","",controle!$P866)</f>
        <v/>
      </c>
      <c r="B866" s="83"/>
      <c r="C866" s="83"/>
      <c r="D866" s="83"/>
      <c r="E866" s="83"/>
      <c r="F866" s="91"/>
      <c r="G866" s="99"/>
      <c r="H866" s="91"/>
      <c r="I866" s="100"/>
      <c r="J866" s="92" t="str">
        <f>IFERROR(IF((controle!$I866&gt;0),IF((DAYS360(TODAY(),(controle!$I866+editar!$C$9))&lt;1),"Vencido",IF((DAYS360(TODAY(),(controle!$I866+editar!$C$9))&lt;31),(DAYS360(TODAY(),(controle!$I866+editar!$C$9))&amp;" Dias para vencer"),"Válido")),""),"Inválido")</f>
        <v/>
      </c>
      <c r="K866" s="93" t="str">
        <f>controle!$R866</f>
        <v/>
      </c>
      <c r="L866" s="94"/>
      <c r="M866" s="95" t="str">
        <f>IFERROR(IF((controle!$L866&gt;0),IF((DAYS360(TODAY(),(controle!$L866+editar!$C$15))&lt;1),"Vencido",IF((DAYS360(TODAY(),(controle!$L866+editar!$C$15))&lt;31),(DAYS360(TODAY(),(controle!$L866+editar!$C$15))&amp;" Dias para vencer"),"Válido")),""),"Inválido")</f>
        <v/>
      </c>
      <c r="N866" s="94" t="str">
        <f>IF(controle!$L866="","",controle!$L866+editar!$C$15)</f>
        <v/>
      </c>
      <c r="O866" s="97"/>
      <c r="P866" s="80">
        <v>859.0</v>
      </c>
      <c r="Q866" s="80" t="str">
        <f>IF(controle!$J866="","",IF(controle!$J866="Vencido","Vencido",IF(controle!$J866="Válido","Válido","Próximo ao vencimento")))</f>
        <v/>
      </c>
      <c r="R866" s="81" t="str">
        <f>IF(controle!$I866="","",controle!$I866+editar!$C$9)</f>
        <v/>
      </c>
      <c r="S866" s="80" t="str">
        <f>IF(controle!$R866="","",VLOOKUP(MONTH(controle!$R866),editar!$F$2:$G$13,2,0))</f>
        <v/>
      </c>
      <c r="T866" s="80" t="str">
        <f>IF(controle!$R866="","",YEAR(controle!$R866))</f>
        <v/>
      </c>
      <c r="U866" s="80" t="str">
        <f>IF(controle!$M866="","",IF(controle!$M866="Vencido","Vencido",IF(controle!$M866="Válido","Válido","Próximo ao vencimento")))</f>
        <v/>
      </c>
      <c r="V866" s="80" t="str">
        <f>IF(controle!$N866="","",VLOOKUP(MONTH(controle!$N866),editar!$F$2:$G$13,2,0))</f>
        <v/>
      </c>
      <c r="W866" s="80" t="str">
        <f>IF(controle!$N866="","",YEAR(controle!$N866))</f>
        <v/>
      </c>
      <c r="X866" s="80" t="str">
        <f>IF(controle!$I866="","",VLOOKUP(MONTH(controle!$I866),editar!$F$2:$G$13,2,0))</f>
        <v/>
      </c>
      <c r="Y866" s="80" t="str">
        <f>IF(controle!$I866="","",YEAR(controle!$I866))</f>
        <v/>
      </c>
      <c r="Z866" s="80" t="str">
        <f>IF(controle!$L866="","",VLOOKUP(MONTH(controle!$L866),editar!$F$2:$G$13,2,0))</f>
        <v/>
      </c>
      <c r="AA866" s="80" t="str">
        <f>IF(controle!$L866="","",YEAR(controle!$L866))</f>
        <v/>
      </c>
      <c r="AB866" s="61"/>
      <c r="AC866" s="62">
        <f>IFERROR(K866-editar!$C$1,"")</f>
        <v>-44648</v>
      </c>
      <c r="AD866" s="62">
        <f t="shared" si="1"/>
        <v>9999955352</v>
      </c>
      <c r="AE866" s="63"/>
      <c r="AF866" s="63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ht="19.5" customHeight="1">
      <c r="A867" s="82" t="str">
        <f>IF(controle!$D867="","",controle!$P867)</f>
        <v/>
      </c>
      <c r="B867" s="83"/>
      <c r="C867" s="83"/>
      <c r="D867" s="83"/>
      <c r="E867" s="83"/>
      <c r="F867" s="91"/>
      <c r="G867" s="99"/>
      <c r="H867" s="91"/>
      <c r="I867" s="100"/>
      <c r="J867" s="92" t="str">
        <f>IFERROR(IF((controle!$I867&gt;0),IF((DAYS360(TODAY(),(controle!$I867+editar!$C$9))&lt;1),"Vencido",IF((DAYS360(TODAY(),(controle!$I867+editar!$C$9))&lt;31),(DAYS360(TODAY(),(controle!$I867+editar!$C$9))&amp;" Dias para vencer"),"Válido")),""),"Inválido")</f>
        <v/>
      </c>
      <c r="K867" s="93" t="str">
        <f>controle!$R867</f>
        <v/>
      </c>
      <c r="L867" s="94"/>
      <c r="M867" s="95" t="str">
        <f>IFERROR(IF((controle!$L867&gt;0),IF((DAYS360(TODAY(),(controle!$L867+editar!$C$15))&lt;1),"Vencido",IF((DAYS360(TODAY(),(controle!$L867+editar!$C$15))&lt;31),(DAYS360(TODAY(),(controle!$L867+editar!$C$15))&amp;" Dias para vencer"),"Válido")),""),"Inválido")</f>
        <v/>
      </c>
      <c r="N867" s="94" t="str">
        <f>IF(controle!$L867="","",controle!$L867+editar!$C$15)</f>
        <v/>
      </c>
      <c r="O867" s="97"/>
      <c r="P867" s="80">
        <v>860.0</v>
      </c>
      <c r="Q867" s="80" t="str">
        <f>IF(controle!$J867="","",IF(controle!$J867="Vencido","Vencido",IF(controle!$J867="Válido","Válido","Próximo ao vencimento")))</f>
        <v/>
      </c>
      <c r="R867" s="81" t="str">
        <f>IF(controle!$I867="","",controle!$I867+editar!$C$9)</f>
        <v/>
      </c>
      <c r="S867" s="80" t="str">
        <f>IF(controle!$R867="","",VLOOKUP(MONTH(controle!$R867),editar!$F$2:$G$13,2,0))</f>
        <v/>
      </c>
      <c r="T867" s="80" t="str">
        <f>IF(controle!$R867="","",YEAR(controle!$R867))</f>
        <v/>
      </c>
      <c r="U867" s="80" t="str">
        <f>IF(controle!$M867="","",IF(controle!$M867="Vencido","Vencido",IF(controle!$M867="Válido","Válido","Próximo ao vencimento")))</f>
        <v/>
      </c>
      <c r="V867" s="80" t="str">
        <f>IF(controle!$N867="","",VLOOKUP(MONTH(controle!$N867),editar!$F$2:$G$13,2,0))</f>
        <v/>
      </c>
      <c r="W867" s="80" t="str">
        <f>IF(controle!$N867="","",YEAR(controle!$N867))</f>
        <v/>
      </c>
      <c r="X867" s="80" t="str">
        <f>IF(controle!$I867="","",VLOOKUP(MONTH(controle!$I867),editar!$F$2:$G$13,2,0))</f>
        <v/>
      </c>
      <c r="Y867" s="80" t="str">
        <f>IF(controle!$I867="","",YEAR(controle!$I867))</f>
        <v/>
      </c>
      <c r="Z867" s="80" t="str">
        <f>IF(controle!$L867="","",VLOOKUP(MONTH(controle!$L867),editar!$F$2:$G$13,2,0))</f>
        <v/>
      </c>
      <c r="AA867" s="80" t="str">
        <f>IF(controle!$L867="","",YEAR(controle!$L867))</f>
        <v/>
      </c>
      <c r="AB867" s="61"/>
      <c r="AC867" s="62">
        <f>IFERROR(K867-editar!$C$1,"")</f>
        <v>-44648</v>
      </c>
      <c r="AD867" s="62">
        <f t="shared" si="1"/>
        <v>9999955352</v>
      </c>
      <c r="AE867" s="63"/>
      <c r="AF867" s="63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ht="19.5" customHeight="1">
      <c r="A868" s="82" t="str">
        <f>IF(controle!$D868="","",controle!$P868)</f>
        <v/>
      </c>
      <c r="B868" s="83"/>
      <c r="C868" s="83"/>
      <c r="D868" s="83"/>
      <c r="E868" s="83"/>
      <c r="F868" s="91"/>
      <c r="G868" s="99"/>
      <c r="H868" s="91"/>
      <c r="I868" s="100"/>
      <c r="J868" s="92" t="str">
        <f>IFERROR(IF((controle!$I868&gt;0),IF((DAYS360(TODAY(),(controle!$I868+editar!$C$9))&lt;1),"Vencido",IF((DAYS360(TODAY(),(controle!$I868+editar!$C$9))&lt;31),(DAYS360(TODAY(),(controle!$I868+editar!$C$9))&amp;" Dias para vencer"),"Válido")),""),"Inválido")</f>
        <v/>
      </c>
      <c r="K868" s="93" t="str">
        <f>controle!$R868</f>
        <v/>
      </c>
      <c r="L868" s="94"/>
      <c r="M868" s="95" t="str">
        <f>IFERROR(IF((controle!$L868&gt;0),IF((DAYS360(TODAY(),(controle!$L868+editar!$C$15))&lt;1),"Vencido",IF((DAYS360(TODAY(),(controle!$L868+editar!$C$15))&lt;31),(DAYS360(TODAY(),(controle!$L868+editar!$C$15))&amp;" Dias para vencer"),"Válido")),""),"Inválido")</f>
        <v/>
      </c>
      <c r="N868" s="94" t="str">
        <f>IF(controle!$L868="","",controle!$L868+editar!$C$15)</f>
        <v/>
      </c>
      <c r="O868" s="97"/>
      <c r="P868" s="80">
        <v>861.0</v>
      </c>
      <c r="Q868" s="80" t="str">
        <f>IF(controle!$J868="","",IF(controle!$J868="Vencido","Vencido",IF(controle!$J868="Válido","Válido","Próximo ao vencimento")))</f>
        <v/>
      </c>
      <c r="R868" s="81" t="str">
        <f>IF(controle!$I868="","",controle!$I868+editar!$C$9)</f>
        <v/>
      </c>
      <c r="S868" s="80" t="str">
        <f>IF(controle!$R868="","",VLOOKUP(MONTH(controle!$R868),editar!$F$2:$G$13,2,0))</f>
        <v/>
      </c>
      <c r="T868" s="80" t="str">
        <f>IF(controle!$R868="","",YEAR(controle!$R868))</f>
        <v/>
      </c>
      <c r="U868" s="80" t="str">
        <f>IF(controle!$M868="","",IF(controle!$M868="Vencido","Vencido",IF(controle!$M868="Válido","Válido","Próximo ao vencimento")))</f>
        <v/>
      </c>
      <c r="V868" s="80" t="str">
        <f>IF(controle!$N868="","",VLOOKUP(MONTH(controle!$N868),editar!$F$2:$G$13,2,0))</f>
        <v/>
      </c>
      <c r="W868" s="80" t="str">
        <f>IF(controle!$N868="","",YEAR(controle!$N868))</f>
        <v/>
      </c>
      <c r="X868" s="80" t="str">
        <f>IF(controle!$I868="","",VLOOKUP(MONTH(controle!$I868),editar!$F$2:$G$13,2,0))</f>
        <v/>
      </c>
      <c r="Y868" s="80" t="str">
        <f>IF(controle!$I868="","",YEAR(controle!$I868))</f>
        <v/>
      </c>
      <c r="Z868" s="80" t="str">
        <f>IF(controle!$L868="","",VLOOKUP(MONTH(controle!$L868),editar!$F$2:$G$13,2,0))</f>
        <v/>
      </c>
      <c r="AA868" s="80" t="str">
        <f>IF(controle!$L868="","",YEAR(controle!$L868))</f>
        <v/>
      </c>
      <c r="AB868" s="61"/>
      <c r="AC868" s="62">
        <f>IFERROR(K868-editar!$C$1,"")</f>
        <v>-44648</v>
      </c>
      <c r="AD868" s="62">
        <f t="shared" si="1"/>
        <v>9999955352</v>
      </c>
      <c r="AE868" s="63"/>
      <c r="AF868" s="63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ht="19.5" customHeight="1">
      <c r="A869" s="82" t="str">
        <f>IF(controle!$D869="","",controle!$P869)</f>
        <v/>
      </c>
      <c r="B869" s="83"/>
      <c r="C869" s="83"/>
      <c r="D869" s="83"/>
      <c r="E869" s="83"/>
      <c r="F869" s="91"/>
      <c r="G869" s="99"/>
      <c r="H869" s="91"/>
      <c r="I869" s="100"/>
      <c r="J869" s="92" t="str">
        <f>IFERROR(IF((controle!$I869&gt;0),IF((DAYS360(TODAY(),(controle!$I869+editar!$C$9))&lt;1),"Vencido",IF((DAYS360(TODAY(),(controle!$I869+editar!$C$9))&lt;31),(DAYS360(TODAY(),(controle!$I869+editar!$C$9))&amp;" Dias para vencer"),"Válido")),""),"Inválido")</f>
        <v/>
      </c>
      <c r="K869" s="93" t="str">
        <f>controle!$R869</f>
        <v/>
      </c>
      <c r="L869" s="94"/>
      <c r="M869" s="95" t="str">
        <f>IFERROR(IF((controle!$L869&gt;0),IF((DAYS360(TODAY(),(controle!$L869+editar!$C$15))&lt;1),"Vencido",IF((DAYS360(TODAY(),(controle!$L869+editar!$C$15))&lt;31),(DAYS360(TODAY(),(controle!$L869+editar!$C$15))&amp;" Dias para vencer"),"Válido")),""),"Inválido")</f>
        <v/>
      </c>
      <c r="N869" s="94" t="str">
        <f>IF(controle!$L869="","",controle!$L869+editar!$C$15)</f>
        <v/>
      </c>
      <c r="O869" s="97"/>
      <c r="P869" s="80">
        <v>862.0</v>
      </c>
      <c r="Q869" s="80" t="str">
        <f>IF(controle!$J869="","",IF(controle!$J869="Vencido","Vencido",IF(controle!$J869="Válido","Válido","Próximo ao vencimento")))</f>
        <v/>
      </c>
      <c r="R869" s="81" t="str">
        <f>IF(controle!$I869="","",controle!$I869+editar!$C$9)</f>
        <v/>
      </c>
      <c r="S869" s="80" t="str">
        <f>IF(controle!$R869="","",VLOOKUP(MONTH(controle!$R869),editar!$F$2:$G$13,2,0))</f>
        <v/>
      </c>
      <c r="T869" s="80" t="str">
        <f>IF(controle!$R869="","",YEAR(controle!$R869))</f>
        <v/>
      </c>
      <c r="U869" s="80" t="str">
        <f>IF(controle!$M869="","",IF(controle!$M869="Vencido","Vencido",IF(controle!$M869="Válido","Válido","Próximo ao vencimento")))</f>
        <v/>
      </c>
      <c r="V869" s="80" t="str">
        <f>IF(controle!$N869="","",VLOOKUP(MONTH(controle!$N869),editar!$F$2:$G$13,2,0))</f>
        <v/>
      </c>
      <c r="W869" s="80" t="str">
        <f>IF(controle!$N869="","",YEAR(controle!$N869))</f>
        <v/>
      </c>
      <c r="X869" s="80" t="str">
        <f>IF(controle!$I869="","",VLOOKUP(MONTH(controle!$I869),editar!$F$2:$G$13,2,0))</f>
        <v/>
      </c>
      <c r="Y869" s="80" t="str">
        <f>IF(controle!$I869="","",YEAR(controle!$I869))</f>
        <v/>
      </c>
      <c r="Z869" s="80" t="str">
        <f>IF(controle!$L869="","",VLOOKUP(MONTH(controle!$L869),editar!$F$2:$G$13,2,0))</f>
        <v/>
      </c>
      <c r="AA869" s="80" t="str">
        <f>IF(controle!$L869="","",YEAR(controle!$L869))</f>
        <v/>
      </c>
      <c r="AB869" s="61"/>
      <c r="AC869" s="62">
        <f>IFERROR(K869-editar!$C$1,"")</f>
        <v>-44648</v>
      </c>
      <c r="AD869" s="62">
        <f t="shared" si="1"/>
        <v>9999955352</v>
      </c>
      <c r="AE869" s="63"/>
      <c r="AF869" s="63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ht="19.5" customHeight="1">
      <c r="A870" s="82" t="str">
        <f>IF(controle!$D870="","",controle!$P870)</f>
        <v/>
      </c>
      <c r="B870" s="83"/>
      <c r="C870" s="83"/>
      <c r="D870" s="83"/>
      <c r="E870" s="83"/>
      <c r="F870" s="91"/>
      <c r="G870" s="99"/>
      <c r="H870" s="91"/>
      <c r="I870" s="100"/>
      <c r="J870" s="92" t="str">
        <f>IFERROR(IF((controle!$I870&gt;0),IF((DAYS360(TODAY(),(controle!$I870+editar!$C$9))&lt;1),"Vencido",IF((DAYS360(TODAY(),(controle!$I870+editar!$C$9))&lt;31),(DAYS360(TODAY(),(controle!$I870+editar!$C$9))&amp;" Dias para vencer"),"Válido")),""),"Inválido")</f>
        <v/>
      </c>
      <c r="K870" s="93" t="str">
        <f>controle!$R870</f>
        <v/>
      </c>
      <c r="L870" s="94"/>
      <c r="M870" s="95" t="str">
        <f>IFERROR(IF((controle!$L870&gt;0),IF((DAYS360(TODAY(),(controle!$L870+editar!$C$15))&lt;1),"Vencido",IF((DAYS360(TODAY(),(controle!$L870+editar!$C$15))&lt;31),(DAYS360(TODAY(),(controle!$L870+editar!$C$15))&amp;" Dias para vencer"),"Válido")),""),"Inválido")</f>
        <v/>
      </c>
      <c r="N870" s="94" t="str">
        <f>IF(controle!$L870="","",controle!$L870+editar!$C$15)</f>
        <v/>
      </c>
      <c r="O870" s="97"/>
      <c r="P870" s="80">
        <v>863.0</v>
      </c>
      <c r="Q870" s="80" t="str">
        <f>IF(controle!$J870="","",IF(controle!$J870="Vencido","Vencido",IF(controle!$J870="Válido","Válido","Próximo ao vencimento")))</f>
        <v/>
      </c>
      <c r="R870" s="81" t="str">
        <f>IF(controle!$I870="","",controle!$I870+editar!$C$9)</f>
        <v/>
      </c>
      <c r="S870" s="80" t="str">
        <f>IF(controle!$R870="","",VLOOKUP(MONTH(controle!$R870),editar!$F$2:$G$13,2,0))</f>
        <v/>
      </c>
      <c r="T870" s="80" t="str">
        <f>IF(controle!$R870="","",YEAR(controle!$R870))</f>
        <v/>
      </c>
      <c r="U870" s="80" t="str">
        <f>IF(controle!$M870="","",IF(controle!$M870="Vencido","Vencido",IF(controle!$M870="Válido","Válido","Próximo ao vencimento")))</f>
        <v/>
      </c>
      <c r="V870" s="80" t="str">
        <f>IF(controle!$N870="","",VLOOKUP(MONTH(controle!$N870),editar!$F$2:$G$13,2,0))</f>
        <v/>
      </c>
      <c r="W870" s="80" t="str">
        <f>IF(controle!$N870="","",YEAR(controle!$N870))</f>
        <v/>
      </c>
      <c r="X870" s="80" t="str">
        <f>IF(controle!$I870="","",VLOOKUP(MONTH(controle!$I870),editar!$F$2:$G$13,2,0))</f>
        <v/>
      </c>
      <c r="Y870" s="80" t="str">
        <f>IF(controle!$I870="","",YEAR(controle!$I870))</f>
        <v/>
      </c>
      <c r="Z870" s="80" t="str">
        <f>IF(controle!$L870="","",VLOOKUP(MONTH(controle!$L870),editar!$F$2:$G$13,2,0))</f>
        <v/>
      </c>
      <c r="AA870" s="80" t="str">
        <f>IF(controle!$L870="","",YEAR(controle!$L870))</f>
        <v/>
      </c>
      <c r="AB870" s="61"/>
      <c r="AC870" s="62">
        <f>IFERROR(K870-editar!$C$1,"")</f>
        <v>-44648</v>
      </c>
      <c r="AD870" s="62">
        <f t="shared" si="1"/>
        <v>9999955352</v>
      </c>
      <c r="AE870" s="63"/>
      <c r="AF870" s="63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ht="19.5" customHeight="1">
      <c r="A871" s="82" t="str">
        <f>IF(controle!$D871="","",controle!$P871)</f>
        <v/>
      </c>
      <c r="B871" s="83"/>
      <c r="C871" s="83"/>
      <c r="D871" s="83"/>
      <c r="E871" s="83"/>
      <c r="F871" s="91"/>
      <c r="G871" s="99"/>
      <c r="H871" s="91"/>
      <c r="I871" s="100"/>
      <c r="J871" s="92" t="str">
        <f>IFERROR(IF((controle!$I871&gt;0),IF((DAYS360(TODAY(),(controle!$I871+editar!$C$9))&lt;1),"Vencido",IF((DAYS360(TODAY(),(controle!$I871+editar!$C$9))&lt;31),(DAYS360(TODAY(),(controle!$I871+editar!$C$9))&amp;" Dias para vencer"),"Válido")),""),"Inválido")</f>
        <v/>
      </c>
      <c r="K871" s="93" t="str">
        <f>controle!$R871</f>
        <v/>
      </c>
      <c r="L871" s="94"/>
      <c r="M871" s="95" t="str">
        <f>IFERROR(IF((controle!$L871&gt;0),IF((DAYS360(TODAY(),(controle!$L871+editar!$C$15))&lt;1),"Vencido",IF((DAYS360(TODAY(),(controle!$L871+editar!$C$15))&lt;31),(DAYS360(TODAY(),(controle!$L871+editar!$C$15))&amp;" Dias para vencer"),"Válido")),""),"Inválido")</f>
        <v/>
      </c>
      <c r="N871" s="94" t="str">
        <f>IF(controle!$L871="","",controle!$L871+editar!$C$15)</f>
        <v/>
      </c>
      <c r="O871" s="97"/>
      <c r="P871" s="80">
        <v>864.0</v>
      </c>
      <c r="Q871" s="80" t="str">
        <f>IF(controle!$J871="","",IF(controle!$J871="Vencido","Vencido",IF(controle!$J871="Válido","Válido","Próximo ao vencimento")))</f>
        <v/>
      </c>
      <c r="R871" s="81" t="str">
        <f>IF(controle!$I871="","",controle!$I871+editar!$C$9)</f>
        <v/>
      </c>
      <c r="S871" s="80" t="str">
        <f>IF(controle!$R871="","",VLOOKUP(MONTH(controle!$R871),editar!$F$2:$G$13,2,0))</f>
        <v/>
      </c>
      <c r="T871" s="80" t="str">
        <f>IF(controle!$R871="","",YEAR(controle!$R871))</f>
        <v/>
      </c>
      <c r="U871" s="80" t="str">
        <f>IF(controle!$M871="","",IF(controle!$M871="Vencido","Vencido",IF(controle!$M871="Válido","Válido","Próximo ao vencimento")))</f>
        <v/>
      </c>
      <c r="V871" s="80" t="str">
        <f>IF(controle!$N871="","",VLOOKUP(MONTH(controle!$N871),editar!$F$2:$G$13,2,0))</f>
        <v/>
      </c>
      <c r="W871" s="80" t="str">
        <f>IF(controle!$N871="","",YEAR(controle!$N871))</f>
        <v/>
      </c>
      <c r="X871" s="80" t="str">
        <f>IF(controle!$I871="","",VLOOKUP(MONTH(controle!$I871),editar!$F$2:$G$13,2,0))</f>
        <v/>
      </c>
      <c r="Y871" s="80" t="str">
        <f>IF(controle!$I871="","",YEAR(controle!$I871))</f>
        <v/>
      </c>
      <c r="Z871" s="80" t="str">
        <f>IF(controle!$L871="","",VLOOKUP(MONTH(controle!$L871),editar!$F$2:$G$13,2,0))</f>
        <v/>
      </c>
      <c r="AA871" s="80" t="str">
        <f>IF(controle!$L871="","",YEAR(controle!$L871))</f>
        <v/>
      </c>
      <c r="AB871" s="61"/>
      <c r="AC871" s="62">
        <f>IFERROR(K871-editar!$C$1,"")</f>
        <v>-44648</v>
      </c>
      <c r="AD871" s="62">
        <f t="shared" si="1"/>
        <v>9999955352</v>
      </c>
      <c r="AE871" s="63"/>
      <c r="AF871" s="63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ht="19.5" customHeight="1">
      <c r="A872" s="82" t="str">
        <f>IF(controle!$D872="","",controle!$P872)</f>
        <v/>
      </c>
      <c r="B872" s="83"/>
      <c r="C872" s="83"/>
      <c r="D872" s="83"/>
      <c r="E872" s="83"/>
      <c r="F872" s="91"/>
      <c r="G872" s="99"/>
      <c r="H872" s="91"/>
      <c r="I872" s="100"/>
      <c r="J872" s="92" t="str">
        <f>IFERROR(IF((controle!$I872&gt;0),IF((DAYS360(TODAY(),(controle!$I872+editar!$C$9))&lt;1),"Vencido",IF((DAYS360(TODAY(),(controle!$I872+editar!$C$9))&lt;31),(DAYS360(TODAY(),(controle!$I872+editar!$C$9))&amp;" Dias para vencer"),"Válido")),""),"Inválido")</f>
        <v/>
      </c>
      <c r="K872" s="93" t="str">
        <f>controle!$R872</f>
        <v/>
      </c>
      <c r="L872" s="94"/>
      <c r="M872" s="95" t="str">
        <f>IFERROR(IF((controle!$L872&gt;0),IF((DAYS360(TODAY(),(controle!$L872+editar!$C$15))&lt;1),"Vencido",IF((DAYS360(TODAY(),(controle!$L872+editar!$C$15))&lt;31),(DAYS360(TODAY(),(controle!$L872+editar!$C$15))&amp;" Dias para vencer"),"Válido")),""),"Inválido")</f>
        <v/>
      </c>
      <c r="N872" s="94" t="str">
        <f>IF(controle!$L872="","",controle!$L872+editar!$C$15)</f>
        <v/>
      </c>
      <c r="O872" s="97"/>
      <c r="P872" s="80">
        <v>865.0</v>
      </c>
      <c r="Q872" s="80" t="str">
        <f>IF(controle!$J872="","",IF(controle!$J872="Vencido","Vencido",IF(controle!$J872="Válido","Válido","Próximo ao vencimento")))</f>
        <v/>
      </c>
      <c r="R872" s="81" t="str">
        <f>IF(controle!$I872="","",controle!$I872+editar!$C$9)</f>
        <v/>
      </c>
      <c r="S872" s="80" t="str">
        <f>IF(controle!$R872="","",VLOOKUP(MONTH(controle!$R872),editar!$F$2:$G$13,2,0))</f>
        <v/>
      </c>
      <c r="T872" s="80" t="str">
        <f>IF(controle!$R872="","",YEAR(controle!$R872))</f>
        <v/>
      </c>
      <c r="U872" s="80" t="str">
        <f>IF(controle!$M872="","",IF(controle!$M872="Vencido","Vencido",IF(controle!$M872="Válido","Válido","Próximo ao vencimento")))</f>
        <v/>
      </c>
      <c r="V872" s="80" t="str">
        <f>IF(controle!$N872="","",VLOOKUP(MONTH(controle!$N872),editar!$F$2:$G$13,2,0))</f>
        <v/>
      </c>
      <c r="W872" s="80" t="str">
        <f>IF(controle!$N872="","",YEAR(controle!$N872))</f>
        <v/>
      </c>
      <c r="X872" s="80" t="str">
        <f>IF(controle!$I872="","",VLOOKUP(MONTH(controle!$I872),editar!$F$2:$G$13,2,0))</f>
        <v/>
      </c>
      <c r="Y872" s="80" t="str">
        <f>IF(controle!$I872="","",YEAR(controle!$I872))</f>
        <v/>
      </c>
      <c r="Z872" s="80" t="str">
        <f>IF(controle!$L872="","",VLOOKUP(MONTH(controle!$L872),editar!$F$2:$G$13,2,0))</f>
        <v/>
      </c>
      <c r="AA872" s="80" t="str">
        <f>IF(controle!$L872="","",YEAR(controle!$L872))</f>
        <v/>
      </c>
      <c r="AB872" s="61"/>
      <c r="AC872" s="62">
        <f>IFERROR(K872-editar!$C$1,"")</f>
        <v>-44648</v>
      </c>
      <c r="AD872" s="62">
        <f t="shared" si="1"/>
        <v>9999955352</v>
      </c>
      <c r="AE872" s="63"/>
      <c r="AF872" s="63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ht="19.5" customHeight="1">
      <c r="A873" s="82" t="str">
        <f>IF(controle!$D873="","",controle!$P873)</f>
        <v/>
      </c>
      <c r="B873" s="83"/>
      <c r="C873" s="83"/>
      <c r="D873" s="83"/>
      <c r="E873" s="83"/>
      <c r="F873" s="91"/>
      <c r="G873" s="99"/>
      <c r="H873" s="91"/>
      <c r="I873" s="100"/>
      <c r="J873" s="92" t="str">
        <f>IFERROR(IF((controle!$I873&gt;0),IF((DAYS360(TODAY(),(controle!$I873+editar!$C$9))&lt;1),"Vencido",IF((DAYS360(TODAY(),(controle!$I873+editar!$C$9))&lt;31),(DAYS360(TODAY(),(controle!$I873+editar!$C$9))&amp;" Dias para vencer"),"Válido")),""),"Inválido")</f>
        <v/>
      </c>
      <c r="K873" s="93" t="str">
        <f>controle!$R873</f>
        <v/>
      </c>
      <c r="L873" s="94"/>
      <c r="M873" s="95" t="str">
        <f>IFERROR(IF((controle!$L873&gt;0),IF((DAYS360(TODAY(),(controle!$L873+editar!$C$15))&lt;1),"Vencido",IF((DAYS360(TODAY(),(controle!$L873+editar!$C$15))&lt;31),(DAYS360(TODAY(),(controle!$L873+editar!$C$15))&amp;" Dias para vencer"),"Válido")),""),"Inválido")</f>
        <v/>
      </c>
      <c r="N873" s="94" t="str">
        <f>IF(controle!$L873="","",controle!$L873+editar!$C$15)</f>
        <v/>
      </c>
      <c r="O873" s="97"/>
      <c r="P873" s="80">
        <v>866.0</v>
      </c>
      <c r="Q873" s="80" t="str">
        <f>IF(controle!$J873="","",IF(controle!$J873="Vencido","Vencido",IF(controle!$J873="Válido","Válido","Próximo ao vencimento")))</f>
        <v/>
      </c>
      <c r="R873" s="81" t="str">
        <f>IF(controle!$I873="","",controle!$I873+editar!$C$9)</f>
        <v/>
      </c>
      <c r="S873" s="80" t="str">
        <f>IF(controle!$R873="","",VLOOKUP(MONTH(controle!$R873),editar!$F$2:$G$13,2,0))</f>
        <v/>
      </c>
      <c r="T873" s="80" t="str">
        <f>IF(controle!$R873="","",YEAR(controle!$R873))</f>
        <v/>
      </c>
      <c r="U873" s="80" t="str">
        <f>IF(controle!$M873="","",IF(controle!$M873="Vencido","Vencido",IF(controle!$M873="Válido","Válido","Próximo ao vencimento")))</f>
        <v/>
      </c>
      <c r="V873" s="80" t="str">
        <f>IF(controle!$N873="","",VLOOKUP(MONTH(controle!$N873),editar!$F$2:$G$13,2,0))</f>
        <v/>
      </c>
      <c r="W873" s="80" t="str">
        <f>IF(controle!$N873="","",YEAR(controle!$N873))</f>
        <v/>
      </c>
      <c r="X873" s="80" t="str">
        <f>IF(controle!$I873="","",VLOOKUP(MONTH(controle!$I873),editar!$F$2:$G$13,2,0))</f>
        <v/>
      </c>
      <c r="Y873" s="80" t="str">
        <f>IF(controle!$I873="","",YEAR(controle!$I873))</f>
        <v/>
      </c>
      <c r="Z873" s="80" t="str">
        <f>IF(controle!$L873="","",VLOOKUP(MONTH(controle!$L873),editar!$F$2:$G$13,2,0))</f>
        <v/>
      </c>
      <c r="AA873" s="80" t="str">
        <f>IF(controle!$L873="","",YEAR(controle!$L873))</f>
        <v/>
      </c>
      <c r="AB873" s="61"/>
      <c r="AC873" s="62">
        <f>IFERROR(K873-editar!$C$1,"")</f>
        <v>-44648</v>
      </c>
      <c r="AD873" s="62">
        <f t="shared" si="1"/>
        <v>9999955352</v>
      </c>
      <c r="AE873" s="63"/>
      <c r="AF873" s="63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ht="19.5" customHeight="1">
      <c r="A874" s="82" t="str">
        <f>IF(controle!$D874="","",controle!$P874)</f>
        <v/>
      </c>
      <c r="B874" s="83"/>
      <c r="C874" s="83"/>
      <c r="D874" s="83"/>
      <c r="E874" s="83"/>
      <c r="F874" s="91"/>
      <c r="G874" s="99"/>
      <c r="H874" s="91"/>
      <c r="I874" s="100"/>
      <c r="J874" s="92" t="str">
        <f>IFERROR(IF((controle!$I874&gt;0),IF((DAYS360(TODAY(),(controle!$I874+editar!$C$9))&lt;1),"Vencido",IF((DAYS360(TODAY(),(controle!$I874+editar!$C$9))&lt;31),(DAYS360(TODAY(),(controle!$I874+editar!$C$9))&amp;" Dias para vencer"),"Válido")),""),"Inválido")</f>
        <v/>
      </c>
      <c r="K874" s="93" t="str">
        <f>controle!$R874</f>
        <v/>
      </c>
      <c r="L874" s="94"/>
      <c r="M874" s="95" t="str">
        <f>IFERROR(IF((controle!$L874&gt;0),IF((DAYS360(TODAY(),(controle!$L874+editar!$C$15))&lt;1),"Vencido",IF((DAYS360(TODAY(),(controle!$L874+editar!$C$15))&lt;31),(DAYS360(TODAY(),(controle!$L874+editar!$C$15))&amp;" Dias para vencer"),"Válido")),""),"Inválido")</f>
        <v/>
      </c>
      <c r="N874" s="94" t="str">
        <f>IF(controle!$L874="","",controle!$L874+editar!$C$15)</f>
        <v/>
      </c>
      <c r="O874" s="97"/>
      <c r="P874" s="80">
        <v>867.0</v>
      </c>
      <c r="Q874" s="80" t="str">
        <f>IF(controle!$J874="","",IF(controle!$J874="Vencido","Vencido",IF(controle!$J874="Válido","Válido","Próximo ao vencimento")))</f>
        <v/>
      </c>
      <c r="R874" s="81" t="str">
        <f>IF(controle!$I874="","",controle!$I874+editar!$C$9)</f>
        <v/>
      </c>
      <c r="S874" s="80" t="str">
        <f>IF(controle!$R874="","",VLOOKUP(MONTH(controle!$R874),editar!$F$2:$G$13,2,0))</f>
        <v/>
      </c>
      <c r="T874" s="80" t="str">
        <f>IF(controle!$R874="","",YEAR(controle!$R874))</f>
        <v/>
      </c>
      <c r="U874" s="80" t="str">
        <f>IF(controle!$M874="","",IF(controle!$M874="Vencido","Vencido",IF(controle!$M874="Válido","Válido","Próximo ao vencimento")))</f>
        <v/>
      </c>
      <c r="V874" s="80" t="str">
        <f>IF(controle!$N874="","",VLOOKUP(MONTH(controle!$N874),editar!$F$2:$G$13,2,0))</f>
        <v/>
      </c>
      <c r="W874" s="80" t="str">
        <f>IF(controle!$N874="","",YEAR(controle!$N874))</f>
        <v/>
      </c>
      <c r="X874" s="80" t="str">
        <f>IF(controle!$I874="","",VLOOKUP(MONTH(controle!$I874),editar!$F$2:$G$13,2,0))</f>
        <v/>
      </c>
      <c r="Y874" s="80" t="str">
        <f>IF(controle!$I874="","",YEAR(controle!$I874))</f>
        <v/>
      </c>
      <c r="Z874" s="80" t="str">
        <f>IF(controle!$L874="","",VLOOKUP(MONTH(controle!$L874),editar!$F$2:$G$13,2,0))</f>
        <v/>
      </c>
      <c r="AA874" s="80" t="str">
        <f>IF(controle!$L874="","",YEAR(controle!$L874))</f>
        <v/>
      </c>
      <c r="AB874" s="61"/>
      <c r="AC874" s="62">
        <f>IFERROR(K874-editar!$C$1,"")</f>
        <v>-44648</v>
      </c>
      <c r="AD874" s="62">
        <f t="shared" si="1"/>
        <v>9999955352</v>
      </c>
      <c r="AE874" s="63"/>
      <c r="AF874" s="63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ht="19.5" customHeight="1">
      <c r="A875" s="82" t="str">
        <f>IF(controle!$D875="","",controle!$P875)</f>
        <v/>
      </c>
      <c r="B875" s="83"/>
      <c r="C875" s="83"/>
      <c r="D875" s="83"/>
      <c r="E875" s="83"/>
      <c r="F875" s="91"/>
      <c r="G875" s="99"/>
      <c r="H875" s="91"/>
      <c r="I875" s="100"/>
      <c r="J875" s="92" t="str">
        <f>IFERROR(IF((controle!$I875&gt;0),IF((DAYS360(TODAY(),(controle!$I875+editar!$C$9))&lt;1),"Vencido",IF((DAYS360(TODAY(),(controle!$I875+editar!$C$9))&lt;31),(DAYS360(TODAY(),(controle!$I875+editar!$C$9))&amp;" Dias para vencer"),"Válido")),""),"Inválido")</f>
        <v/>
      </c>
      <c r="K875" s="93" t="str">
        <f>controle!$R875</f>
        <v/>
      </c>
      <c r="L875" s="94"/>
      <c r="M875" s="95" t="str">
        <f>IFERROR(IF((controle!$L875&gt;0),IF((DAYS360(TODAY(),(controle!$L875+editar!$C$15))&lt;1),"Vencido",IF((DAYS360(TODAY(),(controle!$L875+editar!$C$15))&lt;31),(DAYS360(TODAY(),(controle!$L875+editar!$C$15))&amp;" Dias para vencer"),"Válido")),""),"Inválido")</f>
        <v/>
      </c>
      <c r="N875" s="94" t="str">
        <f>IF(controle!$L875="","",controle!$L875+editar!$C$15)</f>
        <v/>
      </c>
      <c r="O875" s="97"/>
      <c r="P875" s="80">
        <v>868.0</v>
      </c>
      <c r="Q875" s="80" t="str">
        <f>IF(controle!$J875="","",IF(controle!$J875="Vencido","Vencido",IF(controle!$J875="Válido","Válido","Próximo ao vencimento")))</f>
        <v/>
      </c>
      <c r="R875" s="81" t="str">
        <f>IF(controle!$I875="","",controle!$I875+editar!$C$9)</f>
        <v/>
      </c>
      <c r="S875" s="80" t="str">
        <f>IF(controle!$R875="","",VLOOKUP(MONTH(controle!$R875),editar!$F$2:$G$13,2,0))</f>
        <v/>
      </c>
      <c r="T875" s="80" t="str">
        <f>IF(controle!$R875="","",YEAR(controle!$R875))</f>
        <v/>
      </c>
      <c r="U875" s="80" t="str">
        <f>IF(controle!$M875="","",IF(controle!$M875="Vencido","Vencido",IF(controle!$M875="Válido","Válido","Próximo ao vencimento")))</f>
        <v/>
      </c>
      <c r="V875" s="80" t="str">
        <f>IF(controle!$N875="","",VLOOKUP(MONTH(controle!$N875),editar!$F$2:$G$13,2,0))</f>
        <v/>
      </c>
      <c r="W875" s="80" t="str">
        <f>IF(controle!$N875="","",YEAR(controle!$N875))</f>
        <v/>
      </c>
      <c r="X875" s="80" t="str">
        <f>IF(controle!$I875="","",VLOOKUP(MONTH(controle!$I875),editar!$F$2:$G$13,2,0))</f>
        <v/>
      </c>
      <c r="Y875" s="80" t="str">
        <f>IF(controle!$I875="","",YEAR(controle!$I875))</f>
        <v/>
      </c>
      <c r="Z875" s="80" t="str">
        <f>IF(controle!$L875="","",VLOOKUP(MONTH(controle!$L875),editar!$F$2:$G$13,2,0))</f>
        <v/>
      </c>
      <c r="AA875" s="80" t="str">
        <f>IF(controle!$L875="","",YEAR(controle!$L875))</f>
        <v/>
      </c>
      <c r="AB875" s="61"/>
      <c r="AC875" s="62">
        <f>IFERROR(K875-editar!$C$1,"")</f>
        <v>-44648</v>
      </c>
      <c r="AD875" s="62">
        <f t="shared" si="1"/>
        <v>9999955352</v>
      </c>
      <c r="AE875" s="63"/>
      <c r="AF875" s="63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ht="19.5" customHeight="1">
      <c r="A876" s="82" t="str">
        <f>IF(controle!$D876="","",controle!$P876)</f>
        <v/>
      </c>
      <c r="B876" s="83"/>
      <c r="C876" s="83"/>
      <c r="D876" s="83"/>
      <c r="E876" s="83"/>
      <c r="F876" s="91"/>
      <c r="G876" s="99"/>
      <c r="H876" s="91"/>
      <c r="I876" s="100"/>
      <c r="J876" s="92" t="str">
        <f>IFERROR(IF((controle!$I876&gt;0),IF((DAYS360(TODAY(),(controle!$I876+editar!$C$9))&lt;1),"Vencido",IF((DAYS360(TODAY(),(controle!$I876+editar!$C$9))&lt;31),(DAYS360(TODAY(),(controle!$I876+editar!$C$9))&amp;" Dias para vencer"),"Válido")),""),"Inválido")</f>
        <v/>
      </c>
      <c r="K876" s="93" t="str">
        <f>controle!$R876</f>
        <v/>
      </c>
      <c r="L876" s="94"/>
      <c r="M876" s="95" t="str">
        <f>IFERROR(IF((controle!$L876&gt;0),IF((DAYS360(TODAY(),(controle!$L876+editar!$C$15))&lt;1),"Vencido",IF((DAYS360(TODAY(),(controle!$L876+editar!$C$15))&lt;31),(DAYS360(TODAY(),(controle!$L876+editar!$C$15))&amp;" Dias para vencer"),"Válido")),""),"Inválido")</f>
        <v/>
      </c>
      <c r="N876" s="94" t="str">
        <f>IF(controle!$L876="","",controle!$L876+editar!$C$15)</f>
        <v/>
      </c>
      <c r="O876" s="97"/>
      <c r="P876" s="80">
        <v>869.0</v>
      </c>
      <c r="Q876" s="80" t="str">
        <f>IF(controle!$J876="","",IF(controle!$J876="Vencido","Vencido",IF(controle!$J876="Válido","Válido","Próximo ao vencimento")))</f>
        <v/>
      </c>
      <c r="R876" s="81" t="str">
        <f>IF(controle!$I876="","",controle!$I876+editar!$C$9)</f>
        <v/>
      </c>
      <c r="S876" s="80" t="str">
        <f>IF(controle!$R876="","",VLOOKUP(MONTH(controle!$R876),editar!$F$2:$G$13,2,0))</f>
        <v/>
      </c>
      <c r="T876" s="80" t="str">
        <f>IF(controle!$R876="","",YEAR(controle!$R876))</f>
        <v/>
      </c>
      <c r="U876" s="80" t="str">
        <f>IF(controle!$M876="","",IF(controle!$M876="Vencido","Vencido",IF(controle!$M876="Válido","Válido","Próximo ao vencimento")))</f>
        <v/>
      </c>
      <c r="V876" s="80" t="str">
        <f>IF(controle!$N876="","",VLOOKUP(MONTH(controle!$N876),editar!$F$2:$G$13,2,0))</f>
        <v/>
      </c>
      <c r="W876" s="80" t="str">
        <f>IF(controle!$N876="","",YEAR(controle!$N876))</f>
        <v/>
      </c>
      <c r="X876" s="80" t="str">
        <f>IF(controle!$I876="","",VLOOKUP(MONTH(controle!$I876),editar!$F$2:$G$13,2,0))</f>
        <v/>
      </c>
      <c r="Y876" s="80" t="str">
        <f>IF(controle!$I876="","",YEAR(controle!$I876))</f>
        <v/>
      </c>
      <c r="Z876" s="80" t="str">
        <f>IF(controle!$L876="","",VLOOKUP(MONTH(controle!$L876),editar!$F$2:$G$13,2,0))</f>
        <v/>
      </c>
      <c r="AA876" s="80" t="str">
        <f>IF(controle!$L876="","",YEAR(controle!$L876))</f>
        <v/>
      </c>
      <c r="AB876" s="61"/>
      <c r="AC876" s="62">
        <f>IFERROR(K876-editar!$C$1,"")</f>
        <v>-44648</v>
      </c>
      <c r="AD876" s="62">
        <f t="shared" si="1"/>
        <v>9999955352</v>
      </c>
      <c r="AE876" s="63"/>
      <c r="AF876" s="63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ht="19.5" customHeight="1">
      <c r="A877" s="82" t="str">
        <f>IF(controle!$D877="","",controle!$P877)</f>
        <v/>
      </c>
      <c r="B877" s="83"/>
      <c r="C877" s="83"/>
      <c r="D877" s="83"/>
      <c r="E877" s="83"/>
      <c r="F877" s="91"/>
      <c r="G877" s="99"/>
      <c r="H877" s="91"/>
      <c r="I877" s="100"/>
      <c r="J877" s="92" t="str">
        <f>IFERROR(IF((controle!$I877&gt;0),IF((DAYS360(TODAY(),(controle!$I877+editar!$C$9))&lt;1),"Vencido",IF((DAYS360(TODAY(),(controle!$I877+editar!$C$9))&lt;31),(DAYS360(TODAY(),(controle!$I877+editar!$C$9))&amp;" Dias para vencer"),"Válido")),""),"Inválido")</f>
        <v/>
      </c>
      <c r="K877" s="93" t="str">
        <f>controle!$R877</f>
        <v/>
      </c>
      <c r="L877" s="94"/>
      <c r="M877" s="95" t="str">
        <f>IFERROR(IF((controle!$L877&gt;0),IF((DAYS360(TODAY(),(controle!$L877+editar!$C$15))&lt;1),"Vencido",IF((DAYS360(TODAY(),(controle!$L877+editar!$C$15))&lt;31),(DAYS360(TODAY(),(controle!$L877+editar!$C$15))&amp;" Dias para vencer"),"Válido")),""),"Inválido")</f>
        <v/>
      </c>
      <c r="N877" s="94" t="str">
        <f>IF(controle!$L877="","",controle!$L877+editar!$C$15)</f>
        <v/>
      </c>
      <c r="O877" s="97"/>
      <c r="P877" s="80">
        <v>870.0</v>
      </c>
      <c r="Q877" s="80" t="str">
        <f>IF(controle!$J877="","",IF(controle!$J877="Vencido","Vencido",IF(controle!$J877="Válido","Válido","Próximo ao vencimento")))</f>
        <v/>
      </c>
      <c r="R877" s="81" t="str">
        <f>IF(controle!$I877="","",controle!$I877+editar!$C$9)</f>
        <v/>
      </c>
      <c r="S877" s="80" t="str">
        <f>IF(controle!$R877="","",VLOOKUP(MONTH(controle!$R877),editar!$F$2:$G$13,2,0))</f>
        <v/>
      </c>
      <c r="T877" s="80" t="str">
        <f>IF(controle!$R877="","",YEAR(controle!$R877))</f>
        <v/>
      </c>
      <c r="U877" s="80" t="str">
        <f>IF(controle!$M877="","",IF(controle!$M877="Vencido","Vencido",IF(controle!$M877="Válido","Válido","Próximo ao vencimento")))</f>
        <v/>
      </c>
      <c r="V877" s="80" t="str">
        <f>IF(controle!$N877="","",VLOOKUP(MONTH(controle!$N877),editar!$F$2:$G$13,2,0))</f>
        <v/>
      </c>
      <c r="W877" s="80" t="str">
        <f>IF(controle!$N877="","",YEAR(controle!$N877))</f>
        <v/>
      </c>
      <c r="X877" s="80" t="str">
        <f>IF(controle!$I877="","",VLOOKUP(MONTH(controle!$I877),editar!$F$2:$G$13,2,0))</f>
        <v/>
      </c>
      <c r="Y877" s="80" t="str">
        <f>IF(controle!$I877="","",YEAR(controle!$I877))</f>
        <v/>
      </c>
      <c r="Z877" s="80" t="str">
        <f>IF(controle!$L877="","",VLOOKUP(MONTH(controle!$L877),editar!$F$2:$G$13,2,0))</f>
        <v/>
      </c>
      <c r="AA877" s="80" t="str">
        <f>IF(controle!$L877="","",YEAR(controle!$L877))</f>
        <v/>
      </c>
      <c r="AB877" s="61"/>
      <c r="AC877" s="62">
        <f>IFERROR(K877-editar!$C$1,"")</f>
        <v>-44648</v>
      </c>
      <c r="AD877" s="62">
        <f t="shared" si="1"/>
        <v>9999955352</v>
      </c>
      <c r="AE877" s="63"/>
      <c r="AF877" s="63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ht="19.5" customHeight="1">
      <c r="A878" s="82" t="str">
        <f>IF(controle!$D878="","",controle!$P878)</f>
        <v/>
      </c>
      <c r="B878" s="83"/>
      <c r="C878" s="83"/>
      <c r="D878" s="83"/>
      <c r="E878" s="83"/>
      <c r="F878" s="91"/>
      <c r="G878" s="99"/>
      <c r="H878" s="91"/>
      <c r="I878" s="100"/>
      <c r="J878" s="92" t="str">
        <f>IFERROR(IF((controle!$I878&gt;0),IF((DAYS360(TODAY(),(controle!$I878+editar!$C$9))&lt;1),"Vencido",IF((DAYS360(TODAY(),(controle!$I878+editar!$C$9))&lt;31),(DAYS360(TODAY(),(controle!$I878+editar!$C$9))&amp;" Dias para vencer"),"Válido")),""),"Inválido")</f>
        <v/>
      </c>
      <c r="K878" s="93" t="str">
        <f>controle!$R878</f>
        <v/>
      </c>
      <c r="L878" s="94"/>
      <c r="M878" s="95" t="str">
        <f>IFERROR(IF((controle!$L878&gt;0),IF((DAYS360(TODAY(),(controle!$L878+editar!$C$15))&lt;1),"Vencido",IF((DAYS360(TODAY(),(controle!$L878+editar!$C$15))&lt;31),(DAYS360(TODAY(),(controle!$L878+editar!$C$15))&amp;" Dias para vencer"),"Válido")),""),"Inválido")</f>
        <v/>
      </c>
      <c r="N878" s="94" t="str">
        <f>IF(controle!$L878="","",controle!$L878+editar!$C$15)</f>
        <v/>
      </c>
      <c r="O878" s="97"/>
      <c r="P878" s="80">
        <v>871.0</v>
      </c>
      <c r="Q878" s="80" t="str">
        <f>IF(controle!$J878="","",IF(controle!$J878="Vencido","Vencido",IF(controle!$J878="Válido","Válido","Próximo ao vencimento")))</f>
        <v/>
      </c>
      <c r="R878" s="81" t="str">
        <f>IF(controle!$I878="","",controle!$I878+editar!$C$9)</f>
        <v/>
      </c>
      <c r="S878" s="80" t="str">
        <f>IF(controle!$R878="","",VLOOKUP(MONTH(controle!$R878),editar!$F$2:$G$13,2,0))</f>
        <v/>
      </c>
      <c r="T878" s="80" t="str">
        <f>IF(controle!$R878="","",YEAR(controle!$R878))</f>
        <v/>
      </c>
      <c r="U878" s="80" t="str">
        <f>IF(controle!$M878="","",IF(controle!$M878="Vencido","Vencido",IF(controle!$M878="Válido","Válido","Próximo ao vencimento")))</f>
        <v/>
      </c>
      <c r="V878" s="80" t="str">
        <f>IF(controle!$N878="","",VLOOKUP(MONTH(controle!$N878),editar!$F$2:$G$13,2,0))</f>
        <v/>
      </c>
      <c r="W878" s="80" t="str">
        <f>IF(controle!$N878="","",YEAR(controle!$N878))</f>
        <v/>
      </c>
      <c r="X878" s="80" t="str">
        <f>IF(controle!$I878="","",VLOOKUP(MONTH(controle!$I878),editar!$F$2:$G$13,2,0))</f>
        <v/>
      </c>
      <c r="Y878" s="80" t="str">
        <f>IF(controle!$I878="","",YEAR(controle!$I878))</f>
        <v/>
      </c>
      <c r="Z878" s="80" t="str">
        <f>IF(controle!$L878="","",VLOOKUP(MONTH(controle!$L878),editar!$F$2:$G$13,2,0))</f>
        <v/>
      </c>
      <c r="AA878" s="80" t="str">
        <f>IF(controle!$L878="","",YEAR(controle!$L878))</f>
        <v/>
      </c>
      <c r="AB878" s="61"/>
      <c r="AC878" s="62">
        <f>IFERROR(K878-editar!$C$1,"")</f>
        <v>-44648</v>
      </c>
      <c r="AD878" s="62">
        <f t="shared" si="1"/>
        <v>9999955352</v>
      </c>
      <c r="AE878" s="63"/>
      <c r="AF878" s="63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ht="19.5" customHeight="1">
      <c r="A879" s="82" t="str">
        <f>IF(controle!$D879="","",controle!$P879)</f>
        <v/>
      </c>
      <c r="B879" s="83"/>
      <c r="C879" s="83"/>
      <c r="D879" s="83"/>
      <c r="E879" s="83"/>
      <c r="F879" s="91"/>
      <c r="G879" s="99"/>
      <c r="H879" s="91"/>
      <c r="I879" s="100"/>
      <c r="J879" s="92" t="str">
        <f>IFERROR(IF((controle!$I879&gt;0),IF((DAYS360(TODAY(),(controle!$I879+editar!$C$9))&lt;1),"Vencido",IF((DAYS360(TODAY(),(controle!$I879+editar!$C$9))&lt;31),(DAYS360(TODAY(),(controle!$I879+editar!$C$9))&amp;" Dias para vencer"),"Válido")),""),"Inválido")</f>
        <v/>
      </c>
      <c r="K879" s="93" t="str">
        <f>controle!$R879</f>
        <v/>
      </c>
      <c r="L879" s="94"/>
      <c r="M879" s="95" t="str">
        <f>IFERROR(IF((controle!$L879&gt;0),IF((DAYS360(TODAY(),(controle!$L879+editar!$C$15))&lt;1),"Vencido",IF((DAYS360(TODAY(),(controle!$L879+editar!$C$15))&lt;31),(DAYS360(TODAY(),(controle!$L879+editar!$C$15))&amp;" Dias para vencer"),"Válido")),""),"Inválido")</f>
        <v/>
      </c>
      <c r="N879" s="94" t="str">
        <f>IF(controle!$L879="","",controle!$L879+editar!$C$15)</f>
        <v/>
      </c>
      <c r="O879" s="97"/>
      <c r="P879" s="80">
        <v>872.0</v>
      </c>
      <c r="Q879" s="80" t="str">
        <f>IF(controle!$J879="","",IF(controle!$J879="Vencido","Vencido",IF(controle!$J879="Válido","Válido","Próximo ao vencimento")))</f>
        <v/>
      </c>
      <c r="R879" s="81" t="str">
        <f>IF(controle!$I879="","",controle!$I879+editar!$C$9)</f>
        <v/>
      </c>
      <c r="S879" s="80" t="str">
        <f>IF(controle!$R879="","",VLOOKUP(MONTH(controle!$R879),editar!$F$2:$G$13,2,0))</f>
        <v/>
      </c>
      <c r="T879" s="80" t="str">
        <f>IF(controle!$R879="","",YEAR(controle!$R879))</f>
        <v/>
      </c>
      <c r="U879" s="80" t="str">
        <f>IF(controle!$M879="","",IF(controle!$M879="Vencido","Vencido",IF(controle!$M879="Válido","Válido","Próximo ao vencimento")))</f>
        <v/>
      </c>
      <c r="V879" s="80" t="str">
        <f>IF(controle!$N879="","",VLOOKUP(MONTH(controle!$N879),editar!$F$2:$G$13,2,0))</f>
        <v/>
      </c>
      <c r="W879" s="80" t="str">
        <f>IF(controle!$N879="","",YEAR(controle!$N879))</f>
        <v/>
      </c>
      <c r="X879" s="80" t="str">
        <f>IF(controle!$I879="","",VLOOKUP(MONTH(controle!$I879),editar!$F$2:$G$13,2,0))</f>
        <v/>
      </c>
      <c r="Y879" s="80" t="str">
        <f>IF(controle!$I879="","",YEAR(controle!$I879))</f>
        <v/>
      </c>
      <c r="Z879" s="80" t="str">
        <f>IF(controle!$L879="","",VLOOKUP(MONTH(controle!$L879),editar!$F$2:$G$13,2,0))</f>
        <v/>
      </c>
      <c r="AA879" s="80" t="str">
        <f>IF(controle!$L879="","",YEAR(controle!$L879))</f>
        <v/>
      </c>
      <c r="AB879" s="61"/>
      <c r="AC879" s="62">
        <f>IFERROR(K879-editar!$C$1,"")</f>
        <v>-44648</v>
      </c>
      <c r="AD879" s="62">
        <f t="shared" si="1"/>
        <v>9999955352</v>
      </c>
      <c r="AE879" s="63"/>
      <c r="AF879" s="63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ht="19.5" customHeight="1">
      <c r="A880" s="82" t="str">
        <f>IF(controle!$D880="","",controle!$P880)</f>
        <v/>
      </c>
      <c r="B880" s="83"/>
      <c r="C880" s="83"/>
      <c r="D880" s="83"/>
      <c r="E880" s="83"/>
      <c r="F880" s="91"/>
      <c r="G880" s="99"/>
      <c r="H880" s="91"/>
      <c r="I880" s="100"/>
      <c r="J880" s="92" t="str">
        <f>IFERROR(IF((controle!$I880&gt;0),IF((DAYS360(TODAY(),(controle!$I880+editar!$C$9))&lt;1),"Vencido",IF((DAYS360(TODAY(),(controle!$I880+editar!$C$9))&lt;31),(DAYS360(TODAY(),(controle!$I880+editar!$C$9))&amp;" Dias para vencer"),"Válido")),""),"Inválido")</f>
        <v/>
      </c>
      <c r="K880" s="93" t="str">
        <f>controle!$R880</f>
        <v/>
      </c>
      <c r="L880" s="94"/>
      <c r="M880" s="95" t="str">
        <f>IFERROR(IF((controle!$L880&gt;0),IF((DAYS360(TODAY(),(controle!$L880+editar!$C$15))&lt;1),"Vencido",IF((DAYS360(TODAY(),(controle!$L880+editar!$C$15))&lt;31),(DAYS360(TODAY(),(controle!$L880+editar!$C$15))&amp;" Dias para vencer"),"Válido")),""),"Inválido")</f>
        <v/>
      </c>
      <c r="N880" s="94" t="str">
        <f>IF(controle!$L880="","",controle!$L880+editar!$C$15)</f>
        <v/>
      </c>
      <c r="O880" s="97"/>
      <c r="P880" s="80">
        <v>873.0</v>
      </c>
      <c r="Q880" s="80" t="str">
        <f>IF(controle!$J880="","",IF(controle!$J880="Vencido","Vencido",IF(controle!$J880="Válido","Válido","Próximo ao vencimento")))</f>
        <v/>
      </c>
      <c r="R880" s="81" t="str">
        <f>IF(controle!$I880="","",controle!$I880+editar!$C$9)</f>
        <v/>
      </c>
      <c r="S880" s="80" t="str">
        <f>IF(controle!$R880="","",VLOOKUP(MONTH(controle!$R880),editar!$F$2:$G$13,2,0))</f>
        <v/>
      </c>
      <c r="T880" s="80" t="str">
        <f>IF(controle!$R880="","",YEAR(controle!$R880))</f>
        <v/>
      </c>
      <c r="U880" s="80" t="str">
        <f>IF(controle!$M880="","",IF(controle!$M880="Vencido","Vencido",IF(controle!$M880="Válido","Válido","Próximo ao vencimento")))</f>
        <v/>
      </c>
      <c r="V880" s="80" t="str">
        <f>IF(controle!$N880="","",VLOOKUP(MONTH(controle!$N880),editar!$F$2:$G$13,2,0))</f>
        <v/>
      </c>
      <c r="W880" s="80" t="str">
        <f>IF(controle!$N880="","",YEAR(controle!$N880))</f>
        <v/>
      </c>
      <c r="X880" s="80" t="str">
        <f>IF(controle!$I880="","",VLOOKUP(MONTH(controle!$I880),editar!$F$2:$G$13,2,0))</f>
        <v/>
      </c>
      <c r="Y880" s="80" t="str">
        <f>IF(controle!$I880="","",YEAR(controle!$I880))</f>
        <v/>
      </c>
      <c r="Z880" s="80" t="str">
        <f>IF(controle!$L880="","",VLOOKUP(MONTH(controle!$L880),editar!$F$2:$G$13,2,0))</f>
        <v/>
      </c>
      <c r="AA880" s="80" t="str">
        <f>IF(controle!$L880="","",YEAR(controle!$L880))</f>
        <v/>
      </c>
      <c r="AB880" s="61"/>
      <c r="AC880" s="62">
        <f>IFERROR(K880-editar!$C$1,"")</f>
        <v>-44648</v>
      </c>
      <c r="AD880" s="62">
        <f t="shared" si="1"/>
        <v>9999955352</v>
      </c>
      <c r="AE880" s="63"/>
      <c r="AF880" s="63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ht="19.5" customHeight="1">
      <c r="A881" s="82" t="str">
        <f>IF(controle!$D881="","",controle!$P881)</f>
        <v/>
      </c>
      <c r="B881" s="83"/>
      <c r="C881" s="83"/>
      <c r="D881" s="83"/>
      <c r="E881" s="83"/>
      <c r="F881" s="91"/>
      <c r="G881" s="99"/>
      <c r="H881" s="91"/>
      <c r="I881" s="100"/>
      <c r="J881" s="92" t="str">
        <f>IFERROR(IF((controle!$I881&gt;0),IF((DAYS360(TODAY(),(controle!$I881+editar!$C$9))&lt;1),"Vencido",IF((DAYS360(TODAY(),(controle!$I881+editar!$C$9))&lt;31),(DAYS360(TODAY(),(controle!$I881+editar!$C$9))&amp;" Dias para vencer"),"Válido")),""),"Inválido")</f>
        <v/>
      </c>
      <c r="K881" s="93" t="str">
        <f>controle!$R881</f>
        <v/>
      </c>
      <c r="L881" s="94"/>
      <c r="M881" s="95" t="str">
        <f>IFERROR(IF((controle!$L881&gt;0),IF((DAYS360(TODAY(),(controle!$L881+editar!$C$15))&lt;1),"Vencido",IF((DAYS360(TODAY(),(controle!$L881+editar!$C$15))&lt;31),(DAYS360(TODAY(),(controle!$L881+editar!$C$15))&amp;" Dias para vencer"),"Válido")),""),"Inválido")</f>
        <v/>
      </c>
      <c r="N881" s="94" t="str">
        <f>IF(controle!$L881="","",controle!$L881+editar!$C$15)</f>
        <v/>
      </c>
      <c r="O881" s="97"/>
      <c r="P881" s="80">
        <v>874.0</v>
      </c>
      <c r="Q881" s="80" t="str">
        <f>IF(controle!$J881="","",IF(controle!$J881="Vencido","Vencido",IF(controle!$J881="Válido","Válido","Próximo ao vencimento")))</f>
        <v/>
      </c>
      <c r="R881" s="81" t="str">
        <f>IF(controle!$I881="","",controle!$I881+editar!$C$9)</f>
        <v/>
      </c>
      <c r="S881" s="80" t="str">
        <f>IF(controle!$R881="","",VLOOKUP(MONTH(controle!$R881),editar!$F$2:$G$13,2,0))</f>
        <v/>
      </c>
      <c r="T881" s="80" t="str">
        <f>IF(controle!$R881="","",YEAR(controle!$R881))</f>
        <v/>
      </c>
      <c r="U881" s="80" t="str">
        <f>IF(controle!$M881="","",IF(controle!$M881="Vencido","Vencido",IF(controle!$M881="Válido","Válido","Próximo ao vencimento")))</f>
        <v/>
      </c>
      <c r="V881" s="80" t="str">
        <f>IF(controle!$N881="","",VLOOKUP(MONTH(controle!$N881),editar!$F$2:$G$13,2,0))</f>
        <v/>
      </c>
      <c r="W881" s="80" t="str">
        <f>IF(controle!$N881="","",YEAR(controle!$N881))</f>
        <v/>
      </c>
      <c r="X881" s="80" t="str">
        <f>IF(controle!$I881="","",VLOOKUP(MONTH(controle!$I881),editar!$F$2:$G$13,2,0))</f>
        <v/>
      </c>
      <c r="Y881" s="80" t="str">
        <f>IF(controle!$I881="","",YEAR(controle!$I881))</f>
        <v/>
      </c>
      <c r="Z881" s="80" t="str">
        <f>IF(controle!$L881="","",VLOOKUP(MONTH(controle!$L881),editar!$F$2:$G$13,2,0))</f>
        <v/>
      </c>
      <c r="AA881" s="80" t="str">
        <f>IF(controle!$L881="","",YEAR(controle!$L881))</f>
        <v/>
      </c>
      <c r="AB881" s="61"/>
      <c r="AC881" s="62">
        <f>IFERROR(K881-editar!$C$1,"")</f>
        <v>-44648</v>
      </c>
      <c r="AD881" s="62">
        <f t="shared" si="1"/>
        <v>9999955352</v>
      </c>
      <c r="AE881" s="63"/>
      <c r="AF881" s="63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ht="19.5" customHeight="1">
      <c r="A882" s="82" t="str">
        <f>IF(controle!$D882="","",controle!$P882)</f>
        <v/>
      </c>
      <c r="B882" s="83"/>
      <c r="C882" s="83"/>
      <c r="D882" s="83"/>
      <c r="E882" s="83"/>
      <c r="F882" s="91"/>
      <c r="G882" s="99"/>
      <c r="H882" s="91"/>
      <c r="I882" s="100"/>
      <c r="J882" s="92" t="str">
        <f>IFERROR(IF((controle!$I882&gt;0),IF((DAYS360(TODAY(),(controle!$I882+editar!$C$9))&lt;1),"Vencido",IF((DAYS360(TODAY(),(controle!$I882+editar!$C$9))&lt;31),(DAYS360(TODAY(),(controle!$I882+editar!$C$9))&amp;" Dias para vencer"),"Válido")),""),"Inválido")</f>
        <v/>
      </c>
      <c r="K882" s="93" t="str">
        <f>controle!$R882</f>
        <v/>
      </c>
      <c r="L882" s="94"/>
      <c r="M882" s="95" t="str">
        <f>IFERROR(IF((controle!$L882&gt;0),IF((DAYS360(TODAY(),(controle!$L882+editar!$C$15))&lt;1),"Vencido",IF((DAYS360(TODAY(),(controle!$L882+editar!$C$15))&lt;31),(DAYS360(TODAY(),(controle!$L882+editar!$C$15))&amp;" Dias para vencer"),"Válido")),""),"Inválido")</f>
        <v/>
      </c>
      <c r="N882" s="94" t="str">
        <f>IF(controle!$L882="","",controle!$L882+editar!$C$15)</f>
        <v/>
      </c>
      <c r="O882" s="97"/>
      <c r="P882" s="80">
        <v>875.0</v>
      </c>
      <c r="Q882" s="80" t="str">
        <f>IF(controle!$J882="","",IF(controle!$J882="Vencido","Vencido",IF(controle!$J882="Válido","Válido","Próximo ao vencimento")))</f>
        <v/>
      </c>
      <c r="R882" s="81" t="str">
        <f>IF(controle!$I882="","",controle!$I882+editar!$C$9)</f>
        <v/>
      </c>
      <c r="S882" s="80" t="str">
        <f>IF(controle!$R882="","",VLOOKUP(MONTH(controle!$R882),editar!$F$2:$G$13,2,0))</f>
        <v/>
      </c>
      <c r="T882" s="80" t="str">
        <f>IF(controle!$R882="","",YEAR(controle!$R882))</f>
        <v/>
      </c>
      <c r="U882" s="80" t="str">
        <f>IF(controle!$M882="","",IF(controle!$M882="Vencido","Vencido",IF(controle!$M882="Válido","Válido","Próximo ao vencimento")))</f>
        <v/>
      </c>
      <c r="V882" s="80" t="str">
        <f>IF(controle!$N882="","",VLOOKUP(MONTH(controle!$N882),editar!$F$2:$G$13,2,0))</f>
        <v/>
      </c>
      <c r="W882" s="80" t="str">
        <f>IF(controle!$N882="","",YEAR(controle!$N882))</f>
        <v/>
      </c>
      <c r="X882" s="80" t="str">
        <f>IF(controle!$I882="","",VLOOKUP(MONTH(controle!$I882),editar!$F$2:$G$13,2,0))</f>
        <v/>
      </c>
      <c r="Y882" s="80" t="str">
        <f>IF(controle!$I882="","",YEAR(controle!$I882))</f>
        <v/>
      </c>
      <c r="Z882" s="80" t="str">
        <f>IF(controle!$L882="","",VLOOKUP(MONTH(controle!$L882),editar!$F$2:$G$13,2,0))</f>
        <v/>
      </c>
      <c r="AA882" s="80" t="str">
        <f>IF(controle!$L882="","",YEAR(controle!$L882))</f>
        <v/>
      </c>
      <c r="AB882" s="61"/>
      <c r="AC882" s="62">
        <f>IFERROR(K882-editar!$C$1,"")</f>
        <v>-44648</v>
      </c>
      <c r="AD882" s="62">
        <f t="shared" si="1"/>
        <v>9999955352</v>
      </c>
      <c r="AE882" s="63"/>
      <c r="AF882" s="63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ht="19.5" customHeight="1">
      <c r="A883" s="82" t="str">
        <f>IF(controle!$D883="","",controle!$P883)</f>
        <v/>
      </c>
      <c r="B883" s="83"/>
      <c r="C883" s="83"/>
      <c r="D883" s="83"/>
      <c r="E883" s="83"/>
      <c r="F883" s="91"/>
      <c r="G883" s="99"/>
      <c r="H883" s="91"/>
      <c r="I883" s="100"/>
      <c r="J883" s="92" t="str">
        <f>IFERROR(IF((controle!$I883&gt;0),IF((DAYS360(TODAY(),(controle!$I883+editar!$C$9))&lt;1),"Vencido",IF((DAYS360(TODAY(),(controle!$I883+editar!$C$9))&lt;31),(DAYS360(TODAY(),(controle!$I883+editar!$C$9))&amp;" Dias para vencer"),"Válido")),""),"Inválido")</f>
        <v/>
      </c>
      <c r="K883" s="93" t="str">
        <f>controle!$R883</f>
        <v/>
      </c>
      <c r="L883" s="94"/>
      <c r="M883" s="95" t="str">
        <f>IFERROR(IF((controle!$L883&gt;0),IF((DAYS360(TODAY(),(controle!$L883+editar!$C$15))&lt;1),"Vencido",IF((DAYS360(TODAY(),(controle!$L883+editar!$C$15))&lt;31),(DAYS360(TODAY(),(controle!$L883+editar!$C$15))&amp;" Dias para vencer"),"Válido")),""),"Inválido")</f>
        <v/>
      </c>
      <c r="N883" s="94" t="str">
        <f>IF(controle!$L883="","",controle!$L883+editar!$C$15)</f>
        <v/>
      </c>
      <c r="O883" s="97"/>
      <c r="P883" s="80">
        <v>876.0</v>
      </c>
      <c r="Q883" s="80" t="str">
        <f>IF(controle!$J883="","",IF(controle!$J883="Vencido","Vencido",IF(controle!$J883="Válido","Válido","Próximo ao vencimento")))</f>
        <v/>
      </c>
      <c r="R883" s="81" t="str">
        <f>IF(controle!$I883="","",controle!$I883+editar!$C$9)</f>
        <v/>
      </c>
      <c r="S883" s="80" t="str">
        <f>IF(controle!$R883="","",VLOOKUP(MONTH(controle!$R883),editar!$F$2:$G$13,2,0))</f>
        <v/>
      </c>
      <c r="T883" s="80" t="str">
        <f>IF(controle!$R883="","",YEAR(controle!$R883))</f>
        <v/>
      </c>
      <c r="U883" s="80" t="str">
        <f>IF(controle!$M883="","",IF(controle!$M883="Vencido","Vencido",IF(controle!$M883="Válido","Válido","Próximo ao vencimento")))</f>
        <v/>
      </c>
      <c r="V883" s="80" t="str">
        <f>IF(controle!$N883="","",VLOOKUP(MONTH(controle!$N883),editar!$F$2:$G$13,2,0))</f>
        <v/>
      </c>
      <c r="W883" s="80" t="str">
        <f>IF(controle!$N883="","",YEAR(controle!$N883))</f>
        <v/>
      </c>
      <c r="X883" s="80" t="str">
        <f>IF(controle!$I883="","",VLOOKUP(MONTH(controle!$I883),editar!$F$2:$G$13,2,0))</f>
        <v/>
      </c>
      <c r="Y883" s="80" t="str">
        <f>IF(controle!$I883="","",YEAR(controle!$I883))</f>
        <v/>
      </c>
      <c r="Z883" s="80" t="str">
        <f>IF(controle!$L883="","",VLOOKUP(MONTH(controle!$L883),editar!$F$2:$G$13,2,0))</f>
        <v/>
      </c>
      <c r="AA883" s="80" t="str">
        <f>IF(controle!$L883="","",YEAR(controle!$L883))</f>
        <v/>
      </c>
      <c r="AB883" s="61"/>
      <c r="AC883" s="62">
        <f>IFERROR(K883-editar!$C$1,"")</f>
        <v>-44648</v>
      </c>
      <c r="AD883" s="62">
        <f t="shared" si="1"/>
        <v>9999955352</v>
      </c>
      <c r="AE883" s="63"/>
      <c r="AF883" s="63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ht="19.5" customHeight="1">
      <c r="A884" s="82" t="str">
        <f>IF(controle!$D884="","",controle!$P884)</f>
        <v/>
      </c>
      <c r="B884" s="83"/>
      <c r="C884" s="83"/>
      <c r="D884" s="83"/>
      <c r="E884" s="83"/>
      <c r="F884" s="91"/>
      <c r="G884" s="99"/>
      <c r="H884" s="91"/>
      <c r="I884" s="100"/>
      <c r="J884" s="92" t="str">
        <f>IFERROR(IF((controle!$I884&gt;0),IF((DAYS360(TODAY(),(controle!$I884+editar!$C$9))&lt;1),"Vencido",IF((DAYS360(TODAY(),(controle!$I884+editar!$C$9))&lt;31),(DAYS360(TODAY(),(controle!$I884+editar!$C$9))&amp;" Dias para vencer"),"Válido")),""),"Inválido")</f>
        <v/>
      </c>
      <c r="K884" s="93" t="str">
        <f>controle!$R884</f>
        <v/>
      </c>
      <c r="L884" s="94"/>
      <c r="M884" s="95" t="str">
        <f>IFERROR(IF((controle!$L884&gt;0),IF((DAYS360(TODAY(),(controle!$L884+editar!$C$15))&lt;1),"Vencido",IF((DAYS360(TODAY(),(controle!$L884+editar!$C$15))&lt;31),(DAYS360(TODAY(),(controle!$L884+editar!$C$15))&amp;" Dias para vencer"),"Válido")),""),"Inválido")</f>
        <v/>
      </c>
      <c r="N884" s="94" t="str">
        <f>IF(controle!$L884="","",controle!$L884+editar!$C$15)</f>
        <v/>
      </c>
      <c r="O884" s="97"/>
      <c r="P884" s="80">
        <v>877.0</v>
      </c>
      <c r="Q884" s="80" t="str">
        <f>IF(controle!$J884="","",IF(controle!$J884="Vencido","Vencido",IF(controle!$J884="Válido","Válido","Próximo ao vencimento")))</f>
        <v/>
      </c>
      <c r="R884" s="81" t="str">
        <f>IF(controle!$I884="","",controle!$I884+editar!$C$9)</f>
        <v/>
      </c>
      <c r="S884" s="80" t="str">
        <f>IF(controle!$R884="","",VLOOKUP(MONTH(controle!$R884),editar!$F$2:$G$13,2,0))</f>
        <v/>
      </c>
      <c r="T884" s="80" t="str">
        <f>IF(controle!$R884="","",YEAR(controle!$R884))</f>
        <v/>
      </c>
      <c r="U884" s="80" t="str">
        <f>IF(controle!$M884="","",IF(controle!$M884="Vencido","Vencido",IF(controle!$M884="Válido","Válido","Próximo ao vencimento")))</f>
        <v/>
      </c>
      <c r="V884" s="80" t="str">
        <f>IF(controle!$N884="","",VLOOKUP(MONTH(controle!$N884),editar!$F$2:$G$13,2,0))</f>
        <v/>
      </c>
      <c r="W884" s="80" t="str">
        <f>IF(controle!$N884="","",YEAR(controle!$N884))</f>
        <v/>
      </c>
      <c r="X884" s="80" t="str">
        <f>IF(controle!$I884="","",VLOOKUP(MONTH(controle!$I884),editar!$F$2:$G$13,2,0))</f>
        <v/>
      </c>
      <c r="Y884" s="80" t="str">
        <f>IF(controle!$I884="","",YEAR(controle!$I884))</f>
        <v/>
      </c>
      <c r="Z884" s="80" t="str">
        <f>IF(controle!$L884="","",VLOOKUP(MONTH(controle!$L884),editar!$F$2:$G$13,2,0))</f>
        <v/>
      </c>
      <c r="AA884" s="80" t="str">
        <f>IF(controle!$L884="","",YEAR(controle!$L884))</f>
        <v/>
      </c>
      <c r="AB884" s="61"/>
      <c r="AC884" s="62">
        <f>IFERROR(K884-editar!$C$1,"")</f>
        <v>-44648</v>
      </c>
      <c r="AD884" s="62">
        <f t="shared" si="1"/>
        <v>9999955352</v>
      </c>
      <c r="AE884" s="63"/>
      <c r="AF884" s="63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ht="19.5" customHeight="1">
      <c r="A885" s="82" t="str">
        <f>IF(controle!$D885="","",controle!$P885)</f>
        <v/>
      </c>
      <c r="B885" s="83"/>
      <c r="C885" s="83"/>
      <c r="D885" s="83"/>
      <c r="E885" s="83"/>
      <c r="F885" s="91"/>
      <c r="G885" s="99"/>
      <c r="H885" s="91"/>
      <c r="I885" s="100"/>
      <c r="J885" s="92" t="str">
        <f>IFERROR(IF((controle!$I885&gt;0),IF((DAYS360(TODAY(),(controle!$I885+editar!$C$9))&lt;1),"Vencido",IF((DAYS360(TODAY(),(controle!$I885+editar!$C$9))&lt;31),(DAYS360(TODAY(),(controle!$I885+editar!$C$9))&amp;" Dias para vencer"),"Válido")),""),"Inválido")</f>
        <v/>
      </c>
      <c r="K885" s="93" t="str">
        <f>controle!$R885</f>
        <v/>
      </c>
      <c r="L885" s="94"/>
      <c r="M885" s="95" t="str">
        <f>IFERROR(IF((controle!$L885&gt;0),IF((DAYS360(TODAY(),(controle!$L885+editar!$C$15))&lt;1),"Vencido",IF((DAYS360(TODAY(),(controle!$L885+editar!$C$15))&lt;31),(DAYS360(TODAY(),(controle!$L885+editar!$C$15))&amp;" Dias para vencer"),"Válido")),""),"Inválido")</f>
        <v/>
      </c>
      <c r="N885" s="94" t="str">
        <f>IF(controle!$L885="","",controle!$L885+editar!$C$15)</f>
        <v/>
      </c>
      <c r="O885" s="97"/>
      <c r="P885" s="80">
        <v>878.0</v>
      </c>
      <c r="Q885" s="80" t="str">
        <f>IF(controle!$J885="","",IF(controle!$J885="Vencido","Vencido",IF(controle!$J885="Válido","Válido","Próximo ao vencimento")))</f>
        <v/>
      </c>
      <c r="R885" s="81" t="str">
        <f>IF(controle!$I885="","",controle!$I885+editar!$C$9)</f>
        <v/>
      </c>
      <c r="S885" s="80" t="str">
        <f>IF(controle!$R885="","",VLOOKUP(MONTH(controle!$R885),editar!$F$2:$G$13,2,0))</f>
        <v/>
      </c>
      <c r="T885" s="80" t="str">
        <f>IF(controle!$R885="","",YEAR(controle!$R885))</f>
        <v/>
      </c>
      <c r="U885" s="80" t="str">
        <f>IF(controle!$M885="","",IF(controle!$M885="Vencido","Vencido",IF(controle!$M885="Válido","Válido","Próximo ao vencimento")))</f>
        <v/>
      </c>
      <c r="V885" s="80" t="str">
        <f>IF(controle!$N885="","",VLOOKUP(MONTH(controle!$N885),editar!$F$2:$G$13,2,0))</f>
        <v/>
      </c>
      <c r="W885" s="80" t="str">
        <f>IF(controle!$N885="","",YEAR(controle!$N885))</f>
        <v/>
      </c>
      <c r="X885" s="80" t="str">
        <f>IF(controle!$I885="","",VLOOKUP(MONTH(controle!$I885),editar!$F$2:$G$13,2,0))</f>
        <v/>
      </c>
      <c r="Y885" s="80" t="str">
        <f>IF(controle!$I885="","",YEAR(controle!$I885))</f>
        <v/>
      </c>
      <c r="Z885" s="80" t="str">
        <f>IF(controle!$L885="","",VLOOKUP(MONTH(controle!$L885),editar!$F$2:$G$13,2,0))</f>
        <v/>
      </c>
      <c r="AA885" s="80" t="str">
        <f>IF(controle!$L885="","",YEAR(controle!$L885))</f>
        <v/>
      </c>
      <c r="AB885" s="61"/>
      <c r="AC885" s="62">
        <f>IFERROR(K885-editar!$C$1,"")</f>
        <v>-44648</v>
      </c>
      <c r="AD885" s="62">
        <f t="shared" si="1"/>
        <v>9999955352</v>
      </c>
      <c r="AE885" s="63"/>
      <c r="AF885" s="63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ht="19.5" customHeight="1">
      <c r="A886" s="82" t="str">
        <f>IF(controle!$D886="","",controle!$P886)</f>
        <v/>
      </c>
      <c r="B886" s="83"/>
      <c r="C886" s="83"/>
      <c r="D886" s="83"/>
      <c r="E886" s="83"/>
      <c r="F886" s="91"/>
      <c r="G886" s="99"/>
      <c r="H886" s="91"/>
      <c r="I886" s="100"/>
      <c r="J886" s="92" t="str">
        <f>IFERROR(IF((controle!$I886&gt;0),IF((DAYS360(TODAY(),(controle!$I886+editar!$C$9))&lt;1),"Vencido",IF((DAYS360(TODAY(),(controle!$I886+editar!$C$9))&lt;31),(DAYS360(TODAY(),(controle!$I886+editar!$C$9))&amp;" Dias para vencer"),"Válido")),""),"Inválido")</f>
        <v/>
      </c>
      <c r="K886" s="93" t="str">
        <f>controle!$R886</f>
        <v/>
      </c>
      <c r="L886" s="94"/>
      <c r="M886" s="95" t="str">
        <f>IFERROR(IF((controle!$L886&gt;0),IF((DAYS360(TODAY(),(controle!$L886+editar!$C$15))&lt;1),"Vencido",IF((DAYS360(TODAY(),(controle!$L886+editar!$C$15))&lt;31),(DAYS360(TODAY(),(controle!$L886+editar!$C$15))&amp;" Dias para vencer"),"Válido")),""),"Inválido")</f>
        <v/>
      </c>
      <c r="N886" s="94" t="str">
        <f>IF(controle!$L886="","",controle!$L886+editar!$C$15)</f>
        <v/>
      </c>
      <c r="O886" s="97"/>
      <c r="P886" s="80">
        <v>879.0</v>
      </c>
      <c r="Q886" s="80" t="str">
        <f>IF(controle!$J886="","",IF(controle!$J886="Vencido","Vencido",IF(controle!$J886="Válido","Válido","Próximo ao vencimento")))</f>
        <v/>
      </c>
      <c r="R886" s="81" t="str">
        <f>IF(controle!$I886="","",controle!$I886+editar!$C$9)</f>
        <v/>
      </c>
      <c r="S886" s="80" t="str">
        <f>IF(controle!$R886="","",VLOOKUP(MONTH(controle!$R886),editar!$F$2:$G$13,2,0))</f>
        <v/>
      </c>
      <c r="T886" s="80" t="str">
        <f>IF(controle!$R886="","",YEAR(controle!$R886))</f>
        <v/>
      </c>
      <c r="U886" s="80" t="str">
        <f>IF(controle!$M886="","",IF(controle!$M886="Vencido","Vencido",IF(controle!$M886="Válido","Válido","Próximo ao vencimento")))</f>
        <v/>
      </c>
      <c r="V886" s="80" t="str">
        <f>IF(controle!$N886="","",VLOOKUP(MONTH(controle!$N886),editar!$F$2:$G$13,2,0))</f>
        <v/>
      </c>
      <c r="W886" s="80" t="str">
        <f>IF(controle!$N886="","",YEAR(controle!$N886))</f>
        <v/>
      </c>
      <c r="X886" s="80" t="str">
        <f>IF(controle!$I886="","",VLOOKUP(MONTH(controle!$I886),editar!$F$2:$G$13,2,0))</f>
        <v/>
      </c>
      <c r="Y886" s="80" t="str">
        <f>IF(controle!$I886="","",YEAR(controle!$I886))</f>
        <v/>
      </c>
      <c r="Z886" s="80" t="str">
        <f>IF(controle!$L886="","",VLOOKUP(MONTH(controle!$L886),editar!$F$2:$G$13,2,0))</f>
        <v/>
      </c>
      <c r="AA886" s="80" t="str">
        <f>IF(controle!$L886="","",YEAR(controle!$L886))</f>
        <v/>
      </c>
      <c r="AB886" s="61"/>
      <c r="AC886" s="62">
        <f>IFERROR(K886-editar!$C$1,"")</f>
        <v>-44648</v>
      </c>
      <c r="AD886" s="62">
        <f t="shared" si="1"/>
        <v>9999955352</v>
      </c>
      <c r="AE886" s="63"/>
      <c r="AF886" s="63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ht="19.5" customHeight="1">
      <c r="A887" s="82" t="str">
        <f>IF(controle!$D887="","",controle!$P887)</f>
        <v/>
      </c>
      <c r="B887" s="83"/>
      <c r="C887" s="83"/>
      <c r="D887" s="83"/>
      <c r="E887" s="83"/>
      <c r="F887" s="91"/>
      <c r="G887" s="99"/>
      <c r="H887" s="91"/>
      <c r="I887" s="100"/>
      <c r="J887" s="92" t="str">
        <f>IFERROR(IF((controle!$I887&gt;0),IF((DAYS360(TODAY(),(controle!$I887+editar!$C$9))&lt;1),"Vencido",IF((DAYS360(TODAY(),(controle!$I887+editar!$C$9))&lt;31),(DAYS360(TODAY(),(controle!$I887+editar!$C$9))&amp;" Dias para vencer"),"Válido")),""),"Inválido")</f>
        <v/>
      </c>
      <c r="K887" s="93" t="str">
        <f>controle!$R887</f>
        <v/>
      </c>
      <c r="L887" s="94"/>
      <c r="M887" s="95" t="str">
        <f>IFERROR(IF((controle!$L887&gt;0),IF((DAYS360(TODAY(),(controle!$L887+editar!$C$15))&lt;1),"Vencido",IF((DAYS360(TODAY(),(controle!$L887+editar!$C$15))&lt;31),(DAYS360(TODAY(),(controle!$L887+editar!$C$15))&amp;" Dias para vencer"),"Válido")),""),"Inválido")</f>
        <v/>
      </c>
      <c r="N887" s="94" t="str">
        <f>IF(controle!$L887="","",controle!$L887+editar!$C$15)</f>
        <v/>
      </c>
      <c r="O887" s="97"/>
      <c r="P887" s="80">
        <v>880.0</v>
      </c>
      <c r="Q887" s="80" t="str">
        <f>IF(controle!$J887="","",IF(controle!$J887="Vencido","Vencido",IF(controle!$J887="Válido","Válido","Próximo ao vencimento")))</f>
        <v/>
      </c>
      <c r="R887" s="81" t="str">
        <f>IF(controle!$I887="","",controle!$I887+editar!$C$9)</f>
        <v/>
      </c>
      <c r="S887" s="80" t="str">
        <f>IF(controle!$R887="","",VLOOKUP(MONTH(controle!$R887),editar!$F$2:$G$13,2,0))</f>
        <v/>
      </c>
      <c r="T887" s="80" t="str">
        <f>IF(controle!$R887="","",YEAR(controle!$R887))</f>
        <v/>
      </c>
      <c r="U887" s="80" t="str">
        <f>IF(controle!$M887="","",IF(controle!$M887="Vencido","Vencido",IF(controle!$M887="Válido","Válido","Próximo ao vencimento")))</f>
        <v/>
      </c>
      <c r="V887" s="80" t="str">
        <f>IF(controle!$N887="","",VLOOKUP(MONTH(controle!$N887),editar!$F$2:$G$13,2,0))</f>
        <v/>
      </c>
      <c r="W887" s="80" t="str">
        <f>IF(controle!$N887="","",YEAR(controle!$N887))</f>
        <v/>
      </c>
      <c r="X887" s="80" t="str">
        <f>IF(controle!$I887="","",VLOOKUP(MONTH(controle!$I887),editar!$F$2:$G$13,2,0))</f>
        <v/>
      </c>
      <c r="Y887" s="80" t="str">
        <f>IF(controle!$I887="","",YEAR(controle!$I887))</f>
        <v/>
      </c>
      <c r="Z887" s="80" t="str">
        <f>IF(controle!$L887="","",VLOOKUP(MONTH(controle!$L887),editar!$F$2:$G$13,2,0))</f>
        <v/>
      </c>
      <c r="AA887" s="80" t="str">
        <f>IF(controle!$L887="","",YEAR(controle!$L887))</f>
        <v/>
      </c>
      <c r="AB887" s="61"/>
      <c r="AC887" s="62">
        <f>IFERROR(K887-editar!$C$1,"")</f>
        <v>-44648</v>
      </c>
      <c r="AD887" s="62">
        <f t="shared" si="1"/>
        <v>9999955352</v>
      </c>
      <c r="AE887" s="63"/>
      <c r="AF887" s="63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ht="19.5" customHeight="1">
      <c r="A888" s="82" t="str">
        <f>IF(controle!$D888="","",controle!$P888)</f>
        <v/>
      </c>
      <c r="B888" s="83"/>
      <c r="C888" s="83"/>
      <c r="D888" s="83"/>
      <c r="E888" s="83"/>
      <c r="F888" s="91"/>
      <c r="G888" s="99"/>
      <c r="H888" s="91"/>
      <c r="I888" s="100"/>
      <c r="J888" s="92" t="str">
        <f>IFERROR(IF((controle!$I888&gt;0),IF((DAYS360(TODAY(),(controle!$I888+editar!$C$9))&lt;1),"Vencido",IF((DAYS360(TODAY(),(controle!$I888+editar!$C$9))&lt;31),(DAYS360(TODAY(),(controle!$I888+editar!$C$9))&amp;" Dias para vencer"),"Válido")),""),"Inválido")</f>
        <v/>
      </c>
      <c r="K888" s="93" t="str">
        <f>controle!$R888</f>
        <v/>
      </c>
      <c r="L888" s="94"/>
      <c r="M888" s="95" t="str">
        <f>IFERROR(IF((controle!$L888&gt;0),IF((DAYS360(TODAY(),(controle!$L888+editar!$C$15))&lt;1),"Vencido",IF((DAYS360(TODAY(),(controle!$L888+editar!$C$15))&lt;31),(DAYS360(TODAY(),(controle!$L888+editar!$C$15))&amp;" Dias para vencer"),"Válido")),""),"Inválido")</f>
        <v/>
      </c>
      <c r="N888" s="94" t="str">
        <f>IF(controle!$L888="","",controle!$L888+editar!$C$15)</f>
        <v/>
      </c>
      <c r="O888" s="97"/>
      <c r="P888" s="80">
        <v>881.0</v>
      </c>
      <c r="Q888" s="80" t="str">
        <f>IF(controle!$J888="","",IF(controle!$J888="Vencido","Vencido",IF(controle!$J888="Válido","Válido","Próximo ao vencimento")))</f>
        <v/>
      </c>
      <c r="R888" s="81" t="str">
        <f>IF(controle!$I888="","",controle!$I888+editar!$C$9)</f>
        <v/>
      </c>
      <c r="S888" s="80" t="str">
        <f>IF(controle!$R888="","",VLOOKUP(MONTH(controle!$R888),editar!$F$2:$G$13,2,0))</f>
        <v/>
      </c>
      <c r="T888" s="80" t="str">
        <f>IF(controle!$R888="","",YEAR(controle!$R888))</f>
        <v/>
      </c>
      <c r="U888" s="80" t="str">
        <f>IF(controle!$M888="","",IF(controle!$M888="Vencido","Vencido",IF(controle!$M888="Válido","Válido","Próximo ao vencimento")))</f>
        <v/>
      </c>
      <c r="V888" s="80" t="str">
        <f>IF(controle!$N888="","",VLOOKUP(MONTH(controle!$N888),editar!$F$2:$G$13,2,0))</f>
        <v/>
      </c>
      <c r="W888" s="80" t="str">
        <f>IF(controle!$N888="","",YEAR(controle!$N888))</f>
        <v/>
      </c>
      <c r="X888" s="80" t="str">
        <f>IF(controle!$I888="","",VLOOKUP(MONTH(controle!$I888),editar!$F$2:$G$13,2,0))</f>
        <v/>
      </c>
      <c r="Y888" s="80" t="str">
        <f>IF(controle!$I888="","",YEAR(controle!$I888))</f>
        <v/>
      </c>
      <c r="Z888" s="80" t="str">
        <f>IF(controle!$L888="","",VLOOKUP(MONTH(controle!$L888),editar!$F$2:$G$13,2,0))</f>
        <v/>
      </c>
      <c r="AA888" s="80" t="str">
        <f>IF(controle!$L888="","",YEAR(controle!$L888))</f>
        <v/>
      </c>
      <c r="AB888" s="61"/>
      <c r="AC888" s="62">
        <f>IFERROR(K888-editar!$C$1,"")</f>
        <v>-44648</v>
      </c>
      <c r="AD888" s="62">
        <f t="shared" si="1"/>
        <v>9999955352</v>
      </c>
      <c r="AE888" s="63"/>
      <c r="AF888" s="63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ht="19.5" customHeight="1">
      <c r="A889" s="82" t="str">
        <f>IF(controle!$D889="","",controle!$P889)</f>
        <v/>
      </c>
      <c r="B889" s="83"/>
      <c r="C889" s="83"/>
      <c r="D889" s="83"/>
      <c r="E889" s="83"/>
      <c r="F889" s="91"/>
      <c r="G889" s="99"/>
      <c r="H889" s="91"/>
      <c r="I889" s="100"/>
      <c r="J889" s="92" t="str">
        <f>IFERROR(IF((controle!$I889&gt;0),IF((DAYS360(TODAY(),(controle!$I889+editar!$C$9))&lt;1),"Vencido",IF((DAYS360(TODAY(),(controle!$I889+editar!$C$9))&lt;31),(DAYS360(TODAY(),(controle!$I889+editar!$C$9))&amp;" Dias para vencer"),"Válido")),""),"Inválido")</f>
        <v/>
      </c>
      <c r="K889" s="93" t="str">
        <f>controle!$R889</f>
        <v/>
      </c>
      <c r="L889" s="94"/>
      <c r="M889" s="95" t="str">
        <f>IFERROR(IF((controle!$L889&gt;0),IF((DAYS360(TODAY(),(controle!$L889+editar!$C$15))&lt;1),"Vencido",IF((DAYS360(TODAY(),(controle!$L889+editar!$C$15))&lt;31),(DAYS360(TODAY(),(controle!$L889+editar!$C$15))&amp;" Dias para vencer"),"Válido")),""),"Inválido")</f>
        <v/>
      </c>
      <c r="N889" s="94" t="str">
        <f>IF(controle!$L889="","",controle!$L889+editar!$C$15)</f>
        <v/>
      </c>
      <c r="O889" s="97"/>
      <c r="P889" s="80">
        <v>882.0</v>
      </c>
      <c r="Q889" s="80" t="str">
        <f>IF(controle!$J889="","",IF(controle!$J889="Vencido","Vencido",IF(controle!$J889="Válido","Válido","Próximo ao vencimento")))</f>
        <v/>
      </c>
      <c r="R889" s="81" t="str">
        <f>IF(controle!$I889="","",controle!$I889+editar!$C$9)</f>
        <v/>
      </c>
      <c r="S889" s="80" t="str">
        <f>IF(controle!$R889="","",VLOOKUP(MONTH(controle!$R889),editar!$F$2:$G$13,2,0))</f>
        <v/>
      </c>
      <c r="T889" s="80" t="str">
        <f>IF(controle!$R889="","",YEAR(controle!$R889))</f>
        <v/>
      </c>
      <c r="U889" s="80" t="str">
        <f>IF(controle!$M889="","",IF(controle!$M889="Vencido","Vencido",IF(controle!$M889="Válido","Válido","Próximo ao vencimento")))</f>
        <v/>
      </c>
      <c r="V889" s="80" t="str">
        <f>IF(controle!$N889="","",VLOOKUP(MONTH(controle!$N889),editar!$F$2:$G$13,2,0))</f>
        <v/>
      </c>
      <c r="W889" s="80" t="str">
        <f>IF(controle!$N889="","",YEAR(controle!$N889))</f>
        <v/>
      </c>
      <c r="X889" s="80" t="str">
        <f>IF(controle!$I889="","",VLOOKUP(MONTH(controle!$I889),editar!$F$2:$G$13,2,0))</f>
        <v/>
      </c>
      <c r="Y889" s="80" t="str">
        <f>IF(controle!$I889="","",YEAR(controle!$I889))</f>
        <v/>
      </c>
      <c r="Z889" s="80" t="str">
        <f>IF(controle!$L889="","",VLOOKUP(MONTH(controle!$L889),editar!$F$2:$G$13,2,0))</f>
        <v/>
      </c>
      <c r="AA889" s="80" t="str">
        <f>IF(controle!$L889="","",YEAR(controle!$L889))</f>
        <v/>
      </c>
      <c r="AB889" s="61"/>
      <c r="AC889" s="62">
        <f>IFERROR(K889-editar!$C$1,"")</f>
        <v>-44648</v>
      </c>
      <c r="AD889" s="62">
        <f t="shared" si="1"/>
        <v>9999955352</v>
      </c>
      <c r="AE889" s="63"/>
      <c r="AF889" s="63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ht="19.5" customHeight="1">
      <c r="A890" s="82" t="str">
        <f>IF(controle!$D890="","",controle!$P890)</f>
        <v/>
      </c>
      <c r="B890" s="83"/>
      <c r="C890" s="83"/>
      <c r="D890" s="83"/>
      <c r="E890" s="83"/>
      <c r="F890" s="91"/>
      <c r="G890" s="99"/>
      <c r="H890" s="91"/>
      <c r="I890" s="100"/>
      <c r="J890" s="92" t="str">
        <f>IFERROR(IF((controle!$I890&gt;0),IF((DAYS360(TODAY(),(controle!$I890+editar!$C$9))&lt;1),"Vencido",IF((DAYS360(TODAY(),(controle!$I890+editar!$C$9))&lt;31),(DAYS360(TODAY(),(controle!$I890+editar!$C$9))&amp;" Dias para vencer"),"Válido")),""),"Inválido")</f>
        <v/>
      </c>
      <c r="K890" s="93" t="str">
        <f>controle!$R890</f>
        <v/>
      </c>
      <c r="L890" s="94"/>
      <c r="M890" s="95" t="str">
        <f>IFERROR(IF((controle!$L890&gt;0),IF((DAYS360(TODAY(),(controle!$L890+editar!$C$15))&lt;1),"Vencido",IF((DAYS360(TODAY(),(controle!$L890+editar!$C$15))&lt;31),(DAYS360(TODAY(),(controle!$L890+editar!$C$15))&amp;" Dias para vencer"),"Válido")),""),"Inválido")</f>
        <v/>
      </c>
      <c r="N890" s="94" t="str">
        <f>IF(controle!$L890="","",controle!$L890+editar!$C$15)</f>
        <v/>
      </c>
      <c r="O890" s="97"/>
      <c r="P890" s="80">
        <v>883.0</v>
      </c>
      <c r="Q890" s="80" t="str">
        <f>IF(controle!$J890="","",IF(controle!$J890="Vencido","Vencido",IF(controle!$J890="Válido","Válido","Próximo ao vencimento")))</f>
        <v/>
      </c>
      <c r="R890" s="81" t="str">
        <f>IF(controle!$I890="","",controle!$I890+editar!$C$9)</f>
        <v/>
      </c>
      <c r="S890" s="80" t="str">
        <f>IF(controle!$R890="","",VLOOKUP(MONTH(controle!$R890),editar!$F$2:$G$13,2,0))</f>
        <v/>
      </c>
      <c r="T890" s="80" t="str">
        <f>IF(controle!$R890="","",YEAR(controle!$R890))</f>
        <v/>
      </c>
      <c r="U890" s="80" t="str">
        <f>IF(controle!$M890="","",IF(controle!$M890="Vencido","Vencido",IF(controle!$M890="Válido","Válido","Próximo ao vencimento")))</f>
        <v/>
      </c>
      <c r="V890" s="80" t="str">
        <f>IF(controle!$N890="","",VLOOKUP(MONTH(controle!$N890),editar!$F$2:$G$13,2,0))</f>
        <v/>
      </c>
      <c r="W890" s="80" t="str">
        <f>IF(controle!$N890="","",YEAR(controle!$N890))</f>
        <v/>
      </c>
      <c r="X890" s="80" t="str">
        <f>IF(controle!$I890="","",VLOOKUP(MONTH(controle!$I890),editar!$F$2:$G$13,2,0))</f>
        <v/>
      </c>
      <c r="Y890" s="80" t="str">
        <f>IF(controle!$I890="","",YEAR(controle!$I890))</f>
        <v/>
      </c>
      <c r="Z890" s="80" t="str">
        <f>IF(controle!$L890="","",VLOOKUP(MONTH(controle!$L890),editar!$F$2:$G$13,2,0))</f>
        <v/>
      </c>
      <c r="AA890" s="80" t="str">
        <f>IF(controle!$L890="","",YEAR(controle!$L890))</f>
        <v/>
      </c>
      <c r="AB890" s="61"/>
      <c r="AC890" s="62">
        <f>IFERROR(K890-editar!$C$1,"")</f>
        <v>-44648</v>
      </c>
      <c r="AD890" s="62">
        <f t="shared" si="1"/>
        <v>9999955352</v>
      </c>
      <c r="AE890" s="63"/>
      <c r="AF890" s="63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ht="19.5" customHeight="1">
      <c r="A891" s="82" t="str">
        <f>IF(controle!$D891="","",controle!$P891)</f>
        <v/>
      </c>
      <c r="B891" s="83"/>
      <c r="C891" s="83"/>
      <c r="D891" s="83"/>
      <c r="E891" s="83"/>
      <c r="F891" s="91"/>
      <c r="G891" s="99"/>
      <c r="H891" s="91"/>
      <c r="I891" s="100"/>
      <c r="J891" s="92" t="str">
        <f>IFERROR(IF((controle!$I891&gt;0),IF((DAYS360(TODAY(),(controle!$I891+editar!$C$9))&lt;1),"Vencido",IF((DAYS360(TODAY(),(controle!$I891+editar!$C$9))&lt;31),(DAYS360(TODAY(),(controle!$I891+editar!$C$9))&amp;" Dias para vencer"),"Válido")),""),"Inválido")</f>
        <v/>
      </c>
      <c r="K891" s="93" t="str">
        <f>controle!$R891</f>
        <v/>
      </c>
      <c r="L891" s="94"/>
      <c r="M891" s="95" t="str">
        <f>IFERROR(IF((controle!$L891&gt;0),IF((DAYS360(TODAY(),(controle!$L891+editar!$C$15))&lt;1),"Vencido",IF((DAYS360(TODAY(),(controle!$L891+editar!$C$15))&lt;31),(DAYS360(TODAY(),(controle!$L891+editar!$C$15))&amp;" Dias para vencer"),"Válido")),""),"Inválido")</f>
        <v/>
      </c>
      <c r="N891" s="94" t="str">
        <f>IF(controle!$L891="","",controle!$L891+editar!$C$15)</f>
        <v/>
      </c>
      <c r="O891" s="97"/>
      <c r="P891" s="80">
        <v>884.0</v>
      </c>
      <c r="Q891" s="80" t="str">
        <f>IF(controle!$J891="","",IF(controle!$J891="Vencido","Vencido",IF(controle!$J891="Válido","Válido","Próximo ao vencimento")))</f>
        <v/>
      </c>
      <c r="R891" s="81" t="str">
        <f>IF(controle!$I891="","",controle!$I891+editar!$C$9)</f>
        <v/>
      </c>
      <c r="S891" s="80" t="str">
        <f>IF(controle!$R891="","",VLOOKUP(MONTH(controle!$R891),editar!$F$2:$G$13,2,0))</f>
        <v/>
      </c>
      <c r="T891" s="80" t="str">
        <f>IF(controle!$R891="","",YEAR(controle!$R891))</f>
        <v/>
      </c>
      <c r="U891" s="80" t="str">
        <f>IF(controle!$M891="","",IF(controle!$M891="Vencido","Vencido",IF(controle!$M891="Válido","Válido","Próximo ao vencimento")))</f>
        <v/>
      </c>
      <c r="V891" s="80" t="str">
        <f>IF(controle!$N891="","",VLOOKUP(MONTH(controle!$N891),editar!$F$2:$G$13,2,0))</f>
        <v/>
      </c>
      <c r="W891" s="80" t="str">
        <f>IF(controle!$N891="","",YEAR(controle!$N891))</f>
        <v/>
      </c>
      <c r="X891" s="80" t="str">
        <f>IF(controle!$I891="","",VLOOKUP(MONTH(controle!$I891),editar!$F$2:$G$13,2,0))</f>
        <v/>
      </c>
      <c r="Y891" s="80" t="str">
        <f>IF(controle!$I891="","",YEAR(controle!$I891))</f>
        <v/>
      </c>
      <c r="Z891" s="80" t="str">
        <f>IF(controle!$L891="","",VLOOKUP(MONTH(controle!$L891),editar!$F$2:$G$13,2,0))</f>
        <v/>
      </c>
      <c r="AA891" s="80" t="str">
        <f>IF(controle!$L891="","",YEAR(controle!$L891))</f>
        <v/>
      </c>
      <c r="AB891" s="61"/>
      <c r="AC891" s="62">
        <f>IFERROR(K891-editar!$C$1,"")</f>
        <v>-44648</v>
      </c>
      <c r="AD891" s="62">
        <f t="shared" si="1"/>
        <v>9999955352</v>
      </c>
      <c r="AE891" s="63"/>
      <c r="AF891" s="63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ht="19.5" customHeight="1">
      <c r="A892" s="82" t="str">
        <f>IF(controle!$D892="","",controle!$P892)</f>
        <v/>
      </c>
      <c r="B892" s="83"/>
      <c r="C892" s="83"/>
      <c r="D892" s="83"/>
      <c r="E892" s="83"/>
      <c r="F892" s="91"/>
      <c r="G892" s="99"/>
      <c r="H892" s="91"/>
      <c r="I892" s="100"/>
      <c r="J892" s="92" t="str">
        <f>IFERROR(IF((controle!$I892&gt;0),IF((DAYS360(TODAY(),(controle!$I892+editar!$C$9))&lt;1),"Vencido",IF((DAYS360(TODAY(),(controle!$I892+editar!$C$9))&lt;31),(DAYS360(TODAY(),(controle!$I892+editar!$C$9))&amp;" Dias para vencer"),"Válido")),""),"Inválido")</f>
        <v/>
      </c>
      <c r="K892" s="93" t="str">
        <f>controle!$R892</f>
        <v/>
      </c>
      <c r="L892" s="94"/>
      <c r="M892" s="95" t="str">
        <f>IFERROR(IF((controle!$L892&gt;0),IF((DAYS360(TODAY(),(controle!$L892+editar!$C$15))&lt;1),"Vencido",IF((DAYS360(TODAY(),(controle!$L892+editar!$C$15))&lt;31),(DAYS360(TODAY(),(controle!$L892+editar!$C$15))&amp;" Dias para vencer"),"Válido")),""),"Inválido")</f>
        <v/>
      </c>
      <c r="N892" s="94" t="str">
        <f>IF(controle!$L892="","",controle!$L892+editar!$C$15)</f>
        <v/>
      </c>
      <c r="O892" s="97"/>
      <c r="P892" s="80">
        <v>885.0</v>
      </c>
      <c r="Q892" s="80" t="str">
        <f>IF(controle!$J892="","",IF(controle!$J892="Vencido","Vencido",IF(controle!$J892="Válido","Válido","Próximo ao vencimento")))</f>
        <v/>
      </c>
      <c r="R892" s="81" t="str">
        <f>IF(controle!$I892="","",controle!$I892+editar!$C$9)</f>
        <v/>
      </c>
      <c r="S892" s="80" t="str">
        <f>IF(controle!$R892="","",VLOOKUP(MONTH(controle!$R892),editar!$F$2:$G$13,2,0))</f>
        <v/>
      </c>
      <c r="T892" s="80" t="str">
        <f>IF(controle!$R892="","",YEAR(controle!$R892))</f>
        <v/>
      </c>
      <c r="U892" s="80" t="str">
        <f>IF(controle!$M892="","",IF(controle!$M892="Vencido","Vencido",IF(controle!$M892="Válido","Válido","Próximo ao vencimento")))</f>
        <v/>
      </c>
      <c r="V892" s="80" t="str">
        <f>IF(controle!$N892="","",VLOOKUP(MONTH(controle!$N892),editar!$F$2:$G$13,2,0))</f>
        <v/>
      </c>
      <c r="W892" s="80" t="str">
        <f>IF(controle!$N892="","",YEAR(controle!$N892))</f>
        <v/>
      </c>
      <c r="X892" s="80" t="str">
        <f>IF(controle!$I892="","",VLOOKUP(MONTH(controle!$I892),editar!$F$2:$G$13,2,0))</f>
        <v/>
      </c>
      <c r="Y892" s="80" t="str">
        <f>IF(controle!$I892="","",YEAR(controle!$I892))</f>
        <v/>
      </c>
      <c r="Z892" s="80" t="str">
        <f>IF(controle!$L892="","",VLOOKUP(MONTH(controle!$L892),editar!$F$2:$G$13,2,0))</f>
        <v/>
      </c>
      <c r="AA892" s="80" t="str">
        <f>IF(controle!$L892="","",YEAR(controle!$L892))</f>
        <v/>
      </c>
      <c r="AB892" s="61"/>
      <c r="AC892" s="62">
        <f>IFERROR(K892-editar!$C$1,"")</f>
        <v>-44648</v>
      </c>
      <c r="AD892" s="62">
        <f t="shared" si="1"/>
        <v>9999955352</v>
      </c>
      <c r="AE892" s="63"/>
      <c r="AF892" s="63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ht="19.5" customHeight="1">
      <c r="A893" s="82" t="str">
        <f>IF(controle!$D893="","",controle!$P893)</f>
        <v/>
      </c>
      <c r="B893" s="83"/>
      <c r="C893" s="83"/>
      <c r="D893" s="83"/>
      <c r="E893" s="83"/>
      <c r="F893" s="91"/>
      <c r="G893" s="99"/>
      <c r="H893" s="91"/>
      <c r="I893" s="100"/>
      <c r="J893" s="92" t="str">
        <f>IFERROR(IF((controle!$I893&gt;0),IF((DAYS360(TODAY(),(controle!$I893+editar!$C$9))&lt;1),"Vencido",IF((DAYS360(TODAY(),(controle!$I893+editar!$C$9))&lt;31),(DAYS360(TODAY(),(controle!$I893+editar!$C$9))&amp;" Dias para vencer"),"Válido")),""),"Inválido")</f>
        <v/>
      </c>
      <c r="K893" s="93" t="str">
        <f>controle!$R893</f>
        <v/>
      </c>
      <c r="L893" s="94"/>
      <c r="M893" s="95" t="str">
        <f>IFERROR(IF((controle!$L893&gt;0),IF((DAYS360(TODAY(),(controle!$L893+editar!$C$15))&lt;1),"Vencido",IF((DAYS360(TODAY(),(controle!$L893+editar!$C$15))&lt;31),(DAYS360(TODAY(),(controle!$L893+editar!$C$15))&amp;" Dias para vencer"),"Válido")),""),"Inválido")</f>
        <v/>
      </c>
      <c r="N893" s="94" t="str">
        <f>IF(controle!$L893="","",controle!$L893+editar!$C$15)</f>
        <v/>
      </c>
      <c r="O893" s="97"/>
      <c r="P893" s="80">
        <v>886.0</v>
      </c>
      <c r="Q893" s="80" t="str">
        <f>IF(controle!$J893="","",IF(controle!$J893="Vencido","Vencido",IF(controle!$J893="Válido","Válido","Próximo ao vencimento")))</f>
        <v/>
      </c>
      <c r="R893" s="81" t="str">
        <f>IF(controle!$I893="","",controle!$I893+editar!$C$9)</f>
        <v/>
      </c>
      <c r="S893" s="80" t="str">
        <f>IF(controle!$R893="","",VLOOKUP(MONTH(controle!$R893),editar!$F$2:$G$13,2,0))</f>
        <v/>
      </c>
      <c r="T893" s="80" t="str">
        <f>IF(controle!$R893="","",YEAR(controle!$R893))</f>
        <v/>
      </c>
      <c r="U893" s="80" t="str">
        <f>IF(controle!$M893="","",IF(controle!$M893="Vencido","Vencido",IF(controle!$M893="Válido","Válido","Próximo ao vencimento")))</f>
        <v/>
      </c>
      <c r="V893" s="80" t="str">
        <f>IF(controle!$N893="","",VLOOKUP(MONTH(controle!$N893),editar!$F$2:$G$13,2,0))</f>
        <v/>
      </c>
      <c r="W893" s="80" t="str">
        <f>IF(controle!$N893="","",YEAR(controle!$N893))</f>
        <v/>
      </c>
      <c r="X893" s="80" t="str">
        <f>IF(controle!$I893="","",VLOOKUP(MONTH(controle!$I893),editar!$F$2:$G$13,2,0))</f>
        <v/>
      </c>
      <c r="Y893" s="80" t="str">
        <f>IF(controle!$I893="","",YEAR(controle!$I893))</f>
        <v/>
      </c>
      <c r="Z893" s="80" t="str">
        <f>IF(controle!$L893="","",VLOOKUP(MONTH(controle!$L893),editar!$F$2:$G$13,2,0))</f>
        <v/>
      </c>
      <c r="AA893" s="80" t="str">
        <f>IF(controle!$L893="","",YEAR(controle!$L893))</f>
        <v/>
      </c>
      <c r="AB893" s="61"/>
      <c r="AC893" s="62">
        <f>IFERROR(K893-editar!$C$1,"")</f>
        <v>-44648</v>
      </c>
      <c r="AD893" s="62">
        <f t="shared" si="1"/>
        <v>9999955352</v>
      </c>
      <c r="AE893" s="63"/>
      <c r="AF893" s="63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ht="19.5" customHeight="1">
      <c r="A894" s="82" t="str">
        <f>IF(controle!$D894="","",controle!$P894)</f>
        <v/>
      </c>
      <c r="B894" s="83"/>
      <c r="C894" s="83"/>
      <c r="D894" s="83"/>
      <c r="E894" s="83"/>
      <c r="F894" s="91"/>
      <c r="G894" s="99"/>
      <c r="H894" s="91"/>
      <c r="I894" s="100"/>
      <c r="J894" s="92" t="str">
        <f>IFERROR(IF((controle!$I894&gt;0),IF((DAYS360(TODAY(),(controle!$I894+editar!$C$9))&lt;1),"Vencido",IF((DAYS360(TODAY(),(controle!$I894+editar!$C$9))&lt;31),(DAYS360(TODAY(),(controle!$I894+editar!$C$9))&amp;" Dias para vencer"),"Válido")),""),"Inválido")</f>
        <v/>
      </c>
      <c r="K894" s="93" t="str">
        <f>controle!$R894</f>
        <v/>
      </c>
      <c r="L894" s="94"/>
      <c r="M894" s="95" t="str">
        <f>IFERROR(IF((controle!$L894&gt;0),IF((DAYS360(TODAY(),(controle!$L894+editar!$C$15))&lt;1),"Vencido",IF((DAYS360(TODAY(),(controle!$L894+editar!$C$15))&lt;31),(DAYS360(TODAY(),(controle!$L894+editar!$C$15))&amp;" Dias para vencer"),"Válido")),""),"Inválido")</f>
        <v/>
      </c>
      <c r="N894" s="94" t="str">
        <f>IF(controle!$L894="","",controle!$L894+editar!$C$15)</f>
        <v/>
      </c>
      <c r="O894" s="97"/>
      <c r="P894" s="80">
        <v>887.0</v>
      </c>
      <c r="Q894" s="80" t="str">
        <f>IF(controle!$J894="","",IF(controle!$J894="Vencido","Vencido",IF(controle!$J894="Válido","Válido","Próximo ao vencimento")))</f>
        <v/>
      </c>
      <c r="R894" s="81" t="str">
        <f>IF(controle!$I894="","",controle!$I894+editar!$C$9)</f>
        <v/>
      </c>
      <c r="S894" s="80" t="str">
        <f>IF(controle!$R894="","",VLOOKUP(MONTH(controle!$R894),editar!$F$2:$G$13,2,0))</f>
        <v/>
      </c>
      <c r="T894" s="80" t="str">
        <f>IF(controle!$R894="","",YEAR(controle!$R894))</f>
        <v/>
      </c>
      <c r="U894" s="80" t="str">
        <f>IF(controle!$M894="","",IF(controle!$M894="Vencido","Vencido",IF(controle!$M894="Válido","Válido","Próximo ao vencimento")))</f>
        <v/>
      </c>
      <c r="V894" s="80" t="str">
        <f>IF(controle!$N894="","",VLOOKUP(MONTH(controle!$N894),editar!$F$2:$G$13,2,0))</f>
        <v/>
      </c>
      <c r="W894" s="80" t="str">
        <f>IF(controle!$N894="","",YEAR(controle!$N894))</f>
        <v/>
      </c>
      <c r="X894" s="80" t="str">
        <f>IF(controle!$I894="","",VLOOKUP(MONTH(controle!$I894),editar!$F$2:$G$13,2,0))</f>
        <v/>
      </c>
      <c r="Y894" s="80" t="str">
        <f>IF(controle!$I894="","",YEAR(controle!$I894))</f>
        <v/>
      </c>
      <c r="Z894" s="80" t="str">
        <f>IF(controle!$L894="","",VLOOKUP(MONTH(controle!$L894),editar!$F$2:$G$13,2,0))</f>
        <v/>
      </c>
      <c r="AA894" s="80" t="str">
        <f>IF(controle!$L894="","",YEAR(controle!$L894))</f>
        <v/>
      </c>
      <c r="AB894" s="61"/>
      <c r="AC894" s="62">
        <f>IFERROR(K894-editar!$C$1,"")</f>
        <v>-44648</v>
      </c>
      <c r="AD894" s="62">
        <f t="shared" si="1"/>
        <v>9999955352</v>
      </c>
      <c r="AE894" s="63"/>
      <c r="AF894" s="63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ht="19.5" customHeight="1">
      <c r="A895" s="82" t="str">
        <f>IF(controle!$D895="","",controle!$P895)</f>
        <v/>
      </c>
      <c r="B895" s="83"/>
      <c r="C895" s="83"/>
      <c r="D895" s="83"/>
      <c r="E895" s="83"/>
      <c r="F895" s="91"/>
      <c r="G895" s="99"/>
      <c r="H895" s="91"/>
      <c r="I895" s="100"/>
      <c r="J895" s="92" t="str">
        <f>IFERROR(IF((controle!$I895&gt;0),IF((DAYS360(TODAY(),(controle!$I895+editar!$C$9))&lt;1),"Vencido",IF((DAYS360(TODAY(),(controle!$I895+editar!$C$9))&lt;31),(DAYS360(TODAY(),(controle!$I895+editar!$C$9))&amp;" Dias para vencer"),"Válido")),""),"Inválido")</f>
        <v/>
      </c>
      <c r="K895" s="93" t="str">
        <f>controle!$R895</f>
        <v/>
      </c>
      <c r="L895" s="94"/>
      <c r="M895" s="95" t="str">
        <f>IFERROR(IF((controle!$L895&gt;0),IF((DAYS360(TODAY(),(controle!$L895+editar!$C$15))&lt;1),"Vencido",IF((DAYS360(TODAY(),(controle!$L895+editar!$C$15))&lt;31),(DAYS360(TODAY(),(controle!$L895+editar!$C$15))&amp;" Dias para vencer"),"Válido")),""),"Inválido")</f>
        <v/>
      </c>
      <c r="N895" s="94" t="str">
        <f>IF(controle!$L895="","",controle!$L895+editar!$C$15)</f>
        <v/>
      </c>
      <c r="O895" s="97"/>
      <c r="P895" s="80">
        <v>888.0</v>
      </c>
      <c r="Q895" s="80" t="str">
        <f>IF(controle!$J895="","",IF(controle!$J895="Vencido","Vencido",IF(controle!$J895="Válido","Válido","Próximo ao vencimento")))</f>
        <v/>
      </c>
      <c r="R895" s="81" t="str">
        <f>IF(controle!$I895="","",controle!$I895+editar!$C$9)</f>
        <v/>
      </c>
      <c r="S895" s="80" t="str">
        <f>IF(controle!$R895="","",VLOOKUP(MONTH(controle!$R895),editar!$F$2:$G$13,2,0))</f>
        <v/>
      </c>
      <c r="T895" s="80" t="str">
        <f>IF(controle!$R895="","",YEAR(controle!$R895))</f>
        <v/>
      </c>
      <c r="U895" s="80" t="str">
        <f>IF(controle!$M895="","",IF(controle!$M895="Vencido","Vencido",IF(controle!$M895="Válido","Válido","Próximo ao vencimento")))</f>
        <v/>
      </c>
      <c r="V895" s="80" t="str">
        <f>IF(controle!$N895="","",VLOOKUP(MONTH(controle!$N895),editar!$F$2:$G$13,2,0))</f>
        <v/>
      </c>
      <c r="W895" s="80" t="str">
        <f>IF(controle!$N895="","",YEAR(controle!$N895))</f>
        <v/>
      </c>
      <c r="X895" s="80" t="str">
        <f>IF(controle!$I895="","",VLOOKUP(MONTH(controle!$I895),editar!$F$2:$G$13,2,0))</f>
        <v/>
      </c>
      <c r="Y895" s="80" t="str">
        <f>IF(controle!$I895="","",YEAR(controle!$I895))</f>
        <v/>
      </c>
      <c r="Z895" s="80" t="str">
        <f>IF(controle!$L895="","",VLOOKUP(MONTH(controle!$L895),editar!$F$2:$G$13,2,0))</f>
        <v/>
      </c>
      <c r="AA895" s="80" t="str">
        <f>IF(controle!$L895="","",YEAR(controle!$L895))</f>
        <v/>
      </c>
      <c r="AB895" s="61"/>
      <c r="AC895" s="62">
        <f>IFERROR(K895-editar!$C$1,"")</f>
        <v>-44648</v>
      </c>
      <c r="AD895" s="62">
        <f t="shared" si="1"/>
        <v>9999955352</v>
      </c>
      <c r="AE895" s="63"/>
      <c r="AF895" s="63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ht="19.5" customHeight="1">
      <c r="A896" s="82" t="str">
        <f>IF(controle!$D896="","",controle!$P896)</f>
        <v/>
      </c>
      <c r="B896" s="83"/>
      <c r="C896" s="83"/>
      <c r="D896" s="83"/>
      <c r="E896" s="83"/>
      <c r="F896" s="91"/>
      <c r="G896" s="99"/>
      <c r="H896" s="91"/>
      <c r="I896" s="100"/>
      <c r="J896" s="92" t="str">
        <f>IFERROR(IF((controle!$I896&gt;0),IF((DAYS360(TODAY(),(controle!$I896+editar!$C$9))&lt;1),"Vencido",IF((DAYS360(TODAY(),(controle!$I896+editar!$C$9))&lt;31),(DAYS360(TODAY(),(controle!$I896+editar!$C$9))&amp;" Dias para vencer"),"Válido")),""),"Inválido")</f>
        <v/>
      </c>
      <c r="K896" s="93" t="str">
        <f>controle!$R896</f>
        <v/>
      </c>
      <c r="L896" s="94"/>
      <c r="M896" s="95" t="str">
        <f>IFERROR(IF((controle!$L896&gt;0),IF((DAYS360(TODAY(),(controle!$L896+editar!$C$15))&lt;1),"Vencido",IF((DAYS360(TODAY(),(controle!$L896+editar!$C$15))&lt;31),(DAYS360(TODAY(),(controle!$L896+editar!$C$15))&amp;" Dias para vencer"),"Válido")),""),"Inválido")</f>
        <v/>
      </c>
      <c r="N896" s="94" t="str">
        <f>IF(controle!$L896="","",controle!$L896+editar!$C$15)</f>
        <v/>
      </c>
      <c r="O896" s="97"/>
      <c r="P896" s="80">
        <v>889.0</v>
      </c>
      <c r="Q896" s="80" t="str">
        <f>IF(controle!$J896="","",IF(controle!$J896="Vencido","Vencido",IF(controle!$J896="Válido","Válido","Próximo ao vencimento")))</f>
        <v/>
      </c>
      <c r="R896" s="81" t="str">
        <f>IF(controle!$I896="","",controle!$I896+editar!$C$9)</f>
        <v/>
      </c>
      <c r="S896" s="80" t="str">
        <f>IF(controle!$R896="","",VLOOKUP(MONTH(controle!$R896),editar!$F$2:$G$13,2,0))</f>
        <v/>
      </c>
      <c r="T896" s="80" t="str">
        <f>IF(controle!$R896="","",YEAR(controle!$R896))</f>
        <v/>
      </c>
      <c r="U896" s="80" t="str">
        <f>IF(controle!$M896="","",IF(controle!$M896="Vencido","Vencido",IF(controle!$M896="Válido","Válido","Próximo ao vencimento")))</f>
        <v/>
      </c>
      <c r="V896" s="80" t="str">
        <f>IF(controle!$N896="","",VLOOKUP(MONTH(controle!$N896),editar!$F$2:$G$13,2,0))</f>
        <v/>
      </c>
      <c r="W896" s="80" t="str">
        <f>IF(controle!$N896="","",YEAR(controle!$N896))</f>
        <v/>
      </c>
      <c r="X896" s="80" t="str">
        <f>IF(controle!$I896="","",VLOOKUP(MONTH(controle!$I896),editar!$F$2:$G$13,2,0))</f>
        <v/>
      </c>
      <c r="Y896" s="80" t="str">
        <f>IF(controle!$I896="","",YEAR(controle!$I896))</f>
        <v/>
      </c>
      <c r="Z896" s="80" t="str">
        <f>IF(controle!$L896="","",VLOOKUP(MONTH(controle!$L896),editar!$F$2:$G$13,2,0))</f>
        <v/>
      </c>
      <c r="AA896" s="80" t="str">
        <f>IF(controle!$L896="","",YEAR(controle!$L896))</f>
        <v/>
      </c>
      <c r="AB896" s="61"/>
      <c r="AC896" s="62">
        <f>IFERROR(K896-editar!$C$1,"")</f>
        <v>-44648</v>
      </c>
      <c r="AD896" s="62">
        <f t="shared" si="1"/>
        <v>9999955352</v>
      </c>
      <c r="AE896" s="63"/>
      <c r="AF896" s="63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ht="19.5" customHeight="1">
      <c r="A897" s="82" t="str">
        <f>IF(controle!$D897="","",controle!$P897)</f>
        <v/>
      </c>
      <c r="B897" s="83"/>
      <c r="C897" s="83"/>
      <c r="D897" s="83"/>
      <c r="E897" s="83"/>
      <c r="F897" s="91"/>
      <c r="G897" s="99"/>
      <c r="H897" s="91"/>
      <c r="I897" s="100"/>
      <c r="J897" s="92" t="str">
        <f>IFERROR(IF((controle!$I897&gt;0),IF((DAYS360(TODAY(),(controle!$I897+editar!$C$9))&lt;1),"Vencido",IF((DAYS360(TODAY(),(controle!$I897+editar!$C$9))&lt;31),(DAYS360(TODAY(),(controle!$I897+editar!$C$9))&amp;" Dias para vencer"),"Válido")),""),"Inválido")</f>
        <v/>
      </c>
      <c r="K897" s="93" t="str">
        <f>controle!$R897</f>
        <v/>
      </c>
      <c r="L897" s="94"/>
      <c r="M897" s="95" t="str">
        <f>IFERROR(IF((controle!$L897&gt;0),IF((DAYS360(TODAY(),(controle!$L897+editar!$C$15))&lt;1),"Vencido",IF((DAYS360(TODAY(),(controle!$L897+editar!$C$15))&lt;31),(DAYS360(TODAY(),(controle!$L897+editar!$C$15))&amp;" Dias para vencer"),"Válido")),""),"Inválido")</f>
        <v/>
      </c>
      <c r="N897" s="94" t="str">
        <f>IF(controle!$L897="","",controle!$L897+editar!$C$15)</f>
        <v/>
      </c>
      <c r="O897" s="97"/>
      <c r="P897" s="80">
        <v>890.0</v>
      </c>
      <c r="Q897" s="80" t="str">
        <f>IF(controle!$J897="","",IF(controle!$J897="Vencido","Vencido",IF(controle!$J897="Válido","Válido","Próximo ao vencimento")))</f>
        <v/>
      </c>
      <c r="R897" s="81" t="str">
        <f>IF(controle!$I897="","",controle!$I897+editar!$C$9)</f>
        <v/>
      </c>
      <c r="S897" s="80" t="str">
        <f>IF(controle!$R897="","",VLOOKUP(MONTH(controle!$R897),editar!$F$2:$G$13,2,0))</f>
        <v/>
      </c>
      <c r="T897" s="80" t="str">
        <f>IF(controle!$R897="","",YEAR(controle!$R897))</f>
        <v/>
      </c>
      <c r="U897" s="80" t="str">
        <f>IF(controle!$M897="","",IF(controle!$M897="Vencido","Vencido",IF(controle!$M897="Válido","Válido","Próximo ao vencimento")))</f>
        <v/>
      </c>
      <c r="V897" s="80" t="str">
        <f>IF(controle!$N897="","",VLOOKUP(MONTH(controle!$N897),editar!$F$2:$G$13,2,0))</f>
        <v/>
      </c>
      <c r="W897" s="80" t="str">
        <f>IF(controle!$N897="","",YEAR(controle!$N897))</f>
        <v/>
      </c>
      <c r="X897" s="80" t="str">
        <f>IF(controle!$I897="","",VLOOKUP(MONTH(controle!$I897),editar!$F$2:$G$13,2,0))</f>
        <v/>
      </c>
      <c r="Y897" s="80" t="str">
        <f>IF(controle!$I897="","",YEAR(controle!$I897))</f>
        <v/>
      </c>
      <c r="Z897" s="80" t="str">
        <f>IF(controle!$L897="","",VLOOKUP(MONTH(controle!$L897),editar!$F$2:$G$13,2,0))</f>
        <v/>
      </c>
      <c r="AA897" s="80" t="str">
        <f>IF(controle!$L897="","",YEAR(controle!$L897))</f>
        <v/>
      </c>
      <c r="AB897" s="61"/>
      <c r="AC897" s="62">
        <f>IFERROR(K897-editar!$C$1,"")</f>
        <v>-44648</v>
      </c>
      <c r="AD897" s="62">
        <f t="shared" si="1"/>
        <v>9999955352</v>
      </c>
      <c r="AE897" s="63"/>
      <c r="AF897" s="63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ht="19.5" customHeight="1">
      <c r="A898" s="82" t="str">
        <f>IF(controle!$D898="","",controle!$P898)</f>
        <v/>
      </c>
      <c r="B898" s="83"/>
      <c r="C898" s="83"/>
      <c r="D898" s="83"/>
      <c r="E898" s="83"/>
      <c r="F898" s="91"/>
      <c r="G898" s="99"/>
      <c r="H898" s="91"/>
      <c r="I898" s="100"/>
      <c r="J898" s="92" t="str">
        <f>IFERROR(IF((controle!$I898&gt;0),IF((DAYS360(TODAY(),(controle!$I898+editar!$C$9))&lt;1),"Vencido",IF((DAYS360(TODAY(),(controle!$I898+editar!$C$9))&lt;31),(DAYS360(TODAY(),(controle!$I898+editar!$C$9))&amp;" Dias para vencer"),"Válido")),""),"Inválido")</f>
        <v/>
      </c>
      <c r="K898" s="93" t="str">
        <f>controle!$R898</f>
        <v/>
      </c>
      <c r="L898" s="94"/>
      <c r="M898" s="95" t="str">
        <f>IFERROR(IF((controle!$L898&gt;0),IF((DAYS360(TODAY(),(controle!$L898+editar!$C$15))&lt;1),"Vencido",IF((DAYS360(TODAY(),(controle!$L898+editar!$C$15))&lt;31),(DAYS360(TODAY(),(controle!$L898+editar!$C$15))&amp;" Dias para vencer"),"Válido")),""),"Inválido")</f>
        <v/>
      </c>
      <c r="N898" s="94" t="str">
        <f>IF(controle!$L898="","",controle!$L898+editar!$C$15)</f>
        <v/>
      </c>
      <c r="O898" s="97"/>
      <c r="P898" s="80">
        <v>891.0</v>
      </c>
      <c r="Q898" s="80" t="str">
        <f>IF(controle!$J898="","",IF(controle!$J898="Vencido","Vencido",IF(controle!$J898="Válido","Válido","Próximo ao vencimento")))</f>
        <v/>
      </c>
      <c r="R898" s="81" t="str">
        <f>IF(controle!$I898="","",controle!$I898+editar!$C$9)</f>
        <v/>
      </c>
      <c r="S898" s="80" t="str">
        <f>IF(controle!$R898="","",VLOOKUP(MONTH(controle!$R898),editar!$F$2:$G$13,2,0))</f>
        <v/>
      </c>
      <c r="T898" s="80" t="str">
        <f>IF(controle!$R898="","",YEAR(controle!$R898))</f>
        <v/>
      </c>
      <c r="U898" s="80" t="str">
        <f>IF(controle!$M898="","",IF(controle!$M898="Vencido","Vencido",IF(controle!$M898="Válido","Válido","Próximo ao vencimento")))</f>
        <v/>
      </c>
      <c r="V898" s="80" t="str">
        <f>IF(controle!$N898="","",VLOOKUP(MONTH(controle!$N898),editar!$F$2:$G$13,2,0))</f>
        <v/>
      </c>
      <c r="W898" s="80" t="str">
        <f>IF(controle!$N898="","",YEAR(controle!$N898))</f>
        <v/>
      </c>
      <c r="X898" s="80" t="str">
        <f>IF(controle!$I898="","",VLOOKUP(MONTH(controle!$I898),editar!$F$2:$G$13,2,0))</f>
        <v/>
      </c>
      <c r="Y898" s="80" t="str">
        <f>IF(controle!$I898="","",YEAR(controle!$I898))</f>
        <v/>
      </c>
      <c r="Z898" s="80" t="str">
        <f>IF(controle!$L898="","",VLOOKUP(MONTH(controle!$L898),editar!$F$2:$G$13,2,0))</f>
        <v/>
      </c>
      <c r="AA898" s="80" t="str">
        <f>IF(controle!$L898="","",YEAR(controle!$L898))</f>
        <v/>
      </c>
      <c r="AB898" s="61"/>
      <c r="AC898" s="62">
        <f>IFERROR(K898-editar!$C$1,"")</f>
        <v>-44648</v>
      </c>
      <c r="AD898" s="62">
        <f t="shared" si="1"/>
        <v>9999955352</v>
      </c>
      <c r="AE898" s="63"/>
      <c r="AF898" s="63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ht="19.5" customHeight="1">
      <c r="A899" s="82" t="str">
        <f>IF(controle!$D899="","",controle!$P899)</f>
        <v/>
      </c>
      <c r="B899" s="83"/>
      <c r="C899" s="83"/>
      <c r="D899" s="83"/>
      <c r="E899" s="83"/>
      <c r="F899" s="91"/>
      <c r="G899" s="99"/>
      <c r="H899" s="91"/>
      <c r="I899" s="100"/>
      <c r="J899" s="92" t="str">
        <f>IFERROR(IF((controle!$I899&gt;0),IF((DAYS360(TODAY(),(controle!$I899+editar!$C$9))&lt;1),"Vencido",IF((DAYS360(TODAY(),(controle!$I899+editar!$C$9))&lt;31),(DAYS360(TODAY(),(controle!$I899+editar!$C$9))&amp;" Dias para vencer"),"Válido")),""),"Inválido")</f>
        <v/>
      </c>
      <c r="K899" s="93" t="str">
        <f>controle!$R899</f>
        <v/>
      </c>
      <c r="L899" s="94"/>
      <c r="M899" s="95" t="str">
        <f>IFERROR(IF((controle!$L899&gt;0),IF((DAYS360(TODAY(),(controle!$L899+editar!$C$15))&lt;1),"Vencido",IF((DAYS360(TODAY(),(controle!$L899+editar!$C$15))&lt;31),(DAYS360(TODAY(),(controle!$L899+editar!$C$15))&amp;" Dias para vencer"),"Válido")),""),"Inválido")</f>
        <v/>
      </c>
      <c r="N899" s="94" t="str">
        <f>IF(controle!$L899="","",controle!$L899+editar!$C$15)</f>
        <v/>
      </c>
      <c r="O899" s="97"/>
      <c r="P899" s="80">
        <v>892.0</v>
      </c>
      <c r="Q899" s="80" t="str">
        <f>IF(controle!$J899="","",IF(controle!$J899="Vencido","Vencido",IF(controle!$J899="Válido","Válido","Próximo ao vencimento")))</f>
        <v/>
      </c>
      <c r="R899" s="81" t="str">
        <f>IF(controle!$I899="","",controle!$I899+editar!$C$9)</f>
        <v/>
      </c>
      <c r="S899" s="80" t="str">
        <f>IF(controle!$R899="","",VLOOKUP(MONTH(controle!$R899),editar!$F$2:$G$13,2,0))</f>
        <v/>
      </c>
      <c r="T899" s="80" t="str">
        <f>IF(controle!$R899="","",YEAR(controle!$R899))</f>
        <v/>
      </c>
      <c r="U899" s="80" t="str">
        <f>IF(controle!$M899="","",IF(controle!$M899="Vencido","Vencido",IF(controle!$M899="Válido","Válido","Próximo ao vencimento")))</f>
        <v/>
      </c>
      <c r="V899" s="80" t="str">
        <f>IF(controle!$N899="","",VLOOKUP(MONTH(controle!$N899),editar!$F$2:$G$13,2,0))</f>
        <v/>
      </c>
      <c r="W899" s="80" t="str">
        <f>IF(controle!$N899="","",YEAR(controle!$N899))</f>
        <v/>
      </c>
      <c r="X899" s="80" t="str">
        <f>IF(controle!$I899="","",VLOOKUP(MONTH(controle!$I899),editar!$F$2:$G$13,2,0))</f>
        <v/>
      </c>
      <c r="Y899" s="80" t="str">
        <f>IF(controle!$I899="","",YEAR(controle!$I899))</f>
        <v/>
      </c>
      <c r="Z899" s="80" t="str">
        <f>IF(controle!$L899="","",VLOOKUP(MONTH(controle!$L899),editar!$F$2:$G$13,2,0))</f>
        <v/>
      </c>
      <c r="AA899" s="80" t="str">
        <f>IF(controle!$L899="","",YEAR(controle!$L899))</f>
        <v/>
      </c>
      <c r="AB899" s="61"/>
      <c r="AC899" s="62">
        <f>IFERROR(K899-editar!$C$1,"")</f>
        <v>-44648</v>
      </c>
      <c r="AD899" s="62">
        <f t="shared" si="1"/>
        <v>9999955352</v>
      </c>
      <c r="AE899" s="63"/>
      <c r="AF899" s="63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ht="19.5" customHeight="1">
      <c r="A900" s="82" t="str">
        <f>IF(controle!$D900="","",controle!$P900)</f>
        <v/>
      </c>
      <c r="B900" s="83"/>
      <c r="C900" s="83"/>
      <c r="D900" s="83"/>
      <c r="E900" s="83"/>
      <c r="F900" s="91"/>
      <c r="G900" s="99"/>
      <c r="H900" s="91"/>
      <c r="I900" s="100"/>
      <c r="J900" s="92" t="str">
        <f>IFERROR(IF((controle!$I900&gt;0),IF((DAYS360(TODAY(),(controle!$I900+editar!$C$9))&lt;1),"Vencido",IF((DAYS360(TODAY(),(controle!$I900+editar!$C$9))&lt;31),(DAYS360(TODAY(),(controle!$I900+editar!$C$9))&amp;" Dias para vencer"),"Válido")),""),"Inválido")</f>
        <v/>
      </c>
      <c r="K900" s="93" t="str">
        <f>controle!$R900</f>
        <v/>
      </c>
      <c r="L900" s="94"/>
      <c r="M900" s="95" t="str">
        <f>IFERROR(IF((controle!$L900&gt;0),IF((DAYS360(TODAY(),(controle!$L900+editar!$C$15))&lt;1),"Vencido",IF((DAYS360(TODAY(),(controle!$L900+editar!$C$15))&lt;31),(DAYS360(TODAY(),(controle!$L900+editar!$C$15))&amp;" Dias para vencer"),"Válido")),""),"Inválido")</f>
        <v/>
      </c>
      <c r="N900" s="94" t="str">
        <f>IF(controle!$L900="","",controle!$L900+editar!$C$15)</f>
        <v/>
      </c>
      <c r="O900" s="97"/>
      <c r="P900" s="80">
        <v>893.0</v>
      </c>
      <c r="Q900" s="80" t="str">
        <f>IF(controle!$J900="","",IF(controle!$J900="Vencido","Vencido",IF(controle!$J900="Válido","Válido","Próximo ao vencimento")))</f>
        <v/>
      </c>
      <c r="R900" s="81" t="str">
        <f>IF(controle!$I900="","",controle!$I900+editar!$C$9)</f>
        <v/>
      </c>
      <c r="S900" s="80" t="str">
        <f>IF(controle!$R900="","",VLOOKUP(MONTH(controle!$R900),editar!$F$2:$G$13,2,0))</f>
        <v/>
      </c>
      <c r="T900" s="80" t="str">
        <f>IF(controle!$R900="","",YEAR(controle!$R900))</f>
        <v/>
      </c>
      <c r="U900" s="80" t="str">
        <f>IF(controle!$M900="","",IF(controle!$M900="Vencido","Vencido",IF(controle!$M900="Válido","Válido","Próximo ao vencimento")))</f>
        <v/>
      </c>
      <c r="V900" s="80" t="str">
        <f>IF(controle!$N900="","",VLOOKUP(MONTH(controle!$N900),editar!$F$2:$G$13,2,0))</f>
        <v/>
      </c>
      <c r="W900" s="80" t="str">
        <f>IF(controle!$N900="","",YEAR(controle!$N900))</f>
        <v/>
      </c>
      <c r="X900" s="80" t="str">
        <f>IF(controle!$I900="","",VLOOKUP(MONTH(controle!$I900),editar!$F$2:$G$13,2,0))</f>
        <v/>
      </c>
      <c r="Y900" s="80" t="str">
        <f>IF(controle!$I900="","",YEAR(controle!$I900))</f>
        <v/>
      </c>
      <c r="Z900" s="80" t="str">
        <f>IF(controle!$L900="","",VLOOKUP(MONTH(controle!$L900),editar!$F$2:$G$13,2,0))</f>
        <v/>
      </c>
      <c r="AA900" s="80" t="str">
        <f>IF(controle!$L900="","",YEAR(controle!$L900))</f>
        <v/>
      </c>
      <c r="AB900" s="61"/>
      <c r="AC900" s="62">
        <f>IFERROR(K900-editar!$C$1,"")</f>
        <v>-44648</v>
      </c>
      <c r="AD900" s="62">
        <f t="shared" si="1"/>
        <v>9999955352</v>
      </c>
      <c r="AE900" s="63"/>
      <c r="AF900" s="63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ht="19.5" customHeight="1">
      <c r="A901" s="82" t="str">
        <f>IF(controle!$D901="","",controle!$P901)</f>
        <v/>
      </c>
      <c r="B901" s="83"/>
      <c r="C901" s="83"/>
      <c r="D901" s="83"/>
      <c r="E901" s="83"/>
      <c r="F901" s="91"/>
      <c r="G901" s="99"/>
      <c r="H901" s="91"/>
      <c r="I901" s="100"/>
      <c r="J901" s="92" t="str">
        <f>IFERROR(IF((controle!$I901&gt;0),IF((DAYS360(TODAY(),(controle!$I901+editar!$C$9))&lt;1),"Vencido",IF((DAYS360(TODAY(),(controle!$I901+editar!$C$9))&lt;31),(DAYS360(TODAY(),(controle!$I901+editar!$C$9))&amp;" Dias para vencer"),"Válido")),""),"Inválido")</f>
        <v/>
      </c>
      <c r="K901" s="93" t="str">
        <f>controle!$R901</f>
        <v/>
      </c>
      <c r="L901" s="94"/>
      <c r="M901" s="95" t="str">
        <f>IFERROR(IF((controle!$L901&gt;0),IF((DAYS360(TODAY(),(controle!$L901+editar!$C$15))&lt;1),"Vencido",IF((DAYS360(TODAY(),(controle!$L901+editar!$C$15))&lt;31),(DAYS360(TODAY(),(controle!$L901+editar!$C$15))&amp;" Dias para vencer"),"Válido")),""),"Inválido")</f>
        <v/>
      </c>
      <c r="N901" s="94" t="str">
        <f>IF(controle!$L901="","",controle!$L901+editar!$C$15)</f>
        <v/>
      </c>
      <c r="O901" s="97"/>
      <c r="P901" s="80">
        <v>894.0</v>
      </c>
      <c r="Q901" s="80" t="str">
        <f>IF(controle!$J901="","",IF(controle!$J901="Vencido","Vencido",IF(controle!$J901="Válido","Válido","Próximo ao vencimento")))</f>
        <v/>
      </c>
      <c r="R901" s="81" t="str">
        <f>IF(controle!$I901="","",controle!$I901+editar!$C$9)</f>
        <v/>
      </c>
      <c r="S901" s="80" t="str">
        <f>IF(controle!$R901="","",VLOOKUP(MONTH(controle!$R901),editar!$F$2:$G$13,2,0))</f>
        <v/>
      </c>
      <c r="T901" s="80" t="str">
        <f>IF(controle!$R901="","",YEAR(controle!$R901))</f>
        <v/>
      </c>
      <c r="U901" s="80" t="str">
        <f>IF(controle!$M901="","",IF(controle!$M901="Vencido","Vencido",IF(controle!$M901="Válido","Válido","Próximo ao vencimento")))</f>
        <v/>
      </c>
      <c r="V901" s="80" t="str">
        <f>IF(controle!$N901="","",VLOOKUP(MONTH(controle!$N901),editar!$F$2:$G$13,2,0))</f>
        <v/>
      </c>
      <c r="W901" s="80" t="str">
        <f>IF(controle!$N901="","",YEAR(controle!$N901))</f>
        <v/>
      </c>
      <c r="X901" s="80" t="str">
        <f>IF(controle!$I901="","",VLOOKUP(MONTH(controle!$I901),editar!$F$2:$G$13,2,0))</f>
        <v/>
      </c>
      <c r="Y901" s="80" t="str">
        <f>IF(controle!$I901="","",YEAR(controle!$I901))</f>
        <v/>
      </c>
      <c r="Z901" s="80" t="str">
        <f>IF(controle!$L901="","",VLOOKUP(MONTH(controle!$L901),editar!$F$2:$G$13,2,0))</f>
        <v/>
      </c>
      <c r="AA901" s="80" t="str">
        <f>IF(controle!$L901="","",YEAR(controle!$L901))</f>
        <v/>
      </c>
      <c r="AB901" s="61"/>
      <c r="AC901" s="62">
        <f>IFERROR(K901-editar!$C$1,"")</f>
        <v>-44648</v>
      </c>
      <c r="AD901" s="62">
        <f t="shared" si="1"/>
        <v>9999955352</v>
      </c>
      <c r="AE901" s="63"/>
      <c r="AF901" s="63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ht="19.5" customHeight="1">
      <c r="A902" s="82" t="str">
        <f>IF(controle!$D902="","",controle!$P902)</f>
        <v/>
      </c>
      <c r="B902" s="83"/>
      <c r="C902" s="83"/>
      <c r="D902" s="83"/>
      <c r="E902" s="83"/>
      <c r="F902" s="91"/>
      <c r="G902" s="99"/>
      <c r="H902" s="91"/>
      <c r="I902" s="100"/>
      <c r="J902" s="92" t="str">
        <f>IFERROR(IF((controle!$I902&gt;0),IF((DAYS360(TODAY(),(controle!$I902+editar!$C$9))&lt;1),"Vencido",IF((DAYS360(TODAY(),(controle!$I902+editar!$C$9))&lt;31),(DAYS360(TODAY(),(controle!$I902+editar!$C$9))&amp;" Dias para vencer"),"Válido")),""),"Inválido")</f>
        <v/>
      </c>
      <c r="K902" s="93" t="str">
        <f>controle!$R902</f>
        <v/>
      </c>
      <c r="L902" s="94"/>
      <c r="M902" s="95" t="str">
        <f>IFERROR(IF((controle!$L902&gt;0),IF((DAYS360(TODAY(),(controle!$L902+editar!$C$15))&lt;1),"Vencido",IF((DAYS360(TODAY(),(controle!$L902+editar!$C$15))&lt;31),(DAYS360(TODAY(),(controle!$L902+editar!$C$15))&amp;" Dias para vencer"),"Válido")),""),"Inválido")</f>
        <v/>
      </c>
      <c r="N902" s="94" t="str">
        <f>IF(controle!$L902="","",controle!$L902+editar!$C$15)</f>
        <v/>
      </c>
      <c r="O902" s="97"/>
      <c r="P902" s="80">
        <v>895.0</v>
      </c>
      <c r="Q902" s="80" t="str">
        <f>IF(controle!$J902="","",IF(controle!$J902="Vencido","Vencido",IF(controle!$J902="Válido","Válido","Próximo ao vencimento")))</f>
        <v/>
      </c>
      <c r="R902" s="81" t="str">
        <f>IF(controle!$I902="","",controle!$I902+editar!$C$9)</f>
        <v/>
      </c>
      <c r="S902" s="80" t="str">
        <f>IF(controle!$R902="","",VLOOKUP(MONTH(controle!$R902),editar!$F$2:$G$13,2,0))</f>
        <v/>
      </c>
      <c r="T902" s="80" t="str">
        <f>IF(controle!$R902="","",YEAR(controle!$R902))</f>
        <v/>
      </c>
      <c r="U902" s="80" t="str">
        <f>IF(controle!$M902="","",IF(controle!$M902="Vencido","Vencido",IF(controle!$M902="Válido","Válido","Próximo ao vencimento")))</f>
        <v/>
      </c>
      <c r="V902" s="80" t="str">
        <f>IF(controle!$N902="","",VLOOKUP(MONTH(controle!$N902),editar!$F$2:$G$13,2,0))</f>
        <v/>
      </c>
      <c r="W902" s="80" t="str">
        <f>IF(controle!$N902="","",YEAR(controle!$N902))</f>
        <v/>
      </c>
      <c r="X902" s="80" t="str">
        <f>IF(controle!$I902="","",VLOOKUP(MONTH(controle!$I902),editar!$F$2:$G$13,2,0))</f>
        <v/>
      </c>
      <c r="Y902" s="80" t="str">
        <f>IF(controle!$I902="","",YEAR(controle!$I902))</f>
        <v/>
      </c>
      <c r="Z902" s="80" t="str">
        <f>IF(controle!$L902="","",VLOOKUP(MONTH(controle!$L902),editar!$F$2:$G$13,2,0))</f>
        <v/>
      </c>
      <c r="AA902" s="80" t="str">
        <f>IF(controle!$L902="","",YEAR(controle!$L902))</f>
        <v/>
      </c>
      <c r="AB902" s="61"/>
      <c r="AC902" s="62">
        <f>IFERROR(K902-editar!$C$1,"")</f>
        <v>-44648</v>
      </c>
      <c r="AD902" s="62">
        <f t="shared" si="1"/>
        <v>9999955352</v>
      </c>
      <c r="AE902" s="63"/>
      <c r="AF902" s="63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ht="19.5" customHeight="1">
      <c r="A903" s="82" t="str">
        <f>IF(controle!$D903="","",controle!$P903)</f>
        <v/>
      </c>
      <c r="B903" s="83"/>
      <c r="C903" s="83"/>
      <c r="D903" s="83"/>
      <c r="E903" s="83"/>
      <c r="F903" s="91"/>
      <c r="G903" s="99"/>
      <c r="H903" s="91"/>
      <c r="I903" s="100"/>
      <c r="J903" s="92" t="str">
        <f>IFERROR(IF((controle!$I903&gt;0),IF((DAYS360(TODAY(),(controle!$I903+editar!$C$9))&lt;1),"Vencido",IF((DAYS360(TODAY(),(controle!$I903+editar!$C$9))&lt;31),(DAYS360(TODAY(),(controle!$I903+editar!$C$9))&amp;" Dias para vencer"),"Válido")),""),"Inválido")</f>
        <v/>
      </c>
      <c r="K903" s="93" t="str">
        <f>controle!$R903</f>
        <v/>
      </c>
      <c r="L903" s="94"/>
      <c r="M903" s="95" t="str">
        <f>IFERROR(IF((controle!$L903&gt;0),IF((DAYS360(TODAY(),(controle!$L903+editar!$C$15))&lt;1),"Vencido",IF((DAYS360(TODAY(),(controle!$L903+editar!$C$15))&lt;31),(DAYS360(TODAY(),(controle!$L903+editar!$C$15))&amp;" Dias para vencer"),"Válido")),""),"Inválido")</f>
        <v/>
      </c>
      <c r="N903" s="94" t="str">
        <f>IF(controle!$L903="","",controle!$L903+editar!$C$15)</f>
        <v/>
      </c>
      <c r="O903" s="97"/>
      <c r="P903" s="80">
        <v>896.0</v>
      </c>
      <c r="Q903" s="80" t="str">
        <f>IF(controle!$J903="","",IF(controle!$J903="Vencido","Vencido",IF(controle!$J903="Válido","Válido","Próximo ao vencimento")))</f>
        <v/>
      </c>
      <c r="R903" s="81" t="str">
        <f>IF(controle!$I903="","",controle!$I903+editar!$C$9)</f>
        <v/>
      </c>
      <c r="S903" s="80" t="str">
        <f>IF(controle!$R903="","",VLOOKUP(MONTH(controle!$R903),editar!$F$2:$G$13,2,0))</f>
        <v/>
      </c>
      <c r="T903" s="80" t="str">
        <f>IF(controle!$R903="","",YEAR(controle!$R903))</f>
        <v/>
      </c>
      <c r="U903" s="80" t="str">
        <f>IF(controle!$M903="","",IF(controle!$M903="Vencido","Vencido",IF(controle!$M903="Válido","Válido","Próximo ao vencimento")))</f>
        <v/>
      </c>
      <c r="V903" s="80" t="str">
        <f>IF(controle!$N903="","",VLOOKUP(MONTH(controle!$N903),editar!$F$2:$G$13,2,0))</f>
        <v/>
      </c>
      <c r="W903" s="80" t="str">
        <f>IF(controle!$N903="","",YEAR(controle!$N903))</f>
        <v/>
      </c>
      <c r="X903" s="80" t="str">
        <f>IF(controle!$I903="","",VLOOKUP(MONTH(controle!$I903),editar!$F$2:$G$13,2,0))</f>
        <v/>
      </c>
      <c r="Y903" s="80" t="str">
        <f>IF(controle!$I903="","",YEAR(controle!$I903))</f>
        <v/>
      </c>
      <c r="Z903" s="80" t="str">
        <f>IF(controle!$L903="","",VLOOKUP(MONTH(controle!$L903),editar!$F$2:$G$13,2,0))</f>
        <v/>
      </c>
      <c r="AA903" s="80" t="str">
        <f>IF(controle!$L903="","",YEAR(controle!$L903))</f>
        <v/>
      </c>
      <c r="AB903" s="61"/>
      <c r="AC903" s="62">
        <f>IFERROR(K903-editar!$C$1,"")</f>
        <v>-44648</v>
      </c>
      <c r="AD903" s="62">
        <f t="shared" si="1"/>
        <v>9999955352</v>
      </c>
      <c r="AE903" s="63"/>
      <c r="AF903" s="63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ht="19.5" customHeight="1">
      <c r="A904" s="82" t="str">
        <f>IF(controle!$D904="","",controle!$P904)</f>
        <v/>
      </c>
      <c r="B904" s="83"/>
      <c r="C904" s="83"/>
      <c r="D904" s="83"/>
      <c r="E904" s="83"/>
      <c r="F904" s="91"/>
      <c r="G904" s="99"/>
      <c r="H904" s="91"/>
      <c r="I904" s="100"/>
      <c r="J904" s="92" t="str">
        <f>IFERROR(IF((controle!$I904&gt;0),IF((DAYS360(TODAY(),(controle!$I904+editar!$C$9))&lt;1),"Vencido",IF((DAYS360(TODAY(),(controle!$I904+editar!$C$9))&lt;31),(DAYS360(TODAY(),(controle!$I904+editar!$C$9))&amp;" Dias para vencer"),"Válido")),""),"Inválido")</f>
        <v/>
      </c>
      <c r="K904" s="93" t="str">
        <f>controle!$R904</f>
        <v/>
      </c>
      <c r="L904" s="94"/>
      <c r="M904" s="95" t="str">
        <f>IFERROR(IF((controle!$L904&gt;0),IF((DAYS360(TODAY(),(controle!$L904+editar!$C$15))&lt;1),"Vencido",IF((DAYS360(TODAY(),(controle!$L904+editar!$C$15))&lt;31),(DAYS360(TODAY(),(controle!$L904+editar!$C$15))&amp;" Dias para vencer"),"Válido")),""),"Inválido")</f>
        <v/>
      </c>
      <c r="N904" s="94" t="str">
        <f>IF(controle!$L904="","",controle!$L904+editar!$C$15)</f>
        <v/>
      </c>
      <c r="O904" s="97"/>
      <c r="P904" s="80">
        <v>897.0</v>
      </c>
      <c r="Q904" s="80" t="str">
        <f>IF(controle!$J904="","",IF(controle!$J904="Vencido","Vencido",IF(controle!$J904="Válido","Válido","Próximo ao vencimento")))</f>
        <v/>
      </c>
      <c r="R904" s="81" t="str">
        <f>IF(controle!$I904="","",controle!$I904+editar!$C$9)</f>
        <v/>
      </c>
      <c r="S904" s="80" t="str">
        <f>IF(controle!$R904="","",VLOOKUP(MONTH(controle!$R904),editar!$F$2:$G$13,2,0))</f>
        <v/>
      </c>
      <c r="T904" s="80" t="str">
        <f>IF(controle!$R904="","",YEAR(controle!$R904))</f>
        <v/>
      </c>
      <c r="U904" s="80" t="str">
        <f>IF(controle!$M904="","",IF(controle!$M904="Vencido","Vencido",IF(controle!$M904="Válido","Válido","Próximo ao vencimento")))</f>
        <v/>
      </c>
      <c r="V904" s="80" t="str">
        <f>IF(controle!$N904="","",VLOOKUP(MONTH(controle!$N904),editar!$F$2:$G$13,2,0))</f>
        <v/>
      </c>
      <c r="W904" s="80" t="str">
        <f>IF(controle!$N904="","",YEAR(controle!$N904))</f>
        <v/>
      </c>
      <c r="X904" s="80" t="str">
        <f>IF(controle!$I904="","",VLOOKUP(MONTH(controle!$I904),editar!$F$2:$G$13,2,0))</f>
        <v/>
      </c>
      <c r="Y904" s="80" t="str">
        <f>IF(controle!$I904="","",YEAR(controle!$I904))</f>
        <v/>
      </c>
      <c r="Z904" s="80" t="str">
        <f>IF(controle!$L904="","",VLOOKUP(MONTH(controle!$L904),editar!$F$2:$G$13,2,0))</f>
        <v/>
      </c>
      <c r="AA904" s="80" t="str">
        <f>IF(controle!$L904="","",YEAR(controle!$L904))</f>
        <v/>
      </c>
      <c r="AB904" s="61"/>
      <c r="AC904" s="62">
        <f>IFERROR(K904-editar!$C$1,"")</f>
        <v>-44648</v>
      </c>
      <c r="AD904" s="62">
        <f t="shared" si="1"/>
        <v>9999955352</v>
      </c>
      <c r="AE904" s="63"/>
      <c r="AF904" s="63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ht="19.5" customHeight="1">
      <c r="A905" s="82" t="str">
        <f>IF(controle!$D905="","",controle!$P905)</f>
        <v/>
      </c>
      <c r="B905" s="83"/>
      <c r="C905" s="83"/>
      <c r="D905" s="83"/>
      <c r="E905" s="83"/>
      <c r="F905" s="91"/>
      <c r="G905" s="99"/>
      <c r="H905" s="91"/>
      <c r="I905" s="100"/>
      <c r="J905" s="92" t="str">
        <f>IFERROR(IF((controle!$I905&gt;0),IF((DAYS360(TODAY(),(controle!$I905+editar!$C$9))&lt;1),"Vencido",IF((DAYS360(TODAY(),(controle!$I905+editar!$C$9))&lt;31),(DAYS360(TODAY(),(controle!$I905+editar!$C$9))&amp;" Dias para vencer"),"Válido")),""),"Inválido")</f>
        <v/>
      </c>
      <c r="K905" s="93" t="str">
        <f>controle!$R905</f>
        <v/>
      </c>
      <c r="L905" s="94"/>
      <c r="M905" s="95" t="str">
        <f>IFERROR(IF((controle!$L905&gt;0),IF((DAYS360(TODAY(),(controle!$L905+editar!$C$15))&lt;1),"Vencido",IF((DAYS360(TODAY(),(controle!$L905+editar!$C$15))&lt;31),(DAYS360(TODAY(),(controle!$L905+editar!$C$15))&amp;" Dias para vencer"),"Válido")),""),"Inválido")</f>
        <v/>
      </c>
      <c r="N905" s="94" t="str">
        <f>IF(controle!$L905="","",controle!$L905+editar!$C$15)</f>
        <v/>
      </c>
      <c r="O905" s="97"/>
      <c r="P905" s="80">
        <v>898.0</v>
      </c>
      <c r="Q905" s="80" t="str">
        <f>IF(controle!$J905="","",IF(controle!$J905="Vencido","Vencido",IF(controle!$J905="Válido","Válido","Próximo ao vencimento")))</f>
        <v/>
      </c>
      <c r="R905" s="81" t="str">
        <f>IF(controle!$I905="","",controle!$I905+editar!$C$9)</f>
        <v/>
      </c>
      <c r="S905" s="80" t="str">
        <f>IF(controle!$R905="","",VLOOKUP(MONTH(controle!$R905),editar!$F$2:$G$13,2,0))</f>
        <v/>
      </c>
      <c r="T905" s="80" t="str">
        <f>IF(controle!$R905="","",YEAR(controle!$R905))</f>
        <v/>
      </c>
      <c r="U905" s="80" t="str">
        <f>IF(controle!$M905="","",IF(controle!$M905="Vencido","Vencido",IF(controle!$M905="Válido","Válido","Próximo ao vencimento")))</f>
        <v/>
      </c>
      <c r="V905" s="80" t="str">
        <f>IF(controle!$N905="","",VLOOKUP(MONTH(controle!$N905),editar!$F$2:$G$13,2,0))</f>
        <v/>
      </c>
      <c r="W905" s="80" t="str">
        <f>IF(controle!$N905="","",YEAR(controle!$N905))</f>
        <v/>
      </c>
      <c r="X905" s="80" t="str">
        <f>IF(controle!$I905="","",VLOOKUP(MONTH(controle!$I905),editar!$F$2:$G$13,2,0))</f>
        <v/>
      </c>
      <c r="Y905" s="80" t="str">
        <f>IF(controle!$I905="","",YEAR(controle!$I905))</f>
        <v/>
      </c>
      <c r="Z905" s="80" t="str">
        <f>IF(controle!$L905="","",VLOOKUP(MONTH(controle!$L905),editar!$F$2:$G$13,2,0))</f>
        <v/>
      </c>
      <c r="AA905" s="80" t="str">
        <f>IF(controle!$L905="","",YEAR(controle!$L905))</f>
        <v/>
      </c>
      <c r="AB905" s="61"/>
      <c r="AC905" s="62">
        <f>IFERROR(K905-editar!$C$1,"")</f>
        <v>-44648</v>
      </c>
      <c r="AD905" s="62">
        <f t="shared" si="1"/>
        <v>9999955352</v>
      </c>
      <c r="AE905" s="63"/>
      <c r="AF905" s="63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ht="19.5" customHeight="1">
      <c r="A906" s="82" t="str">
        <f>IF(controle!$D906="","",controle!$P906)</f>
        <v/>
      </c>
      <c r="B906" s="83"/>
      <c r="C906" s="83"/>
      <c r="D906" s="83"/>
      <c r="E906" s="83"/>
      <c r="F906" s="91"/>
      <c r="G906" s="99"/>
      <c r="H906" s="91"/>
      <c r="I906" s="100"/>
      <c r="J906" s="92" t="str">
        <f>IFERROR(IF((controle!$I906&gt;0),IF((DAYS360(TODAY(),(controle!$I906+editar!$C$9))&lt;1),"Vencido",IF((DAYS360(TODAY(),(controle!$I906+editar!$C$9))&lt;31),(DAYS360(TODAY(),(controle!$I906+editar!$C$9))&amp;" Dias para vencer"),"Válido")),""),"Inválido")</f>
        <v/>
      </c>
      <c r="K906" s="93" t="str">
        <f>controle!$R906</f>
        <v/>
      </c>
      <c r="L906" s="94"/>
      <c r="M906" s="95" t="str">
        <f>IFERROR(IF((controle!$L906&gt;0),IF((DAYS360(TODAY(),(controle!$L906+editar!$C$15))&lt;1),"Vencido",IF((DAYS360(TODAY(),(controle!$L906+editar!$C$15))&lt;31),(DAYS360(TODAY(),(controle!$L906+editar!$C$15))&amp;" Dias para vencer"),"Válido")),""),"Inválido")</f>
        <v/>
      </c>
      <c r="N906" s="94" t="str">
        <f>IF(controle!$L906="","",controle!$L906+editar!$C$15)</f>
        <v/>
      </c>
      <c r="O906" s="97"/>
      <c r="P906" s="80">
        <v>899.0</v>
      </c>
      <c r="Q906" s="80" t="str">
        <f>IF(controle!$J906="","",IF(controle!$J906="Vencido","Vencido",IF(controle!$J906="Válido","Válido","Próximo ao vencimento")))</f>
        <v/>
      </c>
      <c r="R906" s="81" t="str">
        <f>IF(controle!$I906="","",controle!$I906+editar!$C$9)</f>
        <v/>
      </c>
      <c r="S906" s="80" t="str">
        <f>IF(controle!$R906="","",VLOOKUP(MONTH(controle!$R906),editar!$F$2:$G$13,2,0))</f>
        <v/>
      </c>
      <c r="T906" s="80" t="str">
        <f>IF(controle!$R906="","",YEAR(controle!$R906))</f>
        <v/>
      </c>
      <c r="U906" s="80" t="str">
        <f>IF(controle!$M906="","",IF(controle!$M906="Vencido","Vencido",IF(controle!$M906="Válido","Válido","Próximo ao vencimento")))</f>
        <v/>
      </c>
      <c r="V906" s="80" t="str">
        <f>IF(controle!$N906="","",VLOOKUP(MONTH(controle!$N906),editar!$F$2:$G$13,2,0))</f>
        <v/>
      </c>
      <c r="W906" s="80" t="str">
        <f>IF(controle!$N906="","",YEAR(controle!$N906))</f>
        <v/>
      </c>
      <c r="X906" s="80" t="str">
        <f>IF(controle!$I906="","",VLOOKUP(MONTH(controle!$I906),editar!$F$2:$G$13,2,0))</f>
        <v/>
      </c>
      <c r="Y906" s="80" t="str">
        <f>IF(controle!$I906="","",YEAR(controle!$I906))</f>
        <v/>
      </c>
      <c r="Z906" s="80" t="str">
        <f>IF(controle!$L906="","",VLOOKUP(MONTH(controle!$L906),editar!$F$2:$G$13,2,0))</f>
        <v/>
      </c>
      <c r="AA906" s="80" t="str">
        <f>IF(controle!$L906="","",YEAR(controle!$L906))</f>
        <v/>
      </c>
      <c r="AB906" s="61"/>
      <c r="AC906" s="62">
        <f>IFERROR(K906-editar!$C$1,"")</f>
        <v>-44648</v>
      </c>
      <c r="AD906" s="62">
        <f t="shared" si="1"/>
        <v>9999955352</v>
      </c>
      <c r="AE906" s="63"/>
      <c r="AF906" s="63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ht="19.5" customHeight="1">
      <c r="A907" s="82" t="str">
        <f>IF(controle!$D907="","",controle!$P907)</f>
        <v/>
      </c>
      <c r="B907" s="83"/>
      <c r="C907" s="83"/>
      <c r="D907" s="83"/>
      <c r="E907" s="83"/>
      <c r="F907" s="91"/>
      <c r="G907" s="99"/>
      <c r="H907" s="91"/>
      <c r="I907" s="100"/>
      <c r="J907" s="92" t="str">
        <f>IFERROR(IF((controle!$I907&gt;0),IF((DAYS360(TODAY(),(controle!$I907+editar!$C$9))&lt;1),"Vencido",IF((DAYS360(TODAY(),(controle!$I907+editar!$C$9))&lt;31),(DAYS360(TODAY(),(controle!$I907+editar!$C$9))&amp;" Dias para vencer"),"Válido")),""),"Inválido")</f>
        <v/>
      </c>
      <c r="K907" s="93" t="str">
        <f>controle!$R907</f>
        <v/>
      </c>
      <c r="L907" s="94"/>
      <c r="M907" s="95" t="str">
        <f>IFERROR(IF((controle!$L907&gt;0),IF((DAYS360(TODAY(),(controle!$L907+editar!$C$15))&lt;1),"Vencido",IF((DAYS360(TODAY(),(controle!$L907+editar!$C$15))&lt;31),(DAYS360(TODAY(),(controle!$L907+editar!$C$15))&amp;" Dias para vencer"),"Válido")),""),"Inválido")</f>
        <v/>
      </c>
      <c r="N907" s="94" t="str">
        <f>IF(controle!$L907="","",controle!$L907+editar!$C$15)</f>
        <v/>
      </c>
      <c r="O907" s="97"/>
      <c r="P907" s="80">
        <v>900.0</v>
      </c>
      <c r="Q907" s="80" t="str">
        <f>IF(controle!$J907="","",IF(controle!$J907="Vencido","Vencido",IF(controle!$J907="Válido","Válido","Próximo ao vencimento")))</f>
        <v/>
      </c>
      <c r="R907" s="81" t="str">
        <f>IF(controle!$I907="","",controle!$I907+editar!$C$9)</f>
        <v/>
      </c>
      <c r="S907" s="80" t="str">
        <f>IF(controle!$R907="","",VLOOKUP(MONTH(controle!$R907),editar!$F$2:$G$13,2,0))</f>
        <v/>
      </c>
      <c r="T907" s="80" t="str">
        <f>IF(controle!$R907="","",YEAR(controle!$R907))</f>
        <v/>
      </c>
      <c r="U907" s="80" t="str">
        <f>IF(controle!$M907="","",IF(controle!$M907="Vencido","Vencido",IF(controle!$M907="Válido","Válido","Próximo ao vencimento")))</f>
        <v/>
      </c>
      <c r="V907" s="80" t="str">
        <f>IF(controle!$N907="","",VLOOKUP(MONTH(controle!$N907),editar!$F$2:$G$13,2,0))</f>
        <v/>
      </c>
      <c r="W907" s="80" t="str">
        <f>IF(controle!$N907="","",YEAR(controle!$N907))</f>
        <v/>
      </c>
      <c r="X907" s="80" t="str">
        <f>IF(controle!$I907="","",VLOOKUP(MONTH(controle!$I907),editar!$F$2:$G$13,2,0))</f>
        <v/>
      </c>
      <c r="Y907" s="80" t="str">
        <f>IF(controle!$I907="","",YEAR(controle!$I907))</f>
        <v/>
      </c>
      <c r="Z907" s="80" t="str">
        <f>IF(controle!$L907="","",VLOOKUP(MONTH(controle!$L907),editar!$F$2:$G$13,2,0))</f>
        <v/>
      </c>
      <c r="AA907" s="80" t="str">
        <f>IF(controle!$L907="","",YEAR(controle!$L907))</f>
        <v/>
      </c>
      <c r="AB907" s="61"/>
      <c r="AC907" s="62">
        <f>IFERROR(K907-editar!$C$1,"")</f>
        <v>-44648</v>
      </c>
      <c r="AD907" s="62">
        <f t="shared" si="1"/>
        <v>9999955352</v>
      </c>
      <c r="AE907" s="63"/>
      <c r="AF907" s="63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ht="19.5" customHeight="1">
      <c r="A908" s="82" t="str">
        <f>IF(controle!$D908="","",controle!$P908)</f>
        <v/>
      </c>
      <c r="B908" s="83"/>
      <c r="C908" s="83"/>
      <c r="D908" s="83"/>
      <c r="E908" s="83"/>
      <c r="F908" s="91"/>
      <c r="G908" s="99"/>
      <c r="H908" s="91"/>
      <c r="I908" s="100"/>
      <c r="J908" s="92" t="str">
        <f>IFERROR(IF((controle!$I908&gt;0),IF((DAYS360(TODAY(),(controle!$I908+editar!$C$9))&lt;1),"Vencido",IF((DAYS360(TODAY(),(controle!$I908+editar!$C$9))&lt;31),(DAYS360(TODAY(),(controle!$I908+editar!$C$9))&amp;" Dias para vencer"),"Válido")),""),"Inválido")</f>
        <v/>
      </c>
      <c r="K908" s="93" t="str">
        <f>controle!$R908</f>
        <v/>
      </c>
      <c r="L908" s="94"/>
      <c r="M908" s="95" t="str">
        <f>IFERROR(IF((controle!$L908&gt;0),IF((DAYS360(TODAY(),(controle!$L908+editar!$C$15))&lt;1),"Vencido",IF((DAYS360(TODAY(),(controle!$L908+editar!$C$15))&lt;31),(DAYS360(TODAY(),(controle!$L908+editar!$C$15))&amp;" Dias para vencer"),"Válido")),""),"Inválido")</f>
        <v/>
      </c>
      <c r="N908" s="94" t="str">
        <f>IF(controle!$L908="","",controle!$L908+editar!$C$15)</f>
        <v/>
      </c>
      <c r="O908" s="97"/>
      <c r="P908" s="80">
        <v>901.0</v>
      </c>
      <c r="Q908" s="80" t="str">
        <f>IF(controle!$J908="","",IF(controle!$J908="Vencido","Vencido",IF(controle!$J908="Válido","Válido","Próximo ao vencimento")))</f>
        <v/>
      </c>
      <c r="R908" s="81" t="str">
        <f>IF(controle!$I908="","",controle!$I908+editar!$C$9)</f>
        <v/>
      </c>
      <c r="S908" s="80" t="str">
        <f>IF(controle!$R908="","",VLOOKUP(MONTH(controle!$R908),editar!$F$2:$G$13,2,0))</f>
        <v/>
      </c>
      <c r="T908" s="80" t="str">
        <f>IF(controle!$R908="","",YEAR(controle!$R908))</f>
        <v/>
      </c>
      <c r="U908" s="80" t="str">
        <f>IF(controle!$M908="","",IF(controle!$M908="Vencido","Vencido",IF(controle!$M908="Válido","Válido","Próximo ao vencimento")))</f>
        <v/>
      </c>
      <c r="V908" s="80" t="str">
        <f>IF(controle!$N908="","",VLOOKUP(MONTH(controle!$N908),editar!$F$2:$G$13,2,0))</f>
        <v/>
      </c>
      <c r="W908" s="80" t="str">
        <f>IF(controle!$N908="","",YEAR(controle!$N908))</f>
        <v/>
      </c>
      <c r="X908" s="80" t="str">
        <f>IF(controle!$I908="","",VLOOKUP(MONTH(controle!$I908),editar!$F$2:$G$13,2,0))</f>
        <v/>
      </c>
      <c r="Y908" s="80" t="str">
        <f>IF(controle!$I908="","",YEAR(controle!$I908))</f>
        <v/>
      </c>
      <c r="Z908" s="80" t="str">
        <f>IF(controle!$L908="","",VLOOKUP(MONTH(controle!$L908),editar!$F$2:$G$13,2,0))</f>
        <v/>
      </c>
      <c r="AA908" s="80" t="str">
        <f>IF(controle!$L908="","",YEAR(controle!$L908))</f>
        <v/>
      </c>
      <c r="AB908" s="61"/>
      <c r="AC908" s="62">
        <f>IFERROR(K908-editar!$C$1,"")</f>
        <v>-44648</v>
      </c>
      <c r="AD908" s="62">
        <f t="shared" si="1"/>
        <v>9999955352</v>
      </c>
      <c r="AE908" s="63"/>
      <c r="AF908" s="63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ht="19.5" customHeight="1">
      <c r="A909" s="82" t="str">
        <f>IF(controle!$D909="","",controle!$P909)</f>
        <v/>
      </c>
      <c r="B909" s="83"/>
      <c r="C909" s="83"/>
      <c r="D909" s="83"/>
      <c r="E909" s="83"/>
      <c r="F909" s="91"/>
      <c r="G909" s="99"/>
      <c r="H909" s="91"/>
      <c r="I909" s="100"/>
      <c r="J909" s="92" t="str">
        <f>IFERROR(IF((controle!$I909&gt;0),IF((DAYS360(TODAY(),(controle!$I909+editar!$C$9))&lt;1),"Vencido",IF((DAYS360(TODAY(),(controle!$I909+editar!$C$9))&lt;31),(DAYS360(TODAY(),(controle!$I909+editar!$C$9))&amp;" Dias para vencer"),"Válido")),""),"Inválido")</f>
        <v/>
      </c>
      <c r="K909" s="93" t="str">
        <f>controle!$R909</f>
        <v/>
      </c>
      <c r="L909" s="94"/>
      <c r="M909" s="95" t="str">
        <f>IFERROR(IF((controle!$L909&gt;0),IF((DAYS360(TODAY(),(controle!$L909+editar!$C$15))&lt;1),"Vencido",IF((DAYS360(TODAY(),(controle!$L909+editar!$C$15))&lt;31),(DAYS360(TODAY(),(controle!$L909+editar!$C$15))&amp;" Dias para vencer"),"Válido")),""),"Inválido")</f>
        <v/>
      </c>
      <c r="N909" s="94" t="str">
        <f>IF(controle!$L909="","",controle!$L909+editar!$C$15)</f>
        <v/>
      </c>
      <c r="O909" s="97"/>
      <c r="P909" s="80">
        <v>902.0</v>
      </c>
      <c r="Q909" s="80" t="str">
        <f>IF(controle!$J909="","",IF(controle!$J909="Vencido","Vencido",IF(controle!$J909="Válido","Válido","Próximo ao vencimento")))</f>
        <v/>
      </c>
      <c r="R909" s="81" t="str">
        <f>IF(controle!$I909="","",controle!$I909+editar!$C$9)</f>
        <v/>
      </c>
      <c r="S909" s="80" t="str">
        <f>IF(controle!$R909="","",VLOOKUP(MONTH(controle!$R909),editar!$F$2:$G$13,2,0))</f>
        <v/>
      </c>
      <c r="T909" s="80" t="str">
        <f>IF(controle!$R909="","",YEAR(controle!$R909))</f>
        <v/>
      </c>
      <c r="U909" s="80" t="str">
        <f>IF(controle!$M909="","",IF(controle!$M909="Vencido","Vencido",IF(controle!$M909="Válido","Válido","Próximo ao vencimento")))</f>
        <v/>
      </c>
      <c r="V909" s="80" t="str">
        <f>IF(controle!$N909="","",VLOOKUP(MONTH(controle!$N909),editar!$F$2:$G$13,2,0))</f>
        <v/>
      </c>
      <c r="W909" s="80" t="str">
        <f>IF(controle!$N909="","",YEAR(controle!$N909))</f>
        <v/>
      </c>
      <c r="X909" s="80" t="str">
        <f>IF(controle!$I909="","",VLOOKUP(MONTH(controle!$I909),editar!$F$2:$G$13,2,0))</f>
        <v/>
      </c>
      <c r="Y909" s="80" t="str">
        <f>IF(controle!$I909="","",YEAR(controle!$I909))</f>
        <v/>
      </c>
      <c r="Z909" s="80" t="str">
        <f>IF(controle!$L909="","",VLOOKUP(MONTH(controle!$L909),editar!$F$2:$G$13,2,0))</f>
        <v/>
      </c>
      <c r="AA909" s="80" t="str">
        <f>IF(controle!$L909="","",YEAR(controle!$L909))</f>
        <v/>
      </c>
      <c r="AB909" s="61"/>
      <c r="AC909" s="62">
        <f>IFERROR(K909-editar!$C$1,"")</f>
        <v>-44648</v>
      </c>
      <c r="AD909" s="62">
        <f t="shared" si="1"/>
        <v>9999955352</v>
      </c>
      <c r="AE909" s="63"/>
      <c r="AF909" s="63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ht="19.5" customHeight="1">
      <c r="A910" s="82" t="str">
        <f>IF(controle!$D910="","",controle!$P910)</f>
        <v/>
      </c>
      <c r="B910" s="83"/>
      <c r="C910" s="83"/>
      <c r="D910" s="83"/>
      <c r="E910" s="83"/>
      <c r="F910" s="91"/>
      <c r="G910" s="99"/>
      <c r="H910" s="91"/>
      <c r="I910" s="100"/>
      <c r="J910" s="92" t="str">
        <f>IFERROR(IF((controle!$I910&gt;0),IF((DAYS360(TODAY(),(controle!$I910+editar!$C$9))&lt;1),"Vencido",IF((DAYS360(TODAY(),(controle!$I910+editar!$C$9))&lt;31),(DAYS360(TODAY(),(controle!$I910+editar!$C$9))&amp;" Dias para vencer"),"Válido")),""),"Inválido")</f>
        <v/>
      </c>
      <c r="K910" s="93" t="str">
        <f>controle!$R910</f>
        <v/>
      </c>
      <c r="L910" s="94"/>
      <c r="M910" s="95" t="str">
        <f>IFERROR(IF((controle!$L910&gt;0),IF((DAYS360(TODAY(),(controle!$L910+editar!$C$15))&lt;1),"Vencido",IF((DAYS360(TODAY(),(controle!$L910+editar!$C$15))&lt;31),(DAYS360(TODAY(),(controle!$L910+editar!$C$15))&amp;" Dias para vencer"),"Válido")),""),"Inválido")</f>
        <v/>
      </c>
      <c r="N910" s="94" t="str">
        <f>IF(controle!$L910="","",controle!$L910+editar!$C$15)</f>
        <v/>
      </c>
      <c r="O910" s="97"/>
      <c r="P910" s="80">
        <v>903.0</v>
      </c>
      <c r="Q910" s="80" t="str">
        <f>IF(controle!$J910="","",IF(controle!$J910="Vencido","Vencido",IF(controle!$J910="Válido","Válido","Próximo ao vencimento")))</f>
        <v/>
      </c>
      <c r="R910" s="81" t="str">
        <f>IF(controle!$I910="","",controle!$I910+editar!$C$9)</f>
        <v/>
      </c>
      <c r="S910" s="80" t="str">
        <f>IF(controle!$R910="","",VLOOKUP(MONTH(controle!$R910),editar!$F$2:$G$13,2,0))</f>
        <v/>
      </c>
      <c r="T910" s="80" t="str">
        <f>IF(controle!$R910="","",YEAR(controle!$R910))</f>
        <v/>
      </c>
      <c r="U910" s="80" t="str">
        <f>IF(controle!$M910="","",IF(controle!$M910="Vencido","Vencido",IF(controle!$M910="Válido","Válido","Próximo ao vencimento")))</f>
        <v/>
      </c>
      <c r="V910" s="80" t="str">
        <f>IF(controle!$N910="","",VLOOKUP(MONTH(controle!$N910),editar!$F$2:$G$13,2,0))</f>
        <v/>
      </c>
      <c r="W910" s="80" t="str">
        <f>IF(controle!$N910="","",YEAR(controle!$N910))</f>
        <v/>
      </c>
      <c r="X910" s="80" t="str">
        <f>IF(controle!$I910="","",VLOOKUP(MONTH(controle!$I910),editar!$F$2:$G$13,2,0))</f>
        <v/>
      </c>
      <c r="Y910" s="80" t="str">
        <f>IF(controle!$I910="","",YEAR(controle!$I910))</f>
        <v/>
      </c>
      <c r="Z910" s="80" t="str">
        <f>IF(controle!$L910="","",VLOOKUP(MONTH(controle!$L910),editar!$F$2:$G$13,2,0))</f>
        <v/>
      </c>
      <c r="AA910" s="80" t="str">
        <f>IF(controle!$L910="","",YEAR(controle!$L910))</f>
        <v/>
      </c>
      <c r="AB910" s="61"/>
      <c r="AC910" s="62">
        <f>IFERROR(K910-editar!$C$1,"")</f>
        <v>-44648</v>
      </c>
      <c r="AD910" s="62">
        <f t="shared" si="1"/>
        <v>9999955352</v>
      </c>
      <c r="AE910" s="63"/>
      <c r="AF910" s="63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ht="19.5" customHeight="1">
      <c r="A911" s="82" t="str">
        <f>IF(controle!$D911="","",controle!$P911)</f>
        <v/>
      </c>
      <c r="B911" s="83"/>
      <c r="C911" s="83"/>
      <c r="D911" s="83"/>
      <c r="E911" s="83"/>
      <c r="F911" s="91"/>
      <c r="G911" s="99"/>
      <c r="H911" s="91"/>
      <c r="I911" s="100"/>
      <c r="J911" s="92" t="str">
        <f>IFERROR(IF((controle!$I911&gt;0),IF((DAYS360(TODAY(),(controle!$I911+editar!$C$9))&lt;1),"Vencido",IF((DAYS360(TODAY(),(controle!$I911+editar!$C$9))&lt;31),(DAYS360(TODAY(),(controle!$I911+editar!$C$9))&amp;" Dias para vencer"),"Válido")),""),"Inválido")</f>
        <v/>
      </c>
      <c r="K911" s="93" t="str">
        <f>controle!$R911</f>
        <v/>
      </c>
      <c r="L911" s="94"/>
      <c r="M911" s="95" t="str">
        <f>IFERROR(IF((controle!$L911&gt;0),IF((DAYS360(TODAY(),(controle!$L911+editar!$C$15))&lt;1),"Vencido",IF((DAYS360(TODAY(),(controle!$L911+editar!$C$15))&lt;31),(DAYS360(TODAY(),(controle!$L911+editar!$C$15))&amp;" Dias para vencer"),"Válido")),""),"Inválido")</f>
        <v/>
      </c>
      <c r="N911" s="94" t="str">
        <f>IF(controle!$L911="","",controle!$L911+editar!$C$15)</f>
        <v/>
      </c>
      <c r="O911" s="97"/>
      <c r="P911" s="80">
        <v>904.0</v>
      </c>
      <c r="Q911" s="80" t="str">
        <f>IF(controle!$J911="","",IF(controle!$J911="Vencido","Vencido",IF(controle!$J911="Válido","Válido","Próximo ao vencimento")))</f>
        <v/>
      </c>
      <c r="R911" s="81" t="str">
        <f>IF(controle!$I911="","",controle!$I911+editar!$C$9)</f>
        <v/>
      </c>
      <c r="S911" s="80" t="str">
        <f>IF(controle!$R911="","",VLOOKUP(MONTH(controle!$R911),editar!$F$2:$G$13,2,0))</f>
        <v/>
      </c>
      <c r="T911" s="80" t="str">
        <f>IF(controle!$R911="","",YEAR(controle!$R911))</f>
        <v/>
      </c>
      <c r="U911" s="80" t="str">
        <f>IF(controle!$M911="","",IF(controle!$M911="Vencido","Vencido",IF(controle!$M911="Válido","Válido","Próximo ao vencimento")))</f>
        <v/>
      </c>
      <c r="V911" s="80" t="str">
        <f>IF(controle!$N911="","",VLOOKUP(MONTH(controle!$N911),editar!$F$2:$G$13,2,0))</f>
        <v/>
      </c>
      <c r="W911" s="80" t="str">
        <f>IF(controle!$N911="","",YEAR(controle!$N911))</f>
        <v/>
      </c>
      <c r="X911" s="80" t="str">
        <f>IF(controle!$I911="","",VLOOKUP(MONTH(controle!$I911),editar!$F$2:$G$13,2,0))</f>
        <v/>
      </c>
      <c r="Y911" s="80" t="str">
        <f>IF(controle!$I911="","",YEAR(controle!$I911))</f>
        <v/>
      </c>
      <c r="Z911" s="80" t="str">
        <f>IF(controle!$L911="","",VLOOKUP(MONTH(controle!$L911),editar!$F$2:$G$13,2,0))</f>
        <v/>
      </c>
      <c r="AA911" s="80" t="str">
        <f>IF(controle!$L911="","",YEAR(controle!$L911))</f>
        <v/>
      </c>
      <c r="AB911" s="61"/>
      <c r="AC911" s="62">
        <f>IFERROR(K911-editar!$C$1,"")</f>
        <v>-44648</v>
      </c>
      <c r="AD911" s="62">
        <f t="shared" si="1"/>
        <v>9999955352</v>
      </c>
      <c r="AE911" s="63"/>
      <c r="AF911" s="63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ht="19.5" customHeight="1">
      <c r="A912" s="82" t="str">
        <f>IF(controle!$D912="","",controle!$P912)</f>
        <v/>
      </c>
      <c r="B912" s="83"/>
      <c r="C912" s="83"/>
      <c r="D912" s="83"/>
      <c r="E912" s="83"/>
      <c r="F912" s="91"/>
      <c r="G912" s="99"/>
      <c r="H912" s="91"/>
      <c r="I912" s="100"/>
      <c r="J912" s="92" t="str">
        <f>IFERROR(IF((controle!$I912&gt;0),IF((DAYS360(TODAY(),(controle!$I912+editar!$C$9))&lt;1),"Vencido",IF((DAYS360(TODAY(),(controle!$I912+editar!$C$9))&lt;31),(DAYS360(TODAY(),(controle!$I912+editar!$C$9))&amp;" Dias para vencer"),"Válido")),""),"Inválido")</f>
        <v/>
      </c>
      <c r="K912" s="93" t="str">
        <f>controle!$R912</f>
        <v/>
      </c>
      <c r="L912" s="94"/>
      <c r="M912" s="95" t="str">
        <f>IFERROR(IF((controle!$L912&gt;0),IF((DAYS360(TODAY(),(controle!$L912+editar!$C$15))&lt;1),"Vencido",IF((DAYS360(TODAY(),(controle!$L912+editar!$C$15))&lt;31),(DAYS360(TODAY(),(controle!$L912+editar!$C$15))&amp;" Dias para vencer"),"Válido")),""),"Inválido")</f>
        <v/>
      </c>
      <c r="N912" s="94" t="str">
        <f>IF(controle!$L912="","",controle!$L912+editar!$C$15)</f>
        <v/>
      </c>
      <c r="O912" s="97"/>
      <c r="P912" s="80">
        <v>905.0</v>
      </c>
      <c r="Q912" s="80" t="str">
        <f>IF(controle!$J912="","",IF(controle!$J912="Vencido","Vencido",IF(controle!$J912="Válido","Válido","Próximo ao vencimento")))</f>
        <v/>
      </c>
      <c r="R912" s="81" t="str">
        <f>IF(controle!$I912="","",controle!$I912+editar!$C$9)</f>
        <v/>
      </c>
      <c r="S912" s="80" t="str">
        <f>IF(controle!$R912="","",VLOOKUP(MONTH(controle!$R912),editar!$F$2:$G$13,2,0))</f>
        <v/>
      </c>
      <c r="T912" s="80" t="str">
        <f>IF(controle!$R912="","",YEAR(controle!$R912))</f>
        <v/>
      </c>
      <c r="U912" s="80" t="str">
        <f>IF(controle!$M912="","",IF(controle!$M912="Vencido","Vencido",IF(controle!$M912="Válido","Válido","Próximo ao vencimento")))</f>
        <v/>
      </c>
      <c r="V912" s="80" t="str">
        <f>IF(controle!$N912="","",VLOOKUP(MONTH(controle!$N912),editar!$F$2:$G$13,2,0))</f>
        <v/>
      </c>
      <c r="W912" s="80" t="str">
        <f>IF(controle!$N912="","",YEAR(controle!$N912))</f>
        <v/>
      </c>
      <c r="X912" s="80" t="str">
        <f>IF(controle!$I912="","",VLOOKUP(MONTH(controle!$I912),editar!$F$2:$G$13,2,0))</f>
        <v/>
      </c>
      <c r="Y912" s="80" t="str">
        <f>IF(controle!$I912="","",YEAR(controle!$I912))</f>
        <v/>
      </c>
      <c r="Z912" s="80" t="str">
        <f>IF(controle!$L912="","",VLOOKUP(MONTH(controle!$L912),editar!$F$2:$G$13,2,0))</f>
        <v/>
      </c>
      <c r="AA912" s="80" t="str">
        <f>IF(controle!$L912="","",YEAR(controle!$L912))</f>
        <v/>
      </c>
      <c r="AB912" s="61"/>
      <c r="AC912" s="62">
        <f>IFERROR(K912-editar!$C$1,"")</f>
        <v>-44648</v>
      </c>
      <c r="AD912" s="62">
        <f t="shared" si="1"/>
        <v>9999955352</v>
      </c>
      <c r="AE912" s="63"/>
      <c r="AF912" s="63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ht="19.5" customHeight="1">
      <c r="A913" s="82" t="str">
        <f>IF(controle!$D913="","",controle!$P913)</f>
        <v/>
      </c>
      <c r="B913" s="83"/>
      <c r="C913" s="83"/>
      <c r="D913" s="83"/>
      <c r="E913" s="83"/>
      <c r="F913" s="91"/>
      <c r="G913" s="99"/>
      <c r="H913" s="91"/>
      <c r="I913" s="100"/>
      <c r="J913" s="92" t="str">
        <f>IFERROR(IF((controle!$I913&gt;0),IF((DAYS360(TODAY(),(controle!$I913+editar!$C$9))&lt;1),"Vencido",IF((DAYS360(TODAY(),(controle!$I913+editar!$C$9))&lt;31),(DAYS360(TODAY(),(controle!$I913+editar!$C$9))&amp;" Dias para vencer"),"Válido")),""),"Inválido")</f>
        <v/>
      </c>
      <c r="K913" s="93" t="str">
        <f>controle!$R913</f>
        <v/>
      </c>
      <c r="L913" s="94"/>
      <c r="M913" s="95" t="str">
        <f>IFERROR(IF((controle!$L913&gt;0),IF((DAYS360(TODAY(),(controle!$L913+editar!$C$15))&lt;1),"Vencido",IF((DAYS360(TODAY(),(controle!$L913+editar!$C$15))&lt;31),(DAYS360(TODAY(),(controle!$L913+editar!$C$15))&amp;" Dias para vencer"),"Válido")),""),"Inválido")</f>
        <v/>
      </c>
      <c r="N913" s="94" t="str">
        <f>IF(controle!$L913="","",controle!$L913+editar!$C$15)</f>
        <v/>
      </c>
      <c r="O913" s="97"/>
      <c r="P913" s="80">
        <v>906.0</v>
      </c>
      <c r="Q913" s="80" t="str">
        <f>IF(controle!$J913="","",IF(controle!$J913="Vencido","Vencido",IF(controle!$J913="Válido","Válido","Próximo ao vencimento")))</f>
        <v/>
      </c>
      <c r="R913" s="81" t="str">
        <f>IF(controle!$I913="","",controle!$I913+editar!$C$9)</f>
        <v/>
      </c>
      <c r="S913" s="80" t="str">
        <f>IF(controle!$R913="","",VLOOKUP(MONTH(controle!$R913),editar!$F$2:$G$13,2,0))</f>
        <v/>
      </c>
      <c r="T913" s="80" t="str">
        <f>IF(controle!$R913="","",YEAR(controle!$R913))</f>
        <v/>
      </c>
      <c r="U913" s="80" t="str">
        <f>IF(controle!$M913="","",IF(controle!$M913="Vencido","Vencido",IF(controle!$M913="Válido","Válido","Próximo ao vencimento")))</f>
        <v/>
      </c>
      <c r="V913" s="80" t="str">
        <f>IF(controle!$N913="","",VLOOKUP(MONTH(controle!$N913),editar!$F$2:$G$13,2,0))</f>
        <v/>
      </c>
      <c r="W913" s="80" t="str">
        <f>IF(controle!$N913="","",YEAR(controle!$N913))</f>
        <v/>
      </c>
      <c r="X913" s="80" t="str">
        <f>IF(controle!$I913="","",VLOOKUP(MONTH(controle!$I913),editar!$F$2:$G$13,2,0))</f>
        <v/>
      </c>
      <c r="Y913" s="80" t="str">
        <f>IF(controle!$I913="","",YEAR(controle!$I913))</f>
        <v/>
      </c>
      <c r="Z913" s="80" t="str">
        <f>IF(controle!$L913="","",VLOOKUP(MONTH(controle!$L913),editar!$F$2:$G$13,2,0))</f>
        <v/>
      </c>
      <c r="AA913" s="80" t="str">
        <f>IF(controle!$L913="","",YEAR(controle!$L913))</f>
        <v/>
      </c>
      <c r="AB913" s="61"/>
      <c r="AC913" s="62">
        <f>IFERROR(K913-editar!$C$1,"")</f>
        <v>-44648</v>
      </c>
      <c r="AD913" s="62">
        <f t="shared" si="1"/>
        <v>9999955352</v>
      </c>
      <c r="AE913" s="63"/>
      <c r="AF913" s="63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ht="19.5" customHeight="1">
      <c r="A914" s="82" t="str">
        <f>IF(controle!$D914="","",controle!$P914)</f>
        <v/>
      </c>
      <c r="B914" s="83"/>
      <c r="C914" s="83"/>
      <c r="D914" s="83"/>
      <c r="E914" s="83"/>
      <c r="F914" s="91"/>
      <c r="G914" s="99"/>
      <c r="H914" s="91"/>
      <c r="I914" s="100"/>
      <c r="J914" s="92" t="str">
        <f>IFERROR(IF((controle!$I914&gt;0),IF((DAYS360(TODAY(),(controle!$I914+editar!$C$9))&lt;1),"Vencido",IF((DAYS360(TODAY(),(controle!$I914+editar!$C$9))&lt;31),(DAYS360(TODAY(),(controle!$I914+editar!$C$9))&amp;" Dias para vencer"),"Válido")),""),"Inválido")</f>
        <v/>
      </c>
      <c r="K914" s="93" t="str">
        <f>controle!$R914</f>
        <v/>
      </c>
      <c r="L914" s="94"/>
      <c r="M914" s="95" t="str">
        <f>IFERROR(IF((controle!$L914&gt;0),IF((DAYS360(TODAY(),(controle!$L914+editar!$C$15))&lt;1),"Vencido",IF((DAYS360(TODAY(),(controle!$L914+editar!$C$15))&lt;31),(DAYS360(TODAY(),(controle!$L914+editar!$C$15))&amp;" Dias para vencer"),"Válido")),""),"Inválido")</f>
        <v/>
      </c>
      <c r="N914" s="94" t="str">
        <f>IF(controle!$L914="","",controle!$L914+editar!$C$15)</f>
        <v/>
      </c>
      <c r="O914" s="97"/>
      <c r="P914" s="80">
        <v>907.0</v>
      </c>
      <c r="Q914" s="80" t="str">
        <f>IF(controle!$J914="","",IF(controle!$J914="Vencido","Vencido",IF(controle!$J914="Válido","Válido","Próximo ao vencimento")))</f>
        <v/>
      </c>
      <c r="R914" s="81" t="str">
        <f>IF(controle!$I914="","",controle!$I914+editar!$C$9)</f>
        <v/>
      </c>
      <c r="S914" s="80" t="str">
        <f>IF(controle!$R914="","",VLOOKUP(MONTH(controle!$R914),editar!$F$2:$G$13,2,0))</f>
        <v/>
      </c>
      <c r="T914" s="80" t="str">
        <f>IF(controle!$R914="","",YEAR(controle!$R914))</f>
        <v/>
      </c>
      <c r="U914" s="80" t="str">
        <f>IF(controle!$M914="","",IF(controle!$M914="Vencido","Vencido",IF(controle!$M914="Válido","Válido","Próximo ao vencimento")))</f>
        <v/>
      </c>
      <c r="V914" s="80" t="str">
        <f>IF(controle!$N914="","",VLOOKUP(MONTH(controle!$N914),editar!$F$2:$G$13,2,0))</f>
        <v/>
      </c>
      <c r="W914" s="80" t="str">
        <f>IF(controle!$N914="","",YEAR(controle!$N914))</f>
        <v/>
      </c>
      <c r="X914" s="80" t="str">
        <f>IF(controle!$I914="","",VLOOKUP(MONTH(controle!$I914),editar!$F$2:$G$13,2,0))</f>
        <v/>
      </c>
      <c r="Y914" s="80" t="str">
        <f>IF(controle!$I914="","",YEAR(controle!$I914))</f>
        <v/>
      </c>
      <c r="Z914" s="80" t="str">
        <f>IF(controle!$L914="","",VLOOKUP(MONTH(controle!$L914),editar!$F$2:$G$13,2,0))</f>
        <v/>
      </c>
      <c r="AA914" s="80" t="str">
        <f>IF(controle!$L914="","",YEAR(controle!$L914))</f>
        <v/>
      </c>
      <c r="AB914" s="61"/>
      <c r="AC914" s="62">
        <f>IFERROR(K914-editar!$C$1,"")</f>
        <v>-44648</v>
      </c>
      <c r="AD914" s="62">
        <f t="shared" si="1"/>
        <v>9999955352</v>
      </c>
      <c r="AE914" s="63"/>
      <c r="AF914" s="63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ht="19.5" customHeight="1">
      <c r="A915" s="82" t="str">
        <f>IF(controle!$D915="","",controle!$P915)</f>
        <v/>
      </c>
      <c r="B915" s="83"/>
      <c r="C915" s="83"/>
      <c r="D915" s="83"/>
      <c r="E915" s="83"/>
      <c r="F915" s="91"/>
      <c r="G915" s="99"/>
      <c r="H915" s="91"/>
      <c r="I915" s="100"/>
      <c r="J915" s="92" t="str">
        <f>IFERROR(IF((controle!$I915&gt;0),IF((DAYS360(TODAY(),(controle!$I915+editar!$C$9))&lt;1),"Vencido",IF((DAYS360(TODAY(),(controle!$I915+editar!$C$9))&lt;31),(DAYS360(TODAY(),(controle!$I915+editar!$C$9))&amp;" Dias para vencer"),"Válido")),""),"Inválido")</f>
        <v/>
      </c>
      <c r="K915" s="93" t="str">
        <f>controle!$R915</f>
        <v/>
      </c>
      <c r="L915" s="94"/>
      <c r="M915" s="95" t="str">
        <f>IFERROR(IF((controle!$L915&gt;0),IF((DAYS360(TODAY(),(controle!$L915+editar!$C$15))&lt;1),"Vencido",IF((DAYS360(TODAY(),(controle!$L915+editar!$C$15))&lt;31),(DAYS360(TODAY(),(controle!$L915+editar!$C$15))&amp;" Dias para vencer"),"Válido")),""),"Inválido")</f>
        <v/>
      </c>
      <c r="N915" s="94" t="str">
        <f>IF(controle!$L915="","",controle!$L915+editar!$C$15)</f>
        <v/>
      </c>
      <c r="O915" s="97"/>
      <c r="P915" s="80">
        <v>908.0</v>
      </c>
      <c r="Q915" s="80" t="str">
        <f>IF(controle!$J915="","",IF(controle!$J915="Vencido","Vencido",IF(controle!$J915="Válido","Válido","Próximo ao vencimento")))</f>
        <v/>
      </c>
      <c r="R915" s="81" t="str">
        <f>IF(controle!$I915="","",controle!$I915+editar!$C$9)</f>
        <v/>
      </c>
      <c r="S915" s="80" t="str">
        <f>IF(controle!$R915="","",VLOOKUP(MONTH(controle!$R915),editar!$F$2:$G$13,2,0))</f>
        <v/>
      </c>
      <c r="T915" s="80" t="str">
        <f>IF(controle!$R915="","",YEAR(controle!$R915))</f>
        <v/>
      </c>
      <c r="U915" s="80" t="str">
        <f>IF(controle!$M915="","",IF(controle!$M915="Vencido","Vencido",IF(controle!$M915="Válido","Válido","Próximo ao vencimento")))</f>
        <v/>
      </c>
      <c r="V915" s="80" t="str">
        <f>IF(controle!$N915="","",VLOOKUP(MONTH(controle!$N915),editar!$F$2:$G$13,2,0))</f>
        <v/>
      </c>
      <c r="W915" s="80" t="str">
        <f>IF(controle!$N915="","",YEAR(controle!$N915))</f>
        <v/>
      </c>
      <c r="X915" s="80" t="str">
        <f>IF(controle!$I915="","",VLOOKUP(MONTH(controle!$I915),editar!$F$2:$G$13,2,0))</f>
        <v/>
      </c>
      <c r="Y915" s="80" t="str">
        <f>IF(controle!$I915="","",YEAR(controle!$I915))</f>
        <v/>
      </c>
      <c r="Z915" s="80" t="str">
        <f>IF(controle!$L915="","",VLOOKUP(MONTH(controle!$L915),editar!$F$2:$G$13,2,0))</f>
        <v/>
      </c>
      <c r="AA915" s="80" t="str">
        <f>IF(controle!$L915="","",YEAR(controle!$L915))</f>
        <v/>
      </c>
      <c r="AB915" s="61"/>
      <c r="AC915" s="62">
        <f>IFERROR(K915-editar!$C$1,"")</f>
        <v>-44648</v>
      </c>
      <c r="AD915" s="62">
        <f t="shared" si="1"/>
        <v>9999955352</v>
      </c>
      <c r="AE915" s="63"/>
      <c r="AF915" s="63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ht="19.5" customHeight="1">
      <c r="A916" s="82" t="str">
        <f>IF(controle!$D916="","",controle!$P916)</f>
        <v/>
      </c>
      <c r="B916" s="83"/>
      <c r="C916" s="83"/>
      <c r="D916" s="83"/>
      <c r="E916" s="83"/>
      <c r="F916" s="91"/>
      <c r="G916" s="99"/>
      <c r="H916" s="91"/>
      <c r="I916" s="100"/>
      <c r="J916" s="92" t="str">
        <f>IFERROR(IF((controle!$I916&gt;0),IF((DAYS360(TODAY(),(controle!$I916+editar!$C$9))&lt;1),"Vencido",IF((DAYS360(TODAY(),(controle!$I916+editar!$C$9))&lt;31),(DAYS360(TODAY(),(controle!$I916+editar!$C$9))&amp;" Dias para vencer"),"Válido")),""),"Inválido")</f>
        <v/>
      </c>
      <c r="K916" s="93" t="str">
        <f>controle!$R916</f>
        <v/>
      </c>
      <c r="L916" s="94"/>
      <c r="M916" s="95" t="str">
        <f>IFERROR(IF((controle!$L916&gt;0),IF((DAYS360(TODAY(),(controle!$L916+editar!$C$15))&lt;1),"Vencido",IF((DAYS360(TODAY(),(controle!$L916+editar!$C$15))&lt;31),(DAYS360(TODAY(),(controle!$L916+editar!$C$15))&amp;" Dias para vencer"),"Válido")),""),"Inválido")</f>
        <v/>
      </c>
      <c r="N916" s="94" t="str">
        <f>IF(controle!$L916="","",controle!$L916+editar!$C$15)</f>
        <v/>
      </c>
      <c r="O916" s="97"/>
      <c r="P916" s="80">
        <v>909.0</v>
      </c>
      <c r="Q916" s="80" t="str">
        <f>IF(controle!$J916="","",IF(controle!$J916="Vencido","Vencido",IF(controle!$J916="Válido","Válido","Próximo ao vencimento")))</f>
        <v/>
      </c>
      <c r="R916" s="81" t="str">
        <f>IF(controle!$I916="","",controle!$I916+editar!$C$9)</f>
        <v/>
      </c>
      <c r="S916" s="80" t="str">
        <f>IF(controle!$R916="","",VLOOKUP(MONTH(controle!$R916),editar!$F$2:$G$13,2,0))</f>
        <v/>
      </c>
      <c r="T916" s="80" t="str">
        <f>IF(controle!$R916="","",YEAR(controle!$R916))</f>
        <v/>
      </c>
      <c r="U916" s="80" t="str">
        <f>IF(controle!$M916="","",IF(controle!$M916="Vencido","Vencido",IF(controle!$M916="Válido","Válido","Próximo ao vencimento")))</f>
        <v/>
      </c>
      <c r="V916" s="80" t="str">
        <f>IF(controle!$N916="","",VLOOKUP(MONTH(controle!$N916),editar!$F$2:$G$13,2,0))</f>
        <v/>
      </c>
      <c r="W916" s="80" t="str">
        <f>IF(controle!$N916="","",YEAR(controle!$N916))</f>
        <v/>
      </c>
      <c r="X916" s="80" t="str">
        <f>IF(controle!$I916="","",VLOOKUP(MONTH(controle!$I916),editar!$F$2:$G$13,2,0))</f>
        <v/>
      </c>
      <c r="Y916" s="80" t="str">
        <f>IF(controle!$I916="","",YEAR(controle!$I916))</f>
        <v/>
      </c>
      <c r="Z916" s="80" t="str">
        <f>IF(controle!$L916="","",VLOOKUP(MONTH(controle!$L916),editar!$F$2:$G$13,2,0))</f>
        <v/>
      </c>
      <c r="AA916" s="80" t="str">
        <f>IF(controle!$L916="","",YEAR(controle!$L916))</f>
        <v/>
      </c>
      <c r="AB916" s="61"/>
      <c r="AC916" s="62">
        <f>IFERROR(K916-editar!$C$1,"")</f>
        <v>-44648</v>
      </c>
      <c r="AD916" s="62">
        <f t="shared" si="1"/>
        <v>9999955352</v>
      </c>
      <c r="AE916" s="63"/>
      <c r="AF916" s="63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ht="19.5" customHeight="1">
      <c r="A917" s="82" t="str">
        <f>IF(controle!$D917="","",controle!$P917)</f>
        <v/>
      </c>
      <c r="B917" s="83"/>
      <c r="C917" s="83"/>
      <c r="D917" s="83"/>
      <c r="E917" s="83"/>
      <c r="F917" s="91"/>
      <c r="G917" s="99"/>
      <c r="H917" s="91"/>
      <c r="I917" s="100"/>
      <c r="J917" s="92" t="str">
        <f>IFERROR(IF((controle!$I917&gt;0),IF((DAYS360(TODAY(),(controle!$I917+editar!$C$9))&lt;1),"Vencido",IF((DAYS360(TODAY(),(controle!$I917+editar!$C$9))&lt;31),(DAYS360(TODAY(),(controle!$I917+editar!$C$9))&amp;" Dias para vencer"),"Válido")),""),"Inválido")</f>
        <v/>
      </c>
      <c r="K917" s="93" t="str">
        <f>controle!$R917</f>
        <v/>
      </c>
      <c r="L917" s="94"/>
      <c r="M917" s="95" t="str">
        <f>IFERROR(IF((controle!$L917&gt;0),IF((DAYS360(TODAY(),(controle!$L917+editar!$C$15))&lt;1),"Vencido",IF((DAYS360(TODAY(),(controle!$L917+editar!$C$15))&lt;31),(DAYS360(TODAY(),(controle!$L917+editar!$C$15))&amp;" Dias para vencer"),"Válido")),""),"Inválido")</f>
        <v/>
      </c>
      <c r="N917" s="94" t="str">
        <f>IF(controle!$L917="","",controle!$L917+editar!$C$15)</f>
        <v/>
      </c>
      <c r="O917" s="97"/>
      <c r="P917" s="80">
        <v>910.0</v>
      </c>
      <c r="Q917" s="80" t="str">
        <f>IF(controle!$J917="","",IF(controle!$J917="Vencido","Vencido",IF(controle!$J917="Válido","Válido","Próximo ao vencimento")))</f>
        <v/>
      </c>
      <c r="R917" s="81" t="str">
        <f>IF(controle!$I917="","",controle!$I917+editar!$C$9)</f>
        <v/>
      </c>
      <c r="S917" s="80" t="str">
        <f>IF(controle!$R917="","",VLOOKUP(MONTH(controle!$R917),editar!$F$2:$G$13,2,0))</f>
        <v/>
      </c>
      <c r="T917" s="80" t="str">
        <f>IF(controle!$R917="","",YEAR(controle!$R917))</f>
        <v/>
      </c>
      <c r="U917" s="80" t="str">
        <f>IF(controle!$M917="","",IF(controle!$M917="Vencido","Vencido",IF(controle!$M917="Válido","Válido","Próximo ao vencimento")))</f>
        <v/>
      </c>
      <c r="V917" s="80" t="str">
        <f>IF(controle!$N917="","",VLOOKUP(MONTH(controle!$N917),editar!$F$2:$G$13,2,0))</f>
        <v/>
      </c>
      <c r="W917" s="80" t="str">
        <f>IF(controle!$N917="","",YEAR(controle!$N917))</f>
        <v/>
      </c>
      <c r="X917" s="80" t="str">
        <f>IF(controle!$I917="","",VLOOKUP(MONTH(controle!$I917),editar!$F$2:$G$13,2,0))</f>
        <v/>
      </c>
      <c r="Y917" s="80" t="str">
        <f>IF(controle!$I917="","",YEAR(controle!$I917))</f>
        <v/>
      </c>
      <c r="Z917" s="80" t="str">
        <f>IF(controle!$L917="","",VLOOKUP(MONTH(controle!$L917),editar!$F$2:$G$13,2,0))</f>
        <v/>
      </c>
      <c r="AA917" s="80" t="str">
        <f>IF(controle!$L917="","",YEAR(controle!$L917))</f>
        <v/>
      </c>
      <c r="AB917" s="61"/>
      <c r="AC917" s="62">
        <f>IFERROR(K917-editar!$C$1,"")</f>
        <v>-44648</v>
      </c>
      <c r="AD917" s="62">
        <f t="shared" si="1"/>
        <v>9999955352</v>
      </c>
      <c r="AE917" s="63"/>
      <c r="AF917" s="63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ht="19.5" customHeight="1">
      <c r="A918" s="82" t="str">
        <f>IF(controle!$D918="","",controle!$P918)</f>
        <v/>
      </c>
      <c r="B918" s="83"/>
      <c r="C918" s="83"/>
      <c r="D918" s="83"/>
      <c r="E918" s="83"/>
      <c r="F918" s="91"/>
      <c r="G918" s="99"/>
      <c r="H918" s="91"/>
      <c r="I918" s="100"/>
      <c r="J918" s="92" t="str">
        <f>IFERROR(IF((controle!$I918&gt;0),IF((DAYS360(TODAY(),(controle!$I918+editar!$C$9))&lt;1),"Vencido",IF((DAYS360(TODAY(),(controle!$I918+editar!$C$9))&lt;31),(DAYS360(TODAY(),(controle!$I918+editar!$C$9))&amp;" Dias para vencer"),"Válido")),""),"Inválido")</f>
        <v/>
      </c>
      <c r="K918" s="93" t="str">
        <f>controle!$R918</f>
        <v/>
      </c>
      <c r="L918" s="94"/>
      <c r="M918" s="95" t="str">
        <f>IFERROR(IF((controle!$L918&gt;0),IF((DAYS360(TODAY(),(controle!$L918+editar!$C$15))&lt;1),"Vencido",IF((DAYS360(TODAY(),(controle!$L918+editar!$C$15))&lt;31),(DAYS360(TODAY(),(controle!$L918+editar!$C$15))&amp;" Dias para vencer"),"Válido")),""),"Inválido")</f>
        <v/>
      </c>
      <c r="N918" s="94" t="str">
        <f>IF(controle!$L918="","",controle!$L918+editar!$C$15)</f>
        <v/>
      </c>
      <c r="O918" s="97"/>
      <c r="P918" s="80">
        <v>911.0</v>
      </c>
      <c r="Q918" s="80" t="str">
        <f>IF(controle!$J918="","",IF(controle!$J918="Vencido","Vencido",IF(controle!$J918="Válido","Válido","Próximo ao vencimento")))</f>
        <v/>
      </c>
      <c r="R918" s="81" t="str">
        <f>IF(controle!$I918="","",controle!$I918+editar!$C$9)</f>
        <v/>
      </c>
      <c r="S918" s="80" t="str">
        <f>IF(controle!$R918="","",VLOOKUP(MONTH(controle!$R918),editar!$F$2:$G$13,2,0))</f>
        <v/>
      </c>
      <c r="T918" s="80" t="str">
        <f>IF(controle!$R918="","",YEAR(controle!$R918))</f>
        <v/>
      </c>
      <c r="U918" s="80" t="str">
        <f>IF(controle!$M918="","",IF(controle!$M918="Vencido","Vencido",IF(controle!$M918="Válido","Válido","Próximo ao vencimento")))</f>
        <v/>
      </c>
      <c r="V918" s="80" t="str">
        <f>IF(controle!$N918="","",VLOOKUP(MONTH(controle!$N918),editar!$F$2:$G$13,2,0))</f>
        <v/>
      </c>
      <c r="W918" s="80" t="str">
        <f>IF(controle!$N918="","",YEAR(controle!$N918))</f>
        <v/>
      </c>
      <c r="X918" s="80" t="str">
        <f>IF(controle!$I918="","",VLOOKUP(MONTH(controle!$I918),editar!$F$2:$G$13,2,0))</f>
        <v/>
      </c>
      <c r="Y918" s="80" t="str">
        <f>IF(controle!$I918="","",YEAR(controle!$I918))</f>
        <v/>
      </c>
      <c r="Z918" s="80" t="str">
        <f>IF(controle!$L918="","",VLOOKUP(MONTH(controle!$L918),editar!$F$2:$G$13,2,0))</f>
        <v/>
      </c>
      <c r="AA918" s="80" t="str">
        <f>IF(controle!$L918="","",YEAR(controle!$L918))</f>
        <v/>
      </c>
      <c r="AB918" s="61"/>
      <c r="AC918" s="62">
        <f>IFERROR(K918-editar!$C$1,"")</f>
        <v>-44648</v>
      </c>
      <c r="AD918" s="62">
        <f t="shared" si="1"/>
        <v>9999955352</v>
      </c>
      <c r="AE918" s="63"/>
      <c r="AF918" s="63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ht="19.5" customHeight="1">
      <c r="A919" s="82" t="str">
        <f>IF(controle!$D919="","",controle!$P919)</f>
        <v/>
      </c>
      <c r="B919" s="83"/>
      <c r="C919" s="83"/>
      <c r="D919" s="83"/>
      <c r="E919" s="83"/>
      <c r="F919" s="91"/>
      <c r="G919" s="99"/>
      <c r="H919" s="91"/>
      <c r="I919" s="100"/>
      <c r="J919" s="92" t="str">
        <f>IFERROR(IF((controle!$I919&gt;0),IF((DAYS360(TODAY(),(controle!$I919+editar!$C$9))&lt;1),"Vencido",IF((DAYS360(TODAY(),(controle!$I919+editar!$C$9))&lt;31),(DAYS360(TODAY(),(controle!$I919+editar!$C$9))&amp;" Dias para vencer"),"Válido")),""),"Inválido")</f>
        <v/>
      </c>
      <c r="K919" s="93" t="str">
        <f>controle!$R919</f>
        <v/>
      </c>
      <c r="L919" s="94"/>
      <c r="M919" s="95" t="str">
        <f>IFERROR(IF((controle!$L919&gt;0),IF((DAYS360(TODAY(),(controle!$L919+editar!$C$15))&lt;1),"Vencido",IF((DAYS360(TODAY(),(controle!$L919+editar!$C$15))&lt;31),(DAYS360(TODAY(),(controle!$L919+editar!$C$15))&amp;" Dias para vencer"),"Válido")),""),"Inválido")</f>
        <v/>
      </c>
      <c r="N919" s="94" t="str">
        <f>IF(controle!$L919="","",controle!$L919+editar!$C$15)</f>
        <v/>
      </c>
      <c r="O919" s="97"/>
      <c r="P919" s="80">
        <v>912.0</v>
      </c>
      <c r="Q919" s="80" t="str">
        <f>IF(controle!$J919="","",IF(controle!$J919="Vencido","Vencido",IF(controle!$J919="Válido","Válido","Próximo ao vencimento")))</f>
        <v/>
      </c>
      <c r="R919" s="81" t="str">
        <f>IF(controle!$I919="","",controle!$I919+editar!$C$9)</f>
        <v/>
      </c>
      <c r="S919" s="80" t="str">
        <f>IF(controle!$R919="","",VLOOKUP(MONTH(controle!$R919),editar!$F$2:$G$13,2,0))</f>
        <v/>
      </c>
      <c r="T919" s="80" t="str">
        <f>IF(controle!$R919="","",YEAR(controle!$R919))</f>
        <v/>
      </c>
      <c r="U919" s="80" t="str">
        <f>IF(controle!$M919="","",IF(controle!$M919="Vencido","Vencido",IF(controle!$M919="Válido","Válido","Próximo ao vencimento")))</f>
        <v/>
      </c>
      <c r="V919" s="80" t="str">
        <f>IF(controle!$N919="","",VLOOKUP(MONTH(controle!$N919),editar!$F$2:$G$13,2,0))</f>
        <v/>
      </c>
      <c r="W919" s="80" t="str">
        <f>IF(controle!$N919="","",YEAR(controle!$N919))</f>
        <v/>
      </c>
      <c r="X919" s="80" t="str">
        <f>IF(controle!$I919="","",VLOOKUP(MONTH(controle!$I919),editar!$F$2:$G$13,2,0))</f>
        <v/>
      </c>
      <c r="Y919" s="80" t="str">
        <f>IF(controle!$I919="","",YEAR(controle!$I919))</f>
        <v/>
      </c>
      <c r="Z919" s="80" t="str">
        <f>IF(controle!$L919="","",VLOOKUP(MONTH(controle!$L919),editar!$F$2:$G$13,2,0))</f>
        <v/>
      </c>
      <c r="AA919" s="80" t="str">
        <f>IF(controle!$L919="","",YEAR(controle!$L919))</f>
        <v/>
      </c>
      <c r="AB919" s="61"/>
      <c r="AC919" s="62">
        <f>IFERROR(K919-editar!$C$1,"")</f>
        <v>-44648</v>
      </c>
      <c r="AD919" s="62">
        <f t="shared" si="1"/>
        <v>9999955352</v>
      </c>
      <c r="AE919" s="63"/>
      <c r="AF919" s="63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ht="19.5" customHeight="1">
      <c r="A920" s="82" t="str">
        <f>IF(controle!$D920="","",controle!$P920)</f>
        <v/>
      </c>
      <c r="B920" s="83"/>
      <c r="C920" s="83"/>
      <c r="D920" s="83"/>
      <c r="E920" s="83"/>
      <c r="F920" s="91"/>
      <c r="G920" s="99"/>
      <c r="H920" s="91"/>
      <c r="I920" s="100"/>
      <c r="J920" s="92" t="str">
        <f>IFERROR(IF((controle!$I920&gt;0),IF((DAYS360(TODAY(),(controle!$I920+editar!$C$9))&lt;1),"Vencido",IF((DAYS360(TODAY(),(controle!$I920+editar!$C$9))&lt;31),(DAYS360(TODAY(),(controle!$I920+editar!$C$9))&amp;" Dias para vencer"),"Válido")),""),"Inválido")</f>
        <v/>
      </c>
      <c r="K920" s="93" t="str">
        <f>controle!$R920</f>
        <v/>
      </c>
      <c r="L920" s="94"/>
      <c r="M920" s="95" t="str">
        <f>IFERROR(IF((controle!$L920&gt;0),IF((DAYS360(TODAY(),(controle!$L920+editar!$C$15))&lt;1),"Vencido",IF((DAYS360(TODAY(),(controle!$L920+editar!$C$15))&lt;31),(DAYS360(TODAY(),(controle!$L920+editar!$C$15))&amp;" Dias para vencer"),"Válido")),""),"Inválido")</f>
        <v/>
      </c>
      <c r="N920" s="94" t="str">
        <f>IF(controle!$L920="","",controle!$L920+editar!$C$15)</f>
        <v/>
      </c>
      <c r="O920" s="97"/>
      <c r="P920" s="80">
        <v>913.0</v>
      </c>
      <c r="Q920" s="80" t="str">
        <f>IF(controle!$J920="","",IF(controle!$J920="Vencido","Vencido",IF(controle!$J920="Válido","Válido","Próximo ao vencimento")))</f>
        <v/>
      </c>
      <c r="R920" s="81" t="str">
        <f>IF(controle!$I920="","",controle!$I920+editar!$C$9)</f>
        <v/>
      </c>
      <c r="S920" s="80" t="str">
        <f>IF(controle!$R920="","",VLOOKUP(MONTH(controle!$R920),editar!$F$2:$G$13,2,0))</f>
        <v/>
      </c>
      <c r="T920" s="80" t="str">
        <f>IF(controle!$R920="","",YEAR(controle!$R920))</f>
        <v/>
      </c>
      <c r="U920" s="80" t="str">
        <f>IF(controle!$M920="","",IF(controle!$M920="Vencido","Vencido",IF(controle!$M920="Válido","Válido","Próximo ao vencimento")))</f>
        <v/>
      </c>
      <c r="V920" s="80" t="str">
        <f>IF(controle!$N920="","",VLOOKUP(MONTH(controle!$N920),editar!$F$2:$G$13,2,0))</f>
        <v/>
      </c>
      <c r="W920" s="80" t="str">
        <f>IF(controle!$N920="","",YEAR(controle!$N920))</f>
        <v/>
      </c>
      <c r="X920" s="80" t="str">
        <f>IF(controle!$I920="","",VLOOKUP(MONTH(controle!$I920),editar!$F$2:$G$13,2,0))</f>
        <v/>
      </c>
      <c r="Y920" s="80" t="str">
        <f>IF(controle!$I920="","",YEAR(controle!$I920))</f>
        <v/>
      </c>
      <c r="Z920" s="80" t="str">
        <f>IF(controle!$L920="","",VLOOKUP(MONTH(controle!$L920),editar!$F$2:$G$13,2,0))</f>
        <v/>
      </c>
      <c r="AA920" s="80" t="str">
        <f>IF(controle!$L920="","",YEAR(controle!$L920))</f>
        <v/>
      </c>
      <c r="AB920" s="61"/>
      <c r="AC920" s="62">
        <f>IFERROR(K920-editar!$C$1,"")</f>
        <v>-44648</v>
      </c>
      <c r="AD920" s="62">
        <f t="shared" si="1"/>
        <v>9999955352</v>
      </c>
      <c r="AE920" s="63"/>
      <c r="AF920" s="63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ht="19.5" customHeight="1">
      <c r="A921" s="82" t="str">
        <f>IF(controle!$D921="","",controle!$P921)</f>
        <v/>
      </c>
      <c r="B921" s="83"/>
      <c r="C921" s="83"/>
      <c r="D921" s="83"/>
      <c r="E921" s="83"/>
      <c r="F921" s="91"/>
      <c r="G921" s="99"/>
      <c r="H921" s="91"/>
      <c r="I921" s="100"/>
      <c r="J921" s="92" t="str">
        <f>IFERROR(IF((controle!$I921&gt;0),IF((DAYS360(TODAY(),(controle!$I921+editar!$C$9))&lt;1),"Vencido",IF((DAYS360(TODAY(),(controle!$I921+editar!$C$9))&lt;31),(DAYS360(TODAY(),(controle!$I921+editar!$C$9))&amp;" Dias para vencer"),"Válido")),""),"Inválido")</f>
        <v/>
      </c>
      <c r="K921" s="93" t="str">
        <f>controle!$R921</f>
        <v/>
      </c>
      <c r="L921" s="94"/>
      <c r="M921" s="95" t="str">
        <f>IFERROR(IF((controle!$L921&gt;0),IF((DAYS360(TODAY(),(controle!$L921+editar!$C$15))&lt;1),"Vencido",IF((DAYS360(TODAY(),(controle!$L921+editar!$C$15))&lt;31),(DAYS360(TODAY(),(controle!$L921+editar!$C$15))&amp;" Dias para vencer"),"Válido")),""),"Inválido")</f>
        <v/>
      </c>
      <c r="N921" s="94" t="str">
        <f>IF(controle!$L921="","",controle!$L921+editar!$C$15)</f>
        <v/>
      </c>
      <c r="O921" s="97"/>
      <c r="P921" s="80">
        <v>914.0</v>
      </c>
      <c r="Q921" s="80" t="str">
        <f>IF(controle!$J921="","",IF(controle!$J921="Vencido","Vencido",IF(controle!$J921="Válido","Válido","Próximo ao vencimento")))</f>
        <v/>
      </c>
      <c r="R921" s="81" t="str">
        <f>IF(controle!$I921="","",controle!$I921+editar!$C$9)</f>
        <v/>
      </c>
      <c r="S921" s="80" t="str">
        <f>IF(controle!$R921="","",VLOOKUP(MONTH(controle!$R921),editar!$F$2:$G$13,2,0))</f>
        <v/>
      </c>
      <c r="T921" s="80" t="str">
        <f>IF(controle!$R921="","",YEAR(controle!$R921))</f>
        <v/>
      </c>
      <c r="U921" s="80" t="str">
        <f>IF(controle!$M921="","",IF(controle!$M921="Vencido","Vencido",IF(controle!$M921="Válido","Válido","Próximo ao vencimento")))</f>
        <v/>
      </c>
      <c r="V921" s="80" t="str">
        <f>IF(controle!$N921="","",VLOOKUP(MONTH(controle!$N921),editar!$F$2:$G$13,2,0))</f>
        <v/>
      </c>
      <c r="W921" s="80" t="str">
        <f>IF(controle!$N921="","",YEAR(controle!$N921))</f>
        <v/>
      </c>
      <c r="X921" s="80" t="str">
        <f>IF(controle!$I921="","",VLOOKUP(MONTH(controle!$I921),editar!$F$2:$G$13,2,0))</f>
        <v/>
      </c>
      <c r="Y921" s="80" t="str">
        <f>IF(controle!$I921="","",YEAR(controle!$I921))</f>
        <v/>
      </c>
      <c r="Z921" s="80" t="str">
        <f>IF(controle!$L921="","",VLOOKUP(MONTH(controle!$L921),editar!$F$2:$G$13,2,0))</f>
        <v/>
      </c>
      <c r="AA921" s="80" t="str">
        <f>IF(controle!$L921="","",YEAR(controle!$L921))</f>
        <v/>
      </c>
      <c r="AB921" s="61"/>
      <c r="AC921" s="62">
        <f>IFERROR(K921-editar!$C$1,"")</f>
        <v>-44648</v>
      </c>
      <c r="AD921" s="62">
        <f t="shared" si="1"/>
        <v>9999955352</v>
      </c>
      <c r="AE921" s="63"/>
      <c r="AF921" s="63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ht="19.5" customHeight="1">
      <c r="A922" s="82" t="str">
        <f>IF(controle!$D922="","",controle!$P922)</f>
        <v/>
      </c>
      <c r="B922" s="83"/>
      <c r="C922" s="83"/>
      <c r="D922" s="83"/>
      <c r="E922" s="83"/>
      <c r="F922" s="91"/>
      <c r="G922" s="99"/>
      <c r="H922" s="91"/>
      <c r="I922" s="100"/>
      <c r="J922" s="92" t="str">
        <f>IFERROR(IF((controle!$I922&gt;0),IF((DAYS360(TODAY(),(controle!$I922+editar!$C$9))&lt;1),"Vencido",IF((DAYS360(TODAY(),(controle!$I922+editar!$C$9))&lt;31),(DAYS360(TODAY(),(controle!$I922+editar!$C$9))&amp;" Dias para vencer"),"Válido")),""),"Inválido")</f>
        <v/>
      </c>
      <c r="K922" s="93" t="str">
        <f>controle!$R922</f>
        <v/>
      </c>
      <c r="L922" s="94"/>
      <c r="M922" s="95" t="str">
        <f>IFERROR(IF((controle!$L922&gt;0),IF((DAYS360(TODAY(),(controle!$L922+editar!$C$15))&lt;1),"Vencido",IF((DAYS360(TODAY(),(controle!$L922+editar!$C$15))&lt;31),(DAYS360(TODAY(),(controle!$L922+editar!$C$15))&amp;" Dias para vencer"),"Válido")),""),"Inválido")</f>
        <v/>
      </c>
      <c r="N922" s="94" t="str">
        <f>IF(controle!$L922="","",controle!$L922+editar!$C$15)</f>
        <v/>
      </c>
      <c r="O922" s="97"/>
      <c r="P922" s="80">
        <v>915.0</v>
      </c>
      <c r="Q922" s="80" t="str">
        <f>IF(controle!$J922="","",IF(controle!$J922="Vencido","Vencido",IF(controle!$J922="Válido","Válido","Próximo ao vencimento")))</f>
        <v/>
      </c>
      <c r="R922" s="81" t="str">
        <f>IF(controle!$I922="","",controle!$I922+editar!$C$9)</f>
        <v/>
      </c>
      <c r="S922" s="80" t="str">
        <f>IF(controle!$R922="","",VLOOKUP(MONTH(controle!$R922),editar!$F$2:$G$13,2,0))</f>
        <v/>
      </c>
      <c r="T922" s="80" t="str">
        <f>IF(controle!$R922="","",YEAR(controle!$R922))</f>
        <v/>
      </c>
      <c r="U922" s="80" t="str">
        <f>IF(controle!$M922="","",IF(controle!$M922="Vencido","Vencido",IF(controle!$M922="Válido","Válido","Próximo ao vencimento")))</f>
        <v/>
      </c>
      <c r="V922" s="80" t="str">
        <f>IF(controle!$N922="","",VLOOKUP(MONTH(controle!$N922),editar!$F$2:$G$13,2,0))</f>
        <v/>
      </c>
      <c r="W922" s="80" t="str">
        <f>IF(controle!$N922="","",YEAR(controle!$N922))</f>
        <v/>
      </c>
      <c r="X922" s="80" t="str">
        <f>IF(controle!$I922="","",VLOOKUP(MONTH(controle!$I922),editar!$F$2:$G$13,2,0))</f>
        <v/>
      </c>
      <c r="Y922" s="80" t="str">
        <f>IF(controle!$I922="","",YEAR(controle!$I922))</f>
        <v/>
      </c>
      <c r="Z922" s="80" t="str">
        <f>IF(controle!$L922="","",VLOOKUP(MONTH(controle!$L922),editar!$F$2:$G$13,2,0))</f>
        <v/>
      </c>
      <c r="AA922" s="80" t="str">
        <f>IF(controle!$L922="","",YEAR(controle!$L922))</f>
        <v/>
      </c>
      <c r="AB922" s="61"/>
      <c r="AC922" s="62">
        <f>IFERROR(K922-editar!$C$1,"")</f>
        <v>-44648</v>
      </c>
      <c r="AD922" s="62">
        <f t="shared" si="1"/>
        <v>9999955352</v>
      </c>
      <c r="AE922" s="63"/>
      <c r="AF922" s="63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ht="19.5" customHeight="1">
      <c r="A923" s="82" t="str">
        <f>IF(controle!$D923="","",controle!$P923)</f>
        <v/>
      </c>
      <c r="B923" s="83"/>
      <c r="C923" s="83"/>
      <c r="D923" s="83"/>
      <c r="E923" s="83"/>
      <c r="F923" s="91"/>
      <c r="G923" s="99"/>
      <c r="H923" s="91"/>
      <c r="I923" s="100"/>
      <c r="J923" s="92" t="str">
        <f>IFERROR(IF((controle!$I923&gt;0),IF((DAYS360(TODAY(),(controle!$I923+editar!$C$9))&lt;1),"Vencido",IF((DAYS360(TODAY(),(controle!$I923+editar!$C$9))&lt;31),(DAYS360(TODAY(),(controle!$I923+editar!$C$9))&amp;" Dias para vencer"),"Válido")),""),"Inválido")</f>
        <v/>
      </c>
      <c r="K923" s="93" t="str">
        <f>controle!$R923</f>
        <v/>
      </c>
      <c r="L923" s="94"/>
      <c r="M923" s="95" t="str">
        <f>IFERROR(IF((controle!$L923&gt;0),IF((DAYS360(TODAY(),(controle!$L923+editar!$C$15))&lt;1),"Vencido",IF((DAYS360(TODAY(),(controle!$L923+editar!$C$15))&lt;31),(DAYS360(TODAY(),(controle!$L923+editar!$C$15))&amp;" Dias para vencer"),"Válido")),""),"Inválido")</f>
        <v/>
      </c>
      <c r="N923" s="94" t="str">
        <f>IF(controle!$L923="","",controle!$L923+editar!$C$15)</f>
        <v/>
      </c>
      <c r="O923" s="97"/>
      <c r="P923" s="80">
        <v>916.0</v>
      </c>
      <c r="Q923" s="80" t="str">
        <f>IF(controle!$J923="","",IF(controle!$J923="Vencido","Vencido",IF(controle!$J923="Válido","Válido","Próximo ao vencimento")))</f>
        <v/>
      </c>
      <c r="R923" s="81" t="str">
        <f>IF(controle!$I923="","",controle!$I923+editar!$C$9)</f>
        <v/>
      </c>
      <c r="S923" s="80" t="str">
        <f>IF(controle!$R923="","",VLOOKUP(MONTH(controle!$R923),editar!$F$2:$G$13,2,0))</f>
        <v/>
      </c>
      <c r="T923" s="80" t="str">
        <f>IF(controle!$R923="","",YEAR(controle!$R923))</f>
        <v/>
      </c>
      <c r="U923" s="80" t="str">
        <f>IF(controle!$M923="","",IF(controle!$M923="Vencido","Vencido",IF(controle!$M923="Válido","Válido","Próximo ao vencimento")))</f>
        <v/>
      </c>
      <c r="V923" s="80" t="str">
        <f>IF(controle!$N923="","",VLOOKUP(MONTH(controle!$N923),editar!$F$2:$G$13,2,0))</f>
        <v/>
      </c>
      <c r="W923" s="80" t="str">
        <f>IF(controle!$N923="","",YEAR(controle!$N923))</f>
        <v/>
      </c>
      <c r="X923" s="80" t="str">
        <f>IF(controle!$I923="","",VLOOKUP(MONTH(controle!$I923),editar!$F$2:$G$13,2,0))</f>
        <v/>
      </c>
      <c r="Y923" s="80" t="str">
        <f>IF(controle!$I923="","",YEAR(controle!$I923))</f>
        <v/>
      </c>
      <c r="Z923" s="80" t="str">
        <f>IF(controle!$L923="","",VLOOKUP(MONTH(controle!$L923),editar!$F$2:$G$13,2,0))</f>
        <v/>
      </c>
      <c r="AA923" s="80" t="str">
        <f>IF(controle!$L923="","",YEAR(controle!$L923))</f>
        <v/>
      </c>
      <c r="AB923" s="61"/>
      <c r="AC923" s="62">
        <f>IFERROR(K923-editar!$C$1,"")</f>
        <v>-44648</v>
      </c>
      <c r="AD923" s="62">
        <f t="shared" si="1"/>
        <v>9999955352</v>
      </c>
      <c r="AE923" s="63"/>
      <c r="AF923" s="63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ht="19.5" customHeight="1">
      <c r="A924" s="82" t="str">
        <f>IF(controle!$D924="","",controle!$P924)</f>
        <v/>
      </c>
      <c r="B924" s="83"/>
      <c r="C924" s="83"/>
      <c r="D924" s="83"/>
      <c r="E924" s="83"/>
      <c r="F924" s="91"/>
      <c r="G924" s="99"/>
      <c r="H924" s="91"/>
      <c r="I924" s="100"/>
      <c r="J924" s="92" t="str">
        <f>IFERROR(IF((controle!$I924&gt;0),IF((DAYS360(TODAY(),(controle!$I924+editar!$C$9))&lt;1),"Vencido",IF((DAYS360(TODAY(),(controle!$I924+editar!$C$9))&lt;31),(DAYS360(TODAY(),(controle!$I924+editar!$C$9))&amp;" Dias para vencer"),"Válido")),""),"Inválido")</f>
        <v/>
      </c>
      <c r="K924" s="93" t="str">
        <f>controle!$R924</f>
        <v/>
      </c>
      <c r="L924" s="94"/>
      <c r="M924" s="95" t="str">
        <f>IFERROR(IF((controle!$L924&gt;0),IF((DAYS360(TODAY(),(controle!$L924+editar!$C$15))&lt;1),"Vencido",IF((DAYS360(TODAY(),(controle!$L924+editar!$C$15))&lt;31),(DAYS360(TODAY(),(controle!$L924+editar!$C$15))&amp;" Dias para vencer"),"Válido")),""),"Inválido")</f>
        <v/>
      </c>
      <c r="N924" s="94" t="str">
        <f>IF(controle!$L924="","",controle!$L924+editar!$C$15)</f>
        <v/>
      </c>
      <c r="O924" s="97"/>
      <c r="P924" s="80">
        <v>917.0</v>
      </c>
      <c r="Q924" s="80" t="str">
        <f>IF(controle!$J924="","",IF(controle!$J924="Vencido","Vencido",IF(controle!$J924="Válido","Válido","Próximo ao vencimento")))</f>
        <v/>
      </c>
      <c r="R924" s="81" t="str">
        <f>IF(controle!$I924="","",controle!$I924+editar!$C$9)</f>
        <v/>
      </c>
      <c r="S924" s="80" t="str">
        <f>IF(controle!$R924="","",VLOOKUP(MONTH(controle!$R924),editar!$F$2:$G$13,2,0))</f>
        <v/>
      </c>
      <c r="T924" s="80" t="str">
        <f>IF(controle!$R924="","",YEAR(controle!$R924))</f>
        <v/>
      </c>
      <c r="U924" s="80" t="str">
        <f>IF(controle!$M924="","",IF(controle!$M924="Vencido","Vencido",IF(controle!$M924="Válido","Válido","Próximo ao vencimento")))</f>
        <v/>
      </c>
      <c r="V924" s="80" t="str">
        <f>IF(controle!$N924="","",VLOOKUP(MONTH(controle!$N924),editar!$F$2:$G$13,2,0))</f>
        <v/>
      </c>
      <c r="W924" s="80" t="str">
        <f>IF(controle!$N924="","",YEAR(controle!$N924))</f>
        <v/>
      </c>
      <c r="X924" s="80" t="str">
        <f>IF(controle!$I924="","",VLOOKUP(MONTH(controle!$I924),editar!$F$2:$G$13,2,0))</f>
        <v/>
      </c>
      <c r="Y924" s="80" t="str">
        <f>IF(controle!$I924="","",YEAR(controle!$I924))</f>
        <v/>
      </c>
      <c r="Z924" s="80" t="str">
        <f>IF(controle!$L924="","",VLOOKUP(MONTH(controle!$L924),editar!$F$2:$G$13,2,0))</f>
        <v/>
      </c>
      <c r="AA924" s="80" t="str">
        <f>IF(controle!$L924="","",YEAR(controle!$L924))</f>
        <v/>
      </c>
      <c r="AB924" s="61"/>
      <c r="AC924" s="62">
        <f>IFERROR(K924-editar!$C$1,"")</f>
        <v>-44648</v>
      </c>
      <c r="AD924" s="62">
        <f t="shared" si="1"/>
        <v>9999955352</v>
      </c>
      <c r="AE924" s="63"/>
      <c r="AF924" s="63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ht="19.5" customHeight="1">
      <c r="A925" s="82" t="str">
        <f>IF(controle!$D925="","",controle!$P925)</f>
        <v/>
      </c>
      <c r="B925" s="83"/>
      <c r="C925" s="83"/>
      <c r="D925" s="83"/>
      <c r="E925" s="83"/>
      <c r="F925" s="91"/>
      <c r="G925" s="99"/>
      <c r="H925" s="91"/>
      <c r="I925" s="100"/>
      <c r="J925" s="92" t="str">
        <f>IFERROR(IF((controle!$I925&gt;0),IF((DAYS360(TODAY(),(controle!$I925+editar!$C$9))&lt;1),"Vencido",IF((DAYS360(TODAY(),(controle!$I925+editar!$C$9))&lt;31),(DAYS360(TODAY(),(controle!$I925+editar!$C$9))&amp;" Dias para vencer"),"Válido")),""),"Inválido")</f>
        <v/>
      </c>
      <c r="K925" s="93" t="str">
        <f>controle!$R925</f>
        <v/>
      </c>
      <c r="L925" s="94"/>
      <c r="M925" s="95" t="str">
        <f>IFERROR(IF((controle!$L925&gt;0),IF((DAYS360(TODAY(),(controle!$L925+editar!$C$15))&lt;1),"Vencido",IF((DAYS360(TODAY(),(controle!$L925+editar!$C$15))&lt;31),(DAYS360(TODAY(),(controle!$L925+editar!$C$15))&amp;" Dias para vencer"),"Válido")),""),"Inválido")</f>
        <v/>
      </c>
      <c r="N925" s="94" t="str">
        <f>IF(controle!$L925="","",controle!$L925+editar!$C$15)</f>
        <v/>
      </c>
      <c r="O925" s="97"/>
      <c r="P925" s="80">
        <v>918.0</v>
      </c>
      <c r="Q925" s="80" t="str">
        <f>IF(controle!$J925="","",IF(controle!$J925="Vencido","Vencido",IF(controle!$J925="Válido","Válido","Próximo ao vencimento")))</f>
        <v/>
      </c>
      <c r="R925" s="81" t="str">
        <f>IF(controle!$I925="","",controle!$I925+editar!$C$9)</f>
        <v/>
      </c>
      <c r="S925" s="80" t="str">
        <f>IF(controle!$R925="","",VLOOKUP(MONTH(controle!$R925),editar!$F$2:$G$13,2,0))</f>
        <v/>
      </c>
      <c r="T925" s="80" t="str">
        <f>IF(controle!$R925="","",YEAR(controle!$R925))</f>
        <v/>
      </c>
      <c r="U925" s="80" t="str">
        <f>IF(controle!$M925="","",IF(controle!$M925="Vencido","Vencido",IF(controle!$M925="Válido","Válido","Próximo ao vencimento")))</f>
        <v/>
      </c>
      <c r="V925" s="80" t="str">
        <f>IF(controle!$N925="","",VLOOKUP(MONTH(controle!$N925),editar!$F$2:$G$13,2,0))</f>
        <v/>
      </c>
      <c r="W925" s="80" t="str">
        <f>IF(controle!$N925="","",YEAR(controle!$N925))</f>
        <v/>
      </c>
      <c r="X925" s="80" t="str">
        <f>IF(controle!$I925="","",VLOOKUP(MONTH(controle!$I925),editar!$F$2:$G$13,2,0))</f>
        <v/>
      </c>
      <c r="Y925" s="80" t="str">
        <f>IF(controle!$I925="","",YEAR(controle!$I925))</f>
        <v/>
      </c>
      <c r="Z925" s="80" t="str">
        <f>IF(controle!$L925="","",VLOOKUP(MONTH(controle!$L925),editar!$F$2:$G$13,2,0))</f>
        <v/>
      </c>
      <c r="AA925" s="80" t="str">
        <f>IF(controle!$L925="","",YEAR(controle!$L925))</f>
        <v/>
      </c>
      <c r="AB925" s="61"/>
      <c r="AC925" s="62">
        <f>IFERROR(K925-editar!$C$1,"")</f>
        <v>-44648</v>
      </c>
      <c r="AD925" s="62">
        <f t="shared" si="1"/>
        <v>9999955352</v>
      </c>
      <c r="AE925" s="63"/>
      <c r="AF925" s="63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ht="19.5" customHeight="1">
      <c r="A926" s="82" t="str">
        <f>IF(controle!$D926="","",controle!$P926)</f>
        <v/>
      </c>
      <c r="B926" s="83"/>
      <c r="C926" s="83"/>
      <c r="D926" s="83"/>
      <c r="E926" s="83"/>
      <c r="F926" s="91"/>
      <c r="G926" s="99"/>
      <c r="H926" s="91"/>
      <c r="I926" s="100"/>
      <c r="J926" s="92" t="str">
        <f>IFERROR(IF((controle!$I926&gt;0),IF((DAYS360(TODAY(),(controle!$I926+editar!$C$9))&lt;1),"Vencido",IF((DAYS360(TODAY(),(controle!$I926+editar!$C$9))&lt;31),(DAYS360(TODAY(),(controle!$I926+editar!$C$9))&amp;" Dias para vencer"),"Válido")),""),"Inválido")</f>
        <v/>
      </c>
      <c r="K926" s="93" t="str">
        <f>controle!$R926</f>
        <v/>
      </c>
      <c r="L926" s="94"/>
      <c r="M926" s="95" t="str">
        <f>IFERROR(IF((controle!$L926&gt;0),IF((DAYS360(TODAY(),(controle!$L926+editar!$C$15))&lt;1),"Vencido",IF((DAYS360(TODAY(),(controle!$L926+editar!$C$15))&lt;31),(DAYS360(TODAY(),(controle!$L926+editar!$C$15))&amp;" Dias para vencer"),"Válido")),""),"Inválido")</f>
        <v/>
      </c>
      <c r="N926" s="94" t="str">
        <f>IF(controle!$L926="","",controle!$L926+editar!$C$15)</f>
        <v/>
      </c>
      <c r="O926" s="97"/>
      <c r="P926" s="80">
        <v>919.0</v>
      </c>
      <c r="Q926" s="80" t="str">
        <f>IF(controle!$J926="","",IF(controle!$J926="Vencido","Vencido",IF(controle!$J926="Válido","Válido","Próximo ao vencimento")))</f>
        <v/>
      </c>
      <c r="R926" s="81" t="str">
        <f>IF(controle!$I926="","",controle!$I926+editar!$C$9)</f>
        <v/>
      </c>
      <c r="S926" s="80" t="str">
        <f>IF(controle!$R926="","",VLOOKUP(MONTH(controle!$R926),editar!$F$2:$G$13,2,0))</f>
        <v/>
      </c>
      <c r="T926" s="80" t="str">
        <f>IF(controle!$R926="","",YEAR(controle!$R926))</f>
        <v/>
      </c>
      <c r="U926" s="80" t="str">
        <f>IF(controle!$M926="","",IF(controle!$M926="Vencido","Vencido",IF(controle!$M926="Válido","Válido","Próximo ao vencimento")))</f>
        <v/>
      </c>
      <c r="V926" s="80" t="str">
        <f>IF(controle!$N926="","",VLOOKUP(MONTH(controle!$N926),editar!$F$2:$G$13,2,0))</f>
        <v/>
      </c>
      <c r="W926" s="80" t="str">
        <f>IF(controle!$N926="","",YEAR(controle!$N926))</f>
        <v/>
      </c>
      <c r="X926" s="80" t="str">
        <f>IF(controle!$I926="","",VLOOKUP(MONTH(controle!$I926),editar!$F$2:$G$13,2,0))</f>
        <v/>
      </c>
      <c r="Y926" s="80" t="str">
        <f>IF(controle!$I926="","",YEAR(controle!$I926))</f>
        <v/>
      </c>
      <c r="Z926" s="80" t="str">
        <f>IF(controle!$L926="","",VLOOKUP(MONTH(controle!$L926),editar!$F$2:$G$13,2,0))</f>
        <v/>
      </c>
      <c r="AA926" s="80" t="str">
        <f>IF(controle!$L926="","",YEAR(controle!$L926))</f>
        <v/>
      </c>
      <c r="AB926" s="61"/>
      <c r="AC926" s="62">
        <f>IFERROR(K926-editar!$C$1,"")</f>
        <v>-44648</v>
      </c>
      <c r="AD926" s="62">
        <f t="shared" si="1"/>
        <v>9999955352</v>
      </c>
      <c r="AE926" s="63"/>
      <c r="AF926" s="63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ht="19.5" customHeight="1">
      <c r="A927" s="82" t="str">
        <f>IF(controle!$D927="","",controle!$P927)</f>
        <v/>
      </c>
      <c r="B927" s="83"/>
      <c r="C927" s="83"/>
      <c r="D927" s="83"/>
      <c r="E927" s="83"/>
      <c r="F927" s="91"/>
      <c r="G927" s="99"/>
      <c r="H927" s="91"/>
      <c r="I927" s="100"/>
      <c r="J927" s="92" t="str">
        <f>IFERROR(IF((controle!$I927&gt;0),IF((DAYS360(TODAY(),(controle!$I927+editar!$C$9))&lt;1),"Vencido",IF((DAYS360(TODAY(),(controle!$I927+editar!$C$9))&lt;31),(DAYS360(TODAY(),(controle!$I927+editar!$C$9))&amp;" Dias para vencer"),"Válido")),""),"Inválido")</f>
        <v/>
      </c>
      <c r="K927" s="93" t="str">
        <f>controle!$R927</f>
        <v/>
      </c>
      <c r="L927" s="94"/>
      <c r="M927" s="95" t="str">
        <f>IFERROR(IF((controle!$L927&gt;0),IF((DAYS360(TODAY(),(controle!$L927+editar!$C$15))&lt;1),"Vencido",IF((DAYS360(TODAY(),(controle!$L927+editar!$C$15))&lt;31),(DAYS360(TODAY(),(controle!$L927+editar!$C$15))&amp;" Dias para vencer"),"Válido")),""),"Inválido")</f>
        <v/>
      </c>
      <c r="N927" s="94" t="str">
        <f>IF(controle!$L927="","",controle!$L927+editar!$C$15)</f>
        <v/>
      </c>
      <c r="O927" s="97"/>
      <c r="P927" s="80">
        <v>920.0</v>
      </c>
      <c r="Q927" s="80" t="str">
        <f>IF(controle!$J927="","",IF(controle!$J927="Vencido","Vencido",IF(controle!$J927="Válido","Válido","Próximo ao vencimento")))</f>
        <v/>
      </c>
      <c r="R927" s="81" t="str">
        <f>IF(controle!$I927="","",controle!$I927+editar!$C$9)</f>
        <v/>
      </c>
      <c r="S927" s="80" t="str">
        <f>IF(controle!$R927="","",VLOOKUP(MONTH(controle!$R927),editar!$F$2:$G$13,2,0))</f>
        <v/>
      </c>
      <c r="T927" s="80" t="str">
        <f>IF(controle!$R927="","",YEAR(controle!$R927))</f>
        <v/>
      </c>
      <c r="U927" s="80" t="str">
        <f>IF(controle!$M927="","",IF(controle!$M927="Vencido","Vencido",IF(controle!$M927="Válido","Válido","Próximo ao vencimento")))</f>
        <v/>
      </c>
      <c r="V927" s="80" t="str">
        <f>IF(controle!$N927="","",VLOOKUP(MONTH(controle!$N927),editar!$F$2:$G$13,2,0))</f>
        <v/>
      </c>
      <c r="W927" s="80" t="str">
        <f>IF(controle!$N927="","",YEAR(controle!$N927))</f>
        <v/>
      </c>
      <c r="X927" s="80" t="str">
        <f>IF(controle!$I927="","",VLOOKUP(MONTH(controle!$I927),editar!$F$2:$G$13,2,0))</f>
        <v/>
      </c>
      <c r="Y927" s="80" t="str">
        <f>IF(controle!$I927="","",YEAR(controle!$I927))</f>
        <v/>
      </c>
      <c r="Z927" s="80" t="str">
        <f>IF(controle!$L927="","",VLOOKUP(MONTH(controle!$L927),editar!$F$2:$G$13,2,0))</f>
        <v/>
      </c>
      <c r="AA927" s="80" t="str">
        <f>IF(controle!$L927="","",YEAR(controle!$L927))</f>
        <v/>
      </c>
      <c r="AB927" s="61"/>
      <c r="AC927" s="62">
        <f>IFERROR(K927-editar!$C$1,"")</f>
        <v>-44648</v>
      </c>
      <c r="AD927" s="62">
        <f t="shared" si="1"/>
        <v>9999955352</v>
      </c>
      <c r="AE927" s="63"/>
      <c r="AF927" s="63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ht="19.5" customHeight="1">
      <c r="A928" s="82" t="str">
        <f>IF(controle!$D928="","",controle!$P928)</f>
        <v/>
      </c>
      <c r="B928" s="83"/>
      <c r="C928" s="83"/>
      <c r="D928" s="83"/>
      <c r="E928" s="83"/>
      <c r="F928" s="91"/>
      <c r="G928" s="99"/>
      <c r="H928" s="91"/>
      <c r="I928" s="100"/>
      <c r="J928" s="92" t="str">
        <f>IFERROR(IF((controle!$I928&gt;0),IF((DAYS360(TODAY(),(controle!$I928+editar!$C$9))&lt;1),"Vencido",IF((DAYS360(TODAY(),(controle!$I928+editar!$C$9))&lt;31),(DAYS360(TODAY(),(controle!$I928+editar!$C$9))&amp;" Dias para vencer"),"Válido")),""),"Inválido")</f>
        <v/>
      </c>
      <c r="K928" s="93" t="str">
        <f>controle!$R928</f>
        <v/>
      </c>
      <c r="L928" s="94"/>
      <c r="M928" s="95" t="str">
        <f>IFERROR(IF((controle!$L928&gt;0),IF((DAYS360(TODAY(),(controle!$L928+editar!$C$15))&lt;1),"Vencido",IF((DAYS360(TODAY(),(controle!$L928+editar!$C$15))&lt;31),(DAYS360(TODAY(),(controle!$L928+editar!$C$15))&amp;" Dias para vencer"),"Válido")),""),"Inválido")</f>
        <v/>
      </c>
      <c r="N928" s="94" t="str">
        <f>IF(controle!$L928="","",controle!$L928+editar!$C$15)</f>
        <v/>
      </c>
      <c r="O928" s="97"/>
      <c r="P928" s="80">
        <v>921.0</v>
      </c>
      <c r="Q928" s="80" t="str">
        <f>IF(controle!$J928="","",IF(controle!$J928="Vencido","Vencido",IF(controle!$J928="Válido","Válido","Próximo ao vencimento")))</f>
        <v/>
      </c>
      <c r="R928" s="81" t="str">
        <f>IF(controle!$I928="","",controle!$I928+editar!$C$9)</f>
        <v/>
      </c>
      <c r="S928" s="80" t="str">
        <f>IF(controle!$R928="","",VLOOKUP(MONTH(controle!$R928),editar!$F$2:$G$13,2,0))</f>
        <v/>
      </c>
      <c r="T928" s="80" t="str">
        <f>IF(controle!$R928="","",YEAR(controle!$R928))</f>
        <v/>
      </c>
      <c r="U928" s="80" t="str">
        <f>IF(controle!$M928="","",IF(controle!$M928="Vencido","Vencido",IF(controle!$M928="Válido","Válido","Próximo ao vencimento")))</f>
        <v/>
      </c>
      <c r="V928" s="80" t="str">
        <f>IF(controle!$N928="","",VLOOKUP(MONTH(controle!$N928),editar!$F$2:$G$13,2,0))</f>
        <v/>
      </c>
      <c r="W928" s="80" t="str">
        <f>IF(controle!$N928="","",YEAR(controle!$N928))</f>
        <v/>
      </c>
      <c r="X928" s="80" t="str">
        <f>IF(controle!$I928="","",VLOOKUP(MONTH(controle!$I928),editar!$F$2:$G$13,2,0))</f>
        <v/>
      </c>
      <c r="Y928" s="80" t="str">
        <f>IF(controle!$I928="","",YEAR(controle!$I928))</f>
        <v/>
      </c>
      <c r="Z928" s="80" t="str">
        <f>IF(controle!$L928="","",VLOOKUP(MONTH(controle!$L928),editar!$F$2:$G$13,2,0))</f>
        <v/>
      </c>
      <c r="AA928" s="80" t="str">
        <f>IF(controle!$L928="","",YEAR(controle!$L928))</f>
        <v/>
      </c>
      <c r="AB928" s="61"/>
      <c r="AC928" s="62">
        <f>IFERROR(K928-editar!$C$1,"")</f>
        <v>-44648</v>
      </c>
      <c r="AD928" s="62">
        <f t="shared" si="1"/>
        <v>9999955352</v>
      </c>
      <c r="AE928" s="63"/>
      <c r="AF928" s="63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ht="19.5" customHeight="1">
      <c r="A929" s="82" t="str">
        <f>IF(controle!$D929="","",controle!$P929)</f>
        <v/>
      </c>
      <c r="B929" s="83"/>
      <c r="C929" s="83"/>
      <c r="D929" s="83"/>
      <c r="E929" s="83"/>
      <c r="F929" s="91"/>
      <c r="G929" s="99"/>
      <c r="H929" s="91"/>
      <c r="I929" s="100"/>
      <c r="J929" s="92" t="str">
        <f>IFERROR(IF((controle!$I929&gt;0),IF((DAYS360(TODAY(),(controle!$I929+editar!$C$9))&lt;1),"Vencido",IF((DAYS360(TODAY(),(controle!$I929+editar!$C$9))&lt;31),(DAYS360(TODAY(),(controle!$I929+editar!$C$9))&amp;" Dias para vencer"),"Válido")),""),"Inválido")</f>
        <v/>
      </c>
      <c r="K929" s="93" t="str">
        <f>controle!$R929</f>
        <v/>
      </c>
      <c r="L929" s="94"/>
      <c r="M929" s="95" t="str">
        <f>IFERROR(IF((controle!$L929&gt;0),IF((DAYS360(TODAY(),(controle!$L929+editar!$C$15))&lt;1),"Vencido",IF((DAYS360(TODAY(),(controle!$L929+editar!$C$15))&lt;31),(DAYS360(TODAY(),(controle!$L929+editar!$C$15))&amp;" Dias para vencer"),"Válido")),""),"Inválido")</f>
        <v/>
      </c>
      <c r="N929" s="94" t="str">
        <f>IF(controle!$L929="","",controle!$L929+editar!$C$15)</f>
        <v/>
      </c>
      <c r="O929" s="97"/>
      <c r="P929" s="80">
        <v>922.0</v>
      </c>
      <c r="Q929" s="80" t="str">
        <f>IF(controle!$J929="","",IF(controle!$J929="Vencido","Vencido",IF(controle!$J929="Válido","Válido","Próximo ao vencimento")))</f>
        <v/>
      </c>
      <c r="R929" s="81" t="str">
        <f>IF(controle!$I929="","",controle!$I929+editar!$C$9)</f>
        <v/>
      </c>
      <c r="S929" s="80" t="str">
        <f>IF(controle!$R929="","",VLOOKUP(MONTH(controle!$R929),editar!$F$2:$G$13,2,0))</f>
        <v/>
      </c>
      <c r="T929" s="80" t="str">
        <f>IF(controle!$R929="","",YEAR(controle!$R929))</f>
        <v/>
      </c>
      <c r="U929" s="80" t="str">
        <f>IF(controle!$M929="","",IF(controle!$M929="Vencido","Vencido",IF(controle!$M929="Válido","Válido","Próximo ao vencimento")))</f>
        <v/>
      </c>
      <c r="V929" s="80" t="str">
        <f>IF(controle!$N929="","",VLOOKUP(MONTH(controle!$N929),editar!$F$2:$G$13,2,0))</f>
        <v/>
      </c>
      <c r="W929" s="80" t="str">
        <f>IF(controle!$N929="","",YEAR(controle!$N929))</f>
        <v/>
      </c>
      <c r="X929" s="80" t="str">
        <f>IF(controle!$I929="","",VLOOKUP(MONTH(controle!$I929),editar!$F$2:$G$13,2,0))</f>
        <v/>
      </c>
      <c r="Y929" s="80" t="str">
        <f>IF(controle!$I929="","",YEAR(controle!$I929))</f>
        <v/>
      </c>
      <c r="Z929" s="80" t="str">
        <f>IF(controle!$L929="","",VLOOKUP(MONTH(controle!$L929),editar!$F$2:$G$13,2,0))</f>
        <v/>
      </c>
      <c r="AA929" s="80" t="str">
        <f>IF(controle!$L929="","",YEAR(controle!$L929))</f>
        <v/>
      </c>
      <c r="AB929" s="61"/>
      <c r="AC929" s="62">
        <f>IFERROR(K929-editar!$C$1,"")</f>
        <v>-44648</v>
      </c>
      <c r="AD929" s="62">
        <f t="shared" si="1"/>
        <v>9999955352</v>
      </c>
      <c r="AE929" s="63"/>
      <c r="AF929" s="63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ht="19.5" customHeight="1">
      <c r="A930" s="82" t="str">
        <f>IF(controle!$D930="","",controle!$P930)</f>
        <v/>
      </c>
      <c r="B930" s="83"/>
      <c r="C930" s="83"/>
      <c r="D930" s="83"/>
      <c r="E930" s="83"/>
      <c r="F930" s="91"/>
      <c r="G930" s="99"/>
      <c r="H930" s="91"/>
      <c r="I930" s="100"/>
      <c r="J930" s="92" t="str">
        <f>IFERROR(IF((controle!$I930&gt;0),IF((DAYS360(TODAY(),(controle!$I930+editar!$C$9))&lt;1),"Vencido",IF((DAYS360(TODAY(),(controle!$I930+editar!$C$9))&lt;31),(DAYS360(TODAY(),(controle!$I930+editar!$C$9))&amp;" Dias para vencer"),"Válido")),""),"Inválido")</f>
        <v/>
      </c>
      <c r="K930" s="93" t="str">
        <f>controle!$R930</f>
        <v/>
      </c>
      <c r="L930" s="94"/>
      <c r="M930" s="95" t="str">
        <f>IFERROR(IF((controle!$L930&gt;0),IF((DAYS360(TODAY(),(controle!$L930+editar!$C$15))&lt;1),"Vencido",IF((DAYS360(TODAY(),(controle!$L930+editar!$C$15))&lt;31),(DAYS360(TODAY(),(controle!$L930+editar!$C$15))&amp;" Dias para vencer"),"Válido")),""),"Inválido")</f>
        <v/>
      </c>
      <c r="N930" s="94" t="str">
        <f>IF(controle!$L930="","",controle!$L930+editar!$C$15)</f>
        <v/>
      </c>
      <c r="O930" s="97"/>
      <c r="P930" s="80">
        <v>923.0</v>
      </c>
      <c r="Q930" s="80" t="str">
        <f>IF(controle!$J930="","",IF(controle!$J930="Vencido","Vencido",IF(controle!$J930="Válido","Válido","Próximo ao vencimento")))</f>
        <v/>
      </c>
      <c r="R930" s="81" t="str">
        <f>IF(controle!$I930="","",controle!$I930+editar!$C$9)</f>
        <v/>
      </c>
      <c r="S930" s="80" t="str">
        <f>IF(controle!$R930="","",VLOOKUP(MONTH(controle!$R930),editar!$F$2:$G$13,2,0))</f>
        <v/>
      </c>
      <c r="T930" s="80" t="str">
        <f>IF(controle!$R930="","",YEAR(controle!$R930))</f>
        <v/>
      </c>
      <c r="U930" s="80" t="str">
        <f>IF(controle!$M930="","",IF(controle!$M930="Vencido","Vencido",IF(controle!$M930="Válido","Válido","Próximo ao vencimento")))</f>
        <v/>
      </c>
      <c r="V930" s="80" t="str">
        <f>IF(controle!$N930="","",VLOOKUP(MONTH(controle!$N930),editar!$F$2:$G$13,2,0))</f>
        <v/>
      </c>
      <c r="W930" s="80" t="str">
        <f>IF(controle!$N930="","",YEAR(controle!$N930))</f>
        <v/>
      </c>
      <c r="X930" s="80" t="str">
        <f>IF(controle!$I930="","",VLOOKUP(MONTH(controle!$I930),editar!$F$2:$G$13,2,0))</f>
        <v/>
      </c>
      <c r="Y930" s="80" t="str">
        <f>IF(controle!$I930="","",YEAR(controle!$I930))</f>
        <v/>
      </c>
      <c r="Z930" s="80" t="str">
        <f>IF(controle!$L930="","",VLOOKUP(MONTH(controle!$L930),editar!$F$2:$G$13,2,0))</f>
        <v/>
      </c>
      <c r="AA930" s="80" t="str">
        <f>IF(controle!$L930="","",YEAR(controle!$L930))</f>
        <v/>
      </c>
      <c r="AB930" s="61"/>
      <c r="AC930" s="62">
        <f>IFERROR(K930-editar!$C$1,"")</f>
        <v>-44648</v>
      </c>
      <c r="AD930" s="62">
        <f t="shared" si="1"/>
        <v>9999955352</v>
      </c>
      <c r="AE930" s="63"/>
      <c r="AF930" s="63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ht="19.5" customHeight="1">
      <c r="A931" s="82" t="str">
        <f>IF(controle!$D931="","",controle!$P931)</f>
        <v/>
      </c>
      <c r="B931" s="83"/>
      <c r="C931" s="83"/>
      <c r="D931" s="83"/>
      <c r="E931" s="83"/>
      <c r="F931" s="91"/>
      <c r="G931" s="99"/>
      <c r="H931" s="91"/>
      <c r="I931" s="100"/>
      <c r="J931" s="92" t="str">
        <f>IFERROR(IF((controle!$I931&gt;0),IF((DAYS360(TODAY(),(controle!$I931+editar!$C$9))&lt;1),"Vencido",IF((DAYS360(TODAY(),(controle!$I931+editar!$C$9))&lt;31),(DAYS360(TODAY(),(controle!$I931+editar!$C$9))&amp;" Dias para vencer"),"Válido")),""),"Inválido")</f>
        <v/>
      </c>
      <c r="K931" s="93" t="str">
        <f>controle!$R931</f>
        <v/>
      </c>
      <c r="L931" s="94"/>
      <c r="M931" s="95" t="str">
        <f>IFERROR(IF((controle!$L931&gt;0),IF((DAYS360(TODAY(),(controle!$L931+editar!$C$15))&lt;1),"Vencido",IF((DAYS360(TODAY(),(controle!$L931+editar!$C$15))&lt;31),(DAYS360(TODAY(),(controle!$L931+editar!$C$15))&amp;" Dias para vencer"),"Válido")),""),"Inválido")</f>
        <v/>
      </c>
      <c r="N931" s="94" t="str">
        <f>IF(controle!$L931="","",controle!$L931+editar!$C$15)</f>
        <v/>
      </c>
      <c r="O931" s="97"/>
      <c r="P931" s="80">
        <v>924.0</v>
      </c>
      <c r="Q931" s="80" t="str">
        <f>IF(controle!$J931="","",IF(controle!$J931="Vencido","Vencido",IF(controle!$J931="Válido","Válido","Próximo ao vencimento")))</f>
        <v/>
      </c>
      <c r="R931" s="81" t="str">
        <f>IF(controle!$I931="","",controle!$I931+editar!$C$9)</f>
        <v/>
      </c>
      <c r="S931" s="80" t="str">
        <f>IF(controle!$R931="","",VLOOKUP(MONTH(controle!$R931),editar!$F$2:$G$13,2,0))</f>
        <v/>
      </c>
      <c r="T931" s="80" t="str">
        <f>IF(controle!$R931="","",YEAR(controle!$R931))</f>
        <v/>
      </c>
      <c r="U931" s="80" t="str">
        <f>IF(controle!$M931="","",IF(controle!$M931="Vencido","Vencido",IF(controle!$M931="Válido","Válido","Próximo ao vencimento")))</f>
        <v/>
      </c>
      <c r="V931" s="80" t="str">
        <f>IF(controle!$N931="","",VLOOKUP(MONTH(controle!$N931),editar!$F$2:$G$13,2,0))</f>
        <v/>
      </c>
      <c r="W931" s="80" t="str">
        <f>IF(controle!$N931="","",YEAR(controle!$N931))</f>
        <v/>
      </c>
      <c r="X931" s="80" t="str">
        <f>IF(controle!$I931="","",VLOOKUP(MONTH(controle!$I931),editar!$F$2:$G$13,2,0))</f>
        <v/>
      </c>
      <c r="Y931" s="80" t="str">
        <f>IF(controle!$I931="","",YEAR(controle!$I931))</f>
        <v/>
      </c>
      <c r="Z931" s="80" t="str">
        <f>IF(controle!$L931="","",VLOOKUP(MONTH(controle!$L931),editar!$F$2:$G$13,2,0))</f>
        <v/>
      </c>
      <c r="AA931" s="80" t="str">
        <f>IF(controle!$L931="","",YEAR(controle!$L931))</f>
        <v/>
      </c>
      <c r="AB931" s="61"/>
      <c r="AC931" s="62">
        <f>IFERROR(K931-editar!$C$1,"")</f>
        <v>-44648</v>
      </c>
      <c r="AD931" s="62">
        <f t="shared" si="1"/>
        <v>9999955352</v>
      </c>
      <c r="AE931" s="63"/>
      <c r="AF931" s="63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ht="19.5" customHeight="1">
      <c r="A932" s="82" t="str">
        <f>IF(controle!$D932="","",controle!$P932)</f>
        <v/>
      </c>
      <c r="B932" s="83"/>
      <c r="C932" s="83"/>
      <c r="D932" s="83"/>
      <c r="E932" s="83"/>
      <c r="F932" s="91"/>
      <c r="G932" s="99"/>
      <c r="H932" s="91"/>
      <c r="I932" s="100"/>
      <c r="J932" s="92" t="str">
        <f>IFERROR(IF((controle!$I932&gt;0),IF((DAYS360(TODAY(),(controle!$I932+editar!$C$9))&lt;1),"Vencido",IF((DAYS360(TODAY(),(controle!$I932+editar!$C$9))&lt;31),(DAYS360(TODAY(),(controle!$I932+editar!$C$9))&amp;" Dias para vencer"),"Válido")),""),"Inválido")</f>
        <v/>
      </c>
      <c r="K932" s="93" t="str">
        <f>controle!$R932</f>
        <v/>
      </c>
      <c r="L932" s="94"/>
      <c r="M932" s="95" t="str">
        <f>IFERROR(IF((controle!$L932&gt;0),IF((DAYS360(TODAY(),(controle!$L932+editar!$C$15))&lt;1),"Vencido",IF((DAYS360(TODAY(),(controle!$L932+editar!$C$15))&lt;31),(DAYS360(TODAY(),(controle!$L932+editar!$C$15))&amp;" Dias para vencer"),"Válido")),""),"Inválido")</f>
        <v/>
      </c>
      <c r="N932" s="94" t="str">
        <f>IF(controle!$L932="","",controle!$L932+editar!$C$15)</f>
        <v/>
      </c>
      <c r="O932" s="97"/>
      <c r="P932" s="80">
        <v>925.0</v>
      </c>
      <c r="Q932" s="80" t="str">
        <f>IF(controle!$J932="","",IF(controle!$J932="Vencido","Vencido",IF(controle!$J932="Válido","Válido","Próximo ao vencimento")))</f>
        <v/>
      </c>
      <c r="R932" s="81" t="str">
        <f>IF(controle!$I932="","",controle!$I932+editar!$C$9)</f>
        <v/>
      </c>
      <c r="S932" s="80" t="str">
        <f>IF(controle!$R932="","",VLOOKUP(MONTH(controle!$R932),editar!$F$2:$G$13,2,0))</f>
        <v/>
      </c>
      <c r="T932" s="80" t="str">
        <f>IF(controle!$R932="","",YEAR(controle!$R932))</f>
        <v/>
      </c>
      <c r="U932" s="80" t="str">
        <f>IF(controle!$M932="","",IF(controle!$M932="Vencido","Vencido",IF(controle!$M932="Válido","Válido","Próximo ao vencimento")))</f>
        <v/>
      </c>
      <c r="V932" s="80" t="str">
        <f>IF(controle!$N932="","",VLOOKUP(MONTH(controle!$N932),editar!$F$2:$G$13,2,0))</f>
        <v/>
      </c>
      <c r="W932" s="80" t="str">
        <f>IF(controle!$N932="","",YEAR(controle!$N932))</f>
        <v/>
      </c>
      <c r="X932" s="80" t="str">
        <f>IF(controle!$I932="","",VLOOKUP(MONTH(controle!$I932),editar!$F$2:$G$13,2,0))</f>
        <v/>
      </c>
      <c r="Y932" s="80" t="str">
        <f>IF(controle!$I932="","",YEAR(controle!$I932))</f>
        <v/>
      </c>
      <c r="Z932" s="80" t="str">
        <f>IF(controle!$L932="","",VLOOKUP(MONTH(controle!$L932),editar!$F$2:$G$13,2,0))</f>
        <v/>
      </c>
      <c r="AA932" s="80" t="str">
        <f>IF(controle!$L932="","",YEAR(controle!$L932))</f>
        <v/>
      </c>
      <c r="AB932" s="61"/>
      <c r="AC932" s="62">
        <f>IFERROR(K932-editar!$C$1,"")</f>
        <v>-44648</v>
      </c>
      <c r="AD932" s="62">
        <f t="shared" si="1"/>
        <v>9999955352</v>
      </c>
      <c r="AE932" s="63"/>
      <c r="AF932" s="63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ht="19.5" customHeight="1">
      <c r="A933" s="82" t="str">
        <f>IF(controle!$D933="","",controle!$P933)</f>
        <v/>
      </c>
      <c r="B933" s="83"/>
      <c r="C933" s="83"/>
      <c r="D933" s="83"/>
      <c r="E933" s="83"/>
      <c r="F933" s="91"/>
      <c r="G933" s="99"/>
      <c r="H933" s="91"/>
      <c r="I933" s="100"/>
      <c r="J933" s="92" t="str">
        <f>IFERROR(IF((controle!$I933&gt;0),IF((DAYS360(TODAY(),(controle!$I933+editar!$C$9))&lt;1),"Vencido",IF((DAYS360(TODAY(),(controle!$I933+editar!$C$9))&lt;31),(DAYS360(TODAY(),(controle!$I933+editar!$C$9))&amp;" Dias para vencer"),"Válido")),""),"Inválido")</f>
        <v/>
      </c>
      <c r="K933" s="93" t="str">
        <f>controle!$R933</f>
        <v/>
      </c>
      <c r="L933" s="94"/>
      <c r="M933" s="95" t="str">
        <f>IFERROR(IF((controle!$L933&gt;0),IF((DAYS360(TODAY(),(controle!$L933+editar!$C$15))&lt;1),"Vencido",IF((DAYS360(TODAY(),(controle!$L933+editar!$C$15))&lt;31),(DAYS360(TODAY(),(controle!$L933+editar!$C$15))&amp;" Dias para vencer"),"Válido")),""),"Inválido")</f>
        <v/>
      </c>
      <c r="N933" s="94" t="str">
        <f>IF(controle!$L933="","",controle!$L933+editar!$C$15)</f>
        <v/>
      </c>
      <c r="O933" s="97"/>
      <c r="P933" s="80">
        <v>926.0</v>
      </c>
      <c r="Q933" s="80" t="str">
        <f>IF(controle!$J933="","",IF(controle!$J933="Vencido","Vencido",IF(controle!$J933="Válido","Válido","Próximo ao vencimento")))</f>
        <v/>
      </c>
      <c r="R933" s="81" t="str">
        <f>IF(controle!$I933="","",controle!$I933+editar!$C$9)</f>
        <v/>
      </c>
      <c r="S933" s="80" t="str">
        <f>IF(controle!$R933="","",VLOOKUP(MONTH(controle!$R933),editar!$F$2:$G$13,2,0))</f>
        <v/>
      </c>
      <c r="T933" s="80" t="str">
        <f>IF(controle!$R933="","",YEAR(controle!$R933))</f>
        <v/>
      </c>
      <c r="U933" s="80" t="str">
        <f>IF(controle!$M933="","",IF(controle!$M933="Vencido","Vencido",IF(controle!$M933="Válido","Válido","Próximo ao vencimento")))</f>
        <v/>
      </c>
      <c r="V933" s="80" t="str">
        <f>IF(controle!$N933="","",VLOOKUP(MONTH(controle!$N933),editar!$F$2:$G$13,2,0))</f>
        <v/>
      </c>
      <c r="W933" s="80" t="str">
        <f>IF(controle!$N933="","",YEAR(controle!$N933))</f>
        <v/>
      </c>
      <c r="X933" s="80" t="str">
        <f>IF(controle!$I933="","",VLOOKUP(MONTH(controle!$I933),editar!$F$2:$G$13,2,0))</f>
        <v/>
      </c>
      <c r="Y933" s="80" t="str">
        <f>IF(controle!$I933="","",YEAR(controle!$I933))</f>
        <v/>
      </c>
      <c r="Z933" s="80" t="str">
        <f>IF(controle!$L933="","",VLOOKUP(MONTH(controle!$L933),editar!$F$2:$G$13,2,0))</f>
        <v/>
      </c>
      <c r="AA933" s="80" t="str">
        <f>IF(controle!$L933="","",YEAR(controle!$L933))</f>
        <v/>
      </c>
      <c r="AB933" s="61"/>
      <c r="AC933" s="62">
        <f>IFERROR(K933-editar!$C$1,"")</f>
        <v>-44648</v>
      </c>
      <c r="AD933" s="62">
        <f t="shared" si="1"/>
        <v>9999955352</v>
      </c>
      <c r="AE933" s="63"/>
      <c r="AF933" s="63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ht="19.5" customHeight="1">
      <c r="A934" s="82" t="str">
        <f>IF(controle!$D934="","",controle!$P934)</f>
        <v/>
      </c>
      <c r="B934" s="83"/>
      <c r="C934" s="83"/>
      <c r="D934" s="83"/>
      <c r="E934" s="83"/>
      <c r="F934" s="91"/>
      <c r="G934" s="99"/>
      <c r="H934" s="91"/>
      <c r="I934" s="100"/>
      <c r="J934" s="92" t="str">
        <f>IFERROR(IF((controle!$I934&gt;0),IF((DAYS360(TODAY(),(controle!$I934+editar!$C$9))&lt;1),"Vencido",IF((DAYS360(TODAY(),(controle!$I934+editar!$C$9))&lt;31),(DAYS360(TODAY(),(controle!$I934+editar!$C$9))&amp;" Dias para vencer"),"Válido")),""),"Inválido")</f>
        <v/>
      </c>
      <c r="K934" s="93" t="str">
        <f>controle!$R934</f>
        <v/>
      </c>
      <c r="L934" s="94"/>
      <c r="M934" s="95" t="str">
        <f>IFERROR(IF((controle!$L934&gt;0),IF((DAYS360(TODAY(),(controle!$L934+editar!$C$15))&lt;1),"Vencido",IF((DAYS360(TODAY(),(controle!$L934+editar!$C$15))&lt;31),(DAYS360(TODAY(),(controle!$L934+editar!$C$15))&amp;" Dias para vencer"),"Válido")),""),"Inválido")</f>
        <v/>
      </c>
      <c r="N934" s="94" t="str">
        <f>IF(controle!$L934="","",controle!$L934+editar!$C$15)</f>
        <v/>
      </c>
      <c r="O934" s="97"/>
      <c r="P934" s="80">
        <v>927.0</v>
      </c>
      <c r="Q934" s="80" t="str">
        <f>IF(controle!$J934="","",IF(controle!$J934="Vencido","Vencido",IF(controle!$J934="Válido","Válido","Próximo ao vencimento")))</f>
        <v/>
      </c>
      <c r="R934" s="81" t="str">
        <f>IF(controle!$I934="","",controle!$I934+editar!$C$9)</f>
        <v/>
      </c>
      <c r="S934" s="80" t="str">
        <f>IF(controle!$R934="","",VLOOKUP(MONTH(controle!$R934),editar!$F$2:$G$13,2,0))</f>
        <v/>
      </c>
      <c r="T934" s="80" t="str">
        <f>IF(controle!$R934="","",YEAR(controle!$R934))</f>
        <v/>
      </c>
      <c r="U934" s="80" t="str">
        <f>IF(controle!$M934="","",IF(controle!$M934="Vencido","Vencido",IF(controle!$M934="Válido","Válido","Próximo ao vencimento")))</f>
        <v/>
      </c>
      <c r="V934" s="80" t="str">
        <f>IF(controle!$N934="","",VLOOKUP(MONTH(controle!$N934),editar!$F$2:$G$13,2,0))</f>
        <v/>
      </c>
      <c r="W934" s="80" t="str">
        <f>IF(controle!$N934="","",YEAR(controle!$N934))</f>
        <v/>
      </c>
      <c r="X934" s="80" t="str">
        <f>IF(controle!$I934="","",VLOOKUP(MONTH(controle!$I934),editar!$F$2:$G$13,2,0))</f>
        <v/>
      </c>
      <c r="Y934" s="80" t="str">
        <f>IF(controle!$I934="","",YEAR(controle!$I934))</f>
        <v/>
      </c>
      <c r="Z934" s="80" t="str">
        <f>IF(controle!$L934="","",VLOOKUP(MONTH(controle!$L934),editar!$F$2:$G$13,2,0))</f>
        <v/>
      </c>
      <c r="AA934" s="80" t="str">
        <f>IF(controle!$L934="","",YEAR(controle!$L934))</f>
        <v/>
      </c>
      <c r="AB934" s="61"/>
      <c r="AC934" s="62">
        <f>IFERROR(K934-editar!$C$1,"")</f>
        <v>-44648</v>
      </c>
      <c r="AD934" s="62">
        <f t="shared" si="1"/>
        <v>9999955352</v>
      </c>
      <c r="AE934" s="63"/>
      <c r="AF934" s="63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ht="19.5" customHeight="1">
      <c r="A935" s="82" t="str">
        <f>IF(controle!$D935="","",controle!$P935)</f>
        <v/>
      </c>
      <c r="B935" s="83"/>
      <c r="C935" s="83"/>
      <c r="D935" s="83"/>
      <c r="E935" s="83"/>
      <c r="F935" s="91"/>
      <c r="G935" s="99"/>
      <c r="H935" s="91"/>
      <c r="I935" s="100"/>
      <c r="J935" s="92" t="str">
        <f>IFERROR(IF((controle!$I935&gt;0),IF((DAYS360(TODAY(),(controle!$I935+editar!$C$9))&lt;1),"Vencido",IF((DAYS360(TODAY(),(controle!$I935+editar!$C$9))&lt;31),(DAYS360(TODAY(),(controle!$I935+editar!$C$9))&amp;" Dias para vencer"),"Válido")),""),"Inválido")</f>
        <v/>
      </c>
      <c r="K935" s="93" t="str">
        <f>controle!$R935</f>
        <v/>
      </c>
      <c r="L935" s="94"/>
      <c r="M935" s="95" t="str">
        <f>IFERROR(IF((controle!$L935&gt;0),IF((DAYS360(TODAY(),(controle!$L935+editar!$C$15))&lt;1),"Vencido",IF((DAYS360(TODAY(),(controle!$L935+editar!$C$15))&lt;31),(DAYS360(TODAY(),(controle!$L935+editar!$C$15))&amp;" Dias para vencer"),"Válido")),""),"Inválido")</f>
        <v/>
      </c>
      <c r="N935" s="94" t="str">
        <f>IF(controle!$L935="","",controle!$L935+editar!$C$15)</f>
        <v/>
      </c>
      <c r="O935" s="97"/>
      <c r="P935" s="80">
        <v>928.0</v>
      </c>
      <c r="Q935" s="80" t="str">
        <f>IF(controle!$J935="","",IF(controle!$J935="Vencido","Vencido",IF(controle!$J935="Válido","Válido","Próximo ao vencimento")))</f>
        <v/>
      </c>
      <c r="R935" s="81" t="str">
        <f>IF(controle!$I935="","",controle!$I935+editar!$C$9)</f>
        <v/>
      </c>
      <c r="S935" s="80" t="str">
        <f>IF(controle!$R935="","",VLOOKUP(MONTH(controle!$R935),editar!$F$2:$G$13,2,0))</f>
        <v/>
      </c>
      <c r="T935" s="80" t="str">
        <f>IF(controle!$R935="","",YEAR(controle!$R935))</f>
        <v/>
      </c>
      <c r="U935" s="80" t="str">
        <f>IF(controle!$M935="","",IF(controle!$M935="Vencido","Vencido",IF(controle!$M935="Válido","Válido","Próximo ao vencimento")))</f>
        <v/>
      </c>
      <c r="V935" s="80" t="str">
        <f>IF(controle!$N935="","",VLOOKUP(MONTH(controle!$N935),editar!$F$2:$G$13,2,0))</f>
        <v/>
      </c>
      <c r="W935" s="80" t="str">
        <f>IF(controle!$N935="","",YEAR(controle!$N935))</f>
        <v/>
      </c>
      <c r="X935" s="80" t="str">
        <f>IF(controle!$I935="","",VLOOKUP(MONTH(controle!$I935),editar!$F$2:$G$13,2,0))</f>
        <v/>
      </c>
      <c r="Y935" s="80" t="str">
        <f>IF(controle!$I935="","",YEAR(controle!$I935))</f>
        <v/>
      </c>
      <c r="Z935" s="80" t="str">
        <f>IF(controle!$L935="","",VLOOKUP(MONTH(controle!$L935),editar!$F$2:$G$13,2,0))</f>
        <v/>
      </c>
      <c r="AA935" s="80" t="str">
        <f>IF(controle!$L935="","",YEAR(controle!$L935))</f>
        <v/>
      </c>
      <c r="AB935" s="61"/>
      <c r="AC935" s="62">
        <f>IFERROR(K935-editar!$C$1,"")</f>
        <v>-44648</v>
      </c>
      <c r="AD935" s="62">
        <f t="shared" si="1"/>
        <v>9999955352</v>
      </c>
      <c r="AE935" s="63"/>
      <c r="AF935" s="63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ht="19.5" customHeight="1">
      <c r="A936" s="82" t="str">
        <f>IF(controle!$D936="","",controle!$P936)</f>
        <v/>
      </c>
      <c r="B936" s="83"/>
      <c r="C936" s="83"/>
      <c r="D936" s="83"/>
      <c r="E936" s="83"/>
      <c r="F936" s="91"/>
      <c r="G936" s="99"/>
      <c r="H936" s="91"/>
      <c r="I936" s="100"/>
      <c r="J936" s="92" t="str">
        <f>IFERROR(IF((controle!$I936&gt;0),IF((DAYS360(TODAY(),(controle!$I936+editar!$C$9))&lt;1),"Vencido",IF((DAYS360(TODAY(),(controle!$I936+editar!$C$9))&lt;31),(DAYS360(TODAY(),(controle!$I936+editar!$C$9))&amp;" Dias para vencer"),"Válido")),""),"Inválido")</f>
        <v/>
      </c>
      <c r="K936" s="93" t="str">
        <f>controle!$R936</f>
        <v/>
      </c>
      <c r="L936" s="94"/>
      <c r="M936" s="95" t="str">
        <f>IFERROR(IF((controle!$L936&gt;0),IF((DAYS360(TODAY(),(controle!$L936+editar!$C$15))&lt;1),"Vencido",IF((DAYS360(TODAY(),(controle!$L936+editar!$C$15))&lt;31),(DAYS360(TODAY(),(controle!$L936+editar!$C$15))&amp;" Dias para vencer"),"Válido")),""),"Inválido")</f>
        <v/>
      </c>
      <c r="N936" s="94" t="str">
        <f>IF(controle!$L936="","",controle!$L936+editar!$C$15)</f>
        <v/>
      </c>
      <c r="O936" s="97"/>
      <c r="P936" s="80">
        <v>929.0</v>
      </c>
      <c r="Q936" s="80" t="str">
        <f>IF(controle!$J936="","",IF(controle!$J936="Vencido","Vencido",IF(controle!$J936="Válido","Válido","Próximo ao vencimento")))</f>
        <v/>
      </c>
      <c r="R936" s="81" t="str">
        <f>IF(controle!$I936="","",controle!$I936+editar!$C$9)</f>
        <v/>
      </c>
      <c r="S936" s="80" t="str">
        <f>IF(controle!$R936="","",VLOOKUP(MONTH(controle!$R936),editar!$F$2:$G$13,2,0))</f>
        <v/>
      </c>
      <c r="T936" s="80" t="str">
        <f>IF(controle!$R936="","",YEAR(controle!$R936))</f>
        <v/>
      </c>
      <c r="U936" s="80" t="str">
        <f>IF(controle!$M936="","",IF(controle!$M936="Vencido","Vencido",IF(controle!$M936="Válido","Válido","Próximo ao vencimento")))</f>
        <v/>
      </c>
      <c r="V936" s="80" t="str">
        <f>IF(controle!$N936="","",VLOOKUP(MONTH(controle!$N936),editar!$F$2:$G$13,2,0))</f>
        <v/>
      </c>
      <c r="W936" s="80" t="str">
        <f>IF(controle!$N936="","",YEAR(controle!$N936))</f>
        <v/>
      </c>
      <c r="X936" s="80" t="str">
        <f>IF(controle!$I936="","",VLOOKUP(MONTH(controle!$I936),editar!$F$2:$G$13,2,0))</f>
        <v/>
      </c>
      <c r="Y936" s="80" t="str">
        <f>IF(controle!$I936="","",YEAR(controle!$I936))</f>
        <v/>
      </c>
      <c r="Z936" s="80" t="str">
        <f>IF(controle!$L936="","",VLOOKUP(MONTH(controle!$L936),editar!$F$2:$G$13,2,0))</f>
        <v/>
      </c>
      <c r="AA936" s="80" t="str">
        <f>IF(controle!$L936="","",YEAR(controle!$L936))</f>
        <v/>
      </c>
      <c r="AB936" s="61"/>
      <c r="AC936" s="62">
        <f>IFERROR(K936-editar!$C$1,"")</f>
        <v>-44648</v>
      </c>
      <c r="AD936" s="62">
        <f t="shared" si="1"/>
        <v>9999955352</v>
      </c>
      <c r="AE936" s="63"/>
      <c r="AF936" s="63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ht="19.5" customHeight="1">
      <c r="A937" s="82" t="str">
        <f>IF(controle!$D937="","",controle!$P937)</f>
        <v/>
      </c>
      <c r="B937" s="83"/>
      <c r="C937" s="83"/>
      <c r="D937" s="83"/>
      <c r="E937" s="83"/>
      <c r="F937" s="91"/>
      <c r="G937" s="99"/>
      <c r="H937" s="91"/>
      <c r="I937" s="100"/>
      <c r="J937" s="92" t="str">
        <f>IFERROR(IF((controle!$I937&gt;0),IF((DAYS360(TODAY(),(controle!$I937+editar!$C$9))&lt;1),"Vencido",IF((DAYS360(TODAY(),(controle!$I937+editar!$C$9))&lt;31),(DAYS360(TODAY(),(controle!$I937+editar!$C$9))&amp;" Dias para vencer"),"Válido")),""),"Inválido")</f>
        <v/>
      </c>
      <c r="K937" s="93" t="str">
        <f>controle!$R937</f>
        <v/>
      </c>
      <c r="L937" s="94"/>
      <c r="M937" s="95" t="str">
        <f>IFERROR(IF((controle!$L937&gt;0),IF((DAYS360(TODAY(),(controle!$L937+editar!$C$15))&lt;1),"Vencido",IF((DAYS360(TODAY(),(controle!$L937+editar!$C$15))&lt;31),(DAYS360(TODAY(),(controle!$L937+editar!$C$15))&amp;" Dias para vencer"),"Válido")),""),"Inválido")</f>
        <v/>
      </c>
      <c r="N937" s="94" t="str">
        <f>IF(controle!$L937="","",controle!$L937+editar!$C$15)</f>
        <v/>
      </c>
      <c r="O937" s="97"/>
      <c r="P937" s="80">
        <v>930.0</v>
      </c>
      <c r="Q937" s="80" t="str">
        <f>IF(controle!$J937="","",IF(controle!$J937="Vencido","Vencido",IF(controle!$J937="Válido","Válido","Próximo ao vencimento")))</f>
        <v/>
      </c>
      <c r="R937" s="81" t="str">
        <f>IF(controle!$I937="","",controle!$I937+editar!$C$9)</f>
        <v/>
      </c>
      <c r="S937" s="80" t="str">
        <f>IF(controle!$R937="","",VLOOKUP(MONTH(controle!$R937),editar!$F$2:$G$13,2,0))</f>
        <v/>
      </c>
      <c r="T937" s="80" t="str">
        <f>IF(controle!$R937="","",YEAR(controle!$R937))</f>
        <v/>
      </c>
      <c r="U937" s="80" t="str">
        <f>IF(controle!$M937="","",IF(controle!$M937="Vencido","Vencido",IF(controle!$M937="Válido","Válido","Próximo ao vencimento")))</f>
        <v/>
      </c>
      <c r="V937" s="80" t="str">
        <f>IF(controle!$N937="","",VLOOKUP(MONTH(controle!$N937),editar!$F$2:$G$13,2,0))</f>
        <v/>
      </c>
      <c r="W937" s="80" t="str">
        <f>IF(controle!$N937="","",YEAR(controle!$N937))</f>
        <v/>
      </c>
      <c r="X937" s="80" t="str">
        <f>IF(controle!$I937="","",VLOOKUP(MONTH(controle!$I937),editar!$F$2:$G$13,2,0))</f>
        <v/>
      </c>
      <c r="Y937" s="80" t="str">
        <f>IF(controle!$I937="","",YEAR(controle!$I937))</f>
        <v/>
      </c>
      <c r="Z937" s="80" t="str">
        <f>IF(controle!$L937="","",VLOOKUP(MONTH(controle!$L937),editar!$F$2:$G$13,2,0))</f>
        <v/>
      </c>
      <c r="AA937" s="80" t="str">
        <f>IF(controle!$L937="","",YEAR(controle!$L937))</f>
        <v/>
      </c>
      <c r="AB937" s="61"/>
      <c r="AC937" s="62">
        <f>IFERROR(K937-editar!$C$1,"")</f>
        <v>-44648</v>
      </c>
      <c r="AD937" s="62">
        <f t="shared" si="1"/>
        <v>9999955352</v>
      </c>
      <c r="AE937" s="63"/>
      <c r="AF937" s="63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ht="19.5" customHeight="1">
      <c r="A938" s="82" t="str">
        <f>IF(controle!$D938="","",controle!$P938)</f>
        <v/>
      </c>
      <c r="B938" s="83"/>
      <c r="C938" s="83"/>
      <c r="D938" s="83"/>
      <c r="E938" s="83"/>
      <c r="F938" s="91"/>
      <c r="G938" s="99"/>
      <c r="H938" s="91"/>
      <c r="I938" s="100"/>
      <c r="J938" s="92" t="str">
        <f>IFERROR(IF((controle!$I938&gt;0),IF((DAYS360(TODAY(),(controle!$I938+editar!$C$9))&lt;1),"Vencido",IF((DAYS360(TODAY(),(controle!$I938+editar!$C$9))&lt;31),(DAYS360(TODAY(),(controle!$I938+editar!$C$9))&amp;" Dias para vencer"),"Válido")),""),"Inválido")</f>
        <v/>
      </c>
      <c r="K938" s="93" t="str">
        <f>controle!$R938</f>
        <v/>
      </c>
      <c r="L938" s="94"/>
      <c r="M938" s="95" t="str">
        <f>IFERROR(IF((controle!$L938&gt;0),IF((DAYS360(TODAY(),(controle!$L938+editar!$C$15))&lt;1),"Vencido",IF((DAYS360(TODAY(),(controle!$L938+editar!$C$15))&lt;31),(DAYS360(TODAY(),(controle!$L938+editar!$C$15))&amp;" Dias para vencer"),"Válido")),""),"Inválido")</f>
        <v/>
      </c>
      <c r="N938" s="94" t="str">
        <f>IF(controle!$L938="","",controle!$L938+editar!$C$15)</f>
        <v/>
      </c>
      <c r="O938" s="97"/>
      <c r="P938" s="80">
        <v>931.0</v>
      </c>
      <c r="Q938" s="80" t="str">
        <f>IF(controle!$J938="","",IF(controle!$J938="Vencido","Vencido",IF(controle!$J938="Válido","Válido","Próximo ao vencimento")))</f>
        <v/>
      </c>
      <c r="R938" s="81" t="str">
        <f>IF(controle!$I938="","",controle!$I938+editar!$C$9)</f>
        <v/>
      </c>
      <c r="S938" s="80" t="str">
        <f>IF(controle!$R938="","",VLOOKUP(MONTH(controle!$R938),editar!$F$2:$G$13,2,0))</f>
        <v/>
      </c>
      <c r="T938" s="80" t="str">
        <f>IF(controle!$R938="","",YEAR(controle!$R938))</f>
        <v/>
      </c>
      <c r="U938" s="80" t="str">
        <f>IF(controle!$M938="","",IF(controle!$M938="Vencido","Vencido",IF(controle!$M938="Válido","Válido","Próximo ao vencimento")))</f>
        <v/>
      </c>
      <c r="V938" s="80" t="str">
        <f>IF(controle!$N938="","",VLOOKUP(MONTH(controle!$N938),editar!$F$2:$G$13,2,0))</f>
        <v/>
      </c>
      <c r="W938" s="80" t="str">
        <f>IF(controle!$N938="","",YEAR(controle!$N938))</f>
        <v/>
      </c>
      <c r="X938" s="80" t="str">
        <f>IF(controle!$I938="","",VLOOKUP(MONTH(controle!$I938),editar!$F$2:$G$13,2,0))</f>
        <v/>
      </c>
      <c r="Y938" s="80" t="str">
        <f>IF(controle!$I938="","",YEAR(controle!$I938))</f>
        <v/>
      </c>
      <c r="Z938" s="80" t="str">
        <f>IF(controle!$L938="","",VLOOKUP(MONTH(controle!$L938),editar!$F$2:$G$13,2,0))</f>
        <v/>
      </c>
      <c r="AA938" s="80" t="str">
        <f>IF(controle!$L938="","",YEAR(controle!$L938))</f>
        <v/>
      </c>
      <c r="AB938" s="61"/>
      <c r="AC938" s="62">
        <f>IFERROR(K938-editar!$C$1,"")</f>
        <v>-44648</v>
      </c>
      <c r="AD938" s="62">
        <f t="shared" si="1"/>
        <v>9999955352</v>
      </c>
      <c r="AE938" s="63"/>
      <c r="AF938" s="63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ht="19.5" customHeight="1">
      <c r="A939" s="82" t="str">
        <f>IF(controle!$D939="","",controle!$P939)</f>
        <v/>
      </c>
      <c r="B939" s="83"/>
      <c r="C939" s="83"/>
      <c r="D939" s="83"/>
      <c r="E939" s="83"/>
      <c r="F939" s="91"/>
      <c r="G939" s="99"/>
      <c r="H939" s="91"/>
      <c r="I939" s="100"/>
      <c r="J939" s="92" t="str">
        <f>IFERROR(IF((controle!$I939&gt;0),IF((DAYS360(TODAY(),(controle!$I939+editar!$C$9))&lt;1),"Vencido",IF((DAYS360(TODAY(),(controle!$I939+editar!$C$9))&lt;31),(DAYS360(TODAY(),(controle!$I939+editar!$C$9))&amp;" Dias para vencer"),"Válido")),""),"Inválido")</f>
        <v/>
      </c>
      <c r="K939" s="93" t="str">
        <f>controle!$R939</f>
        <v/>
      </c>
      <c r="L939" s="94"/>
      <c r="M939" s="95" t="str">
        <f>IFERROR(IF((controle!$L939&gt;0),IF((DAYS360(TODAY(),(controle!$L939+editar!$C$15))&lt;1),"Vencido",IF((DAYS360(TODAY(),(controle!$L939+editar!$C$15))&lt;31),(DAYS360(TODAY(),(controle!$L939+editar!$C$15))&amp;" Dias para vencer"),"Válido")),""),"Inválido")</f>
        <v/>
      </c>
      <c r="N939" s="94" t="str">
        <f>IF(controle!$L939="","",controle!$L939+editar!$C$15)</f>
        <v/>
      </c>
      <c r="O939" s="97"/>
      <c r="P939" s="80">
        <v>932.0</v>
      </c>
      <c r="Q939" s="80" t="str">
        <f>IF(controle!$J939="","",IF(controle!$J939="Vencido","Vencido",IF(controle!$J939="Válido","Válido","Próximo ao vencimento")))</f>
        <v/>
      </c>
      <c r="R939" s="81" t="str">
        <f>IF(controle!$I939="","",controle!$I939+editar!$C$9)</f>
        <v/>
      </c>
      <c r="S939" s="80" t="str">
        <f>IF(controle!$R939="","",VLOOKUP(MONTH(controle!$R939),editar!$F$2:$G$13,2,0))</f>
        <v/>
      </c>
      <c r="T939" s="80" t="str">
        <f>IF(controle!$R939="","",YEAR(controle!$R939))</f>
        <v/>
      </c>
      <c r="U939" s="80" t="str">
        <f>IF(controle!$M939="","",IF(controle!$M939="Vencido","Vencido",IF(controle!$M939="Válido","Válido","Próximo ao vencimento")))</f>
        <v/>
      </c>
      <c r="V939" s="80" t="str">
        <f>IF(controle!$N939="","",VLOOKUP(MONTH(controle!$N939),editar!$F$2:$G$13,2,0))</f>
        <v/>
      </c>
      <c r="W939" s="80" t="str">
        <f>IF(controle!$N939="","",YEAR(controle!$N939))</f>
        <v/>
      </c>
      <c r="X939" s="80" t="str">
        <f>IF(controle!$I939="","",VLOOKUP(MONTH(controle!$I939),editar!$F$2:$G$13,2,0))</f>
        <v/>
      </c>
      <c r="Y939" s="80" t="str">
        <f>IF(controle!$I939="","",YEAR(controle!$I939))</f>
        <v/>
      </c>
      <c r="Z939" s="80" t="str">
        <f>IF(controle!$L939="","",VLOOKUP(MONTH(controle!$L939),editar!$F$2:$G$13,2,0))</f>
        <v/>
      </c>
      <c r="AA939" s="80" t="str">
        <f>IF(controle!$L939="","",YEAR(controle!$L939))</f>
        <v/>
      </c>
      <c r="AB939" s="61"/>
      <c r="AC939" s="62">
        <f>IFERROR(K939-editar!$C$1,"")</f>
        <v>-44648</v>
      </c>
      <c r="AD939" s="62">
        <f t="shared" si="1"/>
        <v>9999955352</v>
      </c>
      <c r="AE939" s="63"/>
      <c r="AF939" s="63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ht="19.5" customHeight="1">
      <c r="A940" s="82" t="str">
        <f>IF(controle!$D940="","",controle!$P940)</f>
        <v/>
      </c>
      <c r="B940" s="83"/>
      <c r="C940" s="83"/>
      <c r="D940" s="83"/>
      <c r="E940" s="83"/>
      <c r="F940" s="91"/>
      <c r="G940" s="99"/>
      <c r="H940" s="91"/>
      <c r="I940" s="100"/>
      <c r="J940" s="92" t="str">
        <f>IFERROR(IF((controle!$I940&gt;0),IF((DAYS360(TODAY(),(controle!$I940+editar!$C$9))&lt;1),"Vencido",IF((DAYS360(TODAY(),(controle!$I940+editar!$C$9))&lt;31),(DAYS360(TODAY(),(controle!$I940+editar!$C$9))&amp;" Dias para vencer"),"Válido")),""),"Inválido")</f>
        <v/>
      </c>
      <c r="K940" s="93" t="str">
        <f>controle!$R940</f>
        <v/>
      </c>
      <c r="L940" s="94"/>
      <c r="M940" s="95" t="str">
        <f>IFERROR(IF((controle!$L940&gt;0),IF((DAYS360(TODAY(),(controle!$L940+editar!$C$15))&lt;1),"Vencido",IF((DAYS360(TODAY(),(controle!$L940+editar!$C$15))&lt;31),(DAYS360(TODAY(),(controle!$L940+editar!$C$15))&amp;" Dias para vencer"),"Válido")),""),"Inválido")</f>
        <v/>
      </c>
      <c r="N940" s="94" t="str">
        <f>IF(controle!$L940="","",controle!$L940+editar!$C$15)</f>
        <v/>
      </c>
      <c r="O940" s="97"/>
      <c r="P940" s="80">
        <v>933.0</v>
      </c>
      <c r="Q940" s="80" t="str">
        <f>IF(controle!$J940="","",IF(controle!$J940="Vencido","Vencido",IF(controle!$J940="Válido","Válido","Próximo ao vencimento")))</f>
        <v/>
      </c>
      <c r="R940" s="81" t="str">
        <f>IF(controle!$I940="","",controle!$I940+editar!$C$9)</f>
        <v/>
      </c>
      <c r="S940" s="80" t="str">
        <f>IF(controle!$R940="","",VLOOKUP(MONTH(controle!$R940),editar!$F$2:$G$13,2,0))</f>
        <v/>
      </c>
      <c r="T940" s="80" t="str">
        <f>IF(controle!$R940="","",YEAR(controle!$R940))</f>
        <v/>
      </c>
      <c r="U940" s="80" t="str">
        <f>IF(controle!$M940="","",IF(controle!$M940="Vencido","Vencido",IF(controle!$M940="Válido","Válido","Próximo ao vencimento")))</f>
        <v/>
      </c>
      <c r="V940" s="80" t="str">
        <f>IF(controle!$N940="","",VLOOKUP(MONTH(controle!$N940),editar!$F$2:$G$13,2,0))</f>
        <v/>
      </c>
      <c r="W940" s="80" t="str">
        <f>IF(controle!$N940="","",YEAR(controle!$N940))</f>
        <v/>
      </c>
      <c r="X940" s="80" t="str">
        <f>IF(controle!$I940="","",VLOOKUP(MONTH(controle!$I940),editar!$F$2:$G$13,2,0))</f>
        <v/>
      </c>
      <c r="Y940" s="80" t="str">
        <f>IF(controle!$I940="","",YEAR(controle!$I940))</f>
        <v/>
      </c>
      <c r="Z940" s="80" t="str">
        <f>IF(controle!$L940="","",VLOOKUP(MONTH(controle!$L940),editar!$F$2:$G$13,2,0))</f>
        <v/>
      </c>
      <c r="AA940" s="80" t="str">
        <f>IF(controle!$L940="","",YEAR(controle!$L940))</f>
        <v/>
      </c>
      <c r="AB940" s="61"/>
      <c r="AC940" s="62">
        <f>IFERROR(K940-editar!$C$1,"")</f>
        <v>-44648</v>
      </c>
      <c r="AD940" s="62">
        <f t="shared" si="1"/>
        <v>9999955352</v>
      </c>
      <c r="AE940" s="63"/>
      <c r="AF940" s="63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ht="19.5" customHeight="1">
      <c r="A941" s="82" t="str">
        <f>IF(controle!$D941="","",controle!$P941)</f>
        <v/>
      </c>
      <c r="B941" s="83"/>
      <c r="C941" s="83"/>
      <c r="D941" s="83"/>
      <c r="E941" s="83"/>
      <c r="F941" s="91"/>
      <c r="G941" s="99"/>
      <c r="H941" s="91"/>
      <c r="I941" s="100"/>
      <c r="J941" s="92" t="str">
        <f>IFERROR(IF((controle!$I941&gt;0),IF((DAYS360(TODAY(),(controle!$I941+editar!$C$9))&lt;1),"Vencido",IF((DAYS360(TODAY(),(controle!$I941+editar!$C$9))&lt;31),(DAYS360(TODAY(),(controle!$I941+editar!$C$9))&amp;" Dias para vencer"),"Válido")),""),"Inválido")</f>
        <v/>
      </c>
      <c r="K941" s="93" t="str">
        <f>controle!$R941</f>
        <v/>
      </c>
      <c r="L941" s="94"/>
      <c r="M941" s="95" t="str">
        <f>IFERROR(IF((controle!$L941&gt;0),IF((DAYS360(TODAY(),(controle!$L941+editar!$C$15))&lt;1),"Vencido",IF((DAYS360(TODAY(),(controle!$L941+editar!$C$15))&lt;31),(DAYS360(TODAY(),(controle!$L941+editar!$C$15))&amp;" Dias para vencer"),"Válido")),""),"Inválido")</f>
        <v/>
      </c>
      <c r="N941" s="94" t="str">
        <f>IF(controle!$L941="","",controle!$L941+editar!$C$15)</f>
        <v/>
      </c>
      <c r="O941" s="97"/>
      <c r="P941" s="80">
        <v>934.0</v>
      </c>
      <c r="Q941" s="80" t="str">
        <f>IF(controle!$J941="","",IF(controle!$J941="Vencido","Vencido",IF(controle!$J941="Válido","Válido","Próximo ao vencimento")))</f>
        <v/>
      </c>
      <c r="R941" s="81" t="str">
        <f>IF(controle!$I941="","",controle!$I941+editar!$C$9)</f>
        <v/>
      </c>
      <c r="S941" s="80" t="str">
        <f>IF(controle!$R941="","",VLOOKUP(MONTH(controle!$R941),editar!$F$2:$G$13,2,0))</f>
        <v/>
      </c>
      <c r="T941" s="80" t="str">
        <f>IF(controle!$R941="","",YEAR(controle!$R941))</f>
        <v/>
      </c>
      <c r="U941" s="80" t="str">
        <f>IF(controle!$M941="","",IF(controle!$M941="Vencido","Vencido",IF(controle!$M941="Válido","Válido","Próximo ao vencimento")))</f>
        <v/>
      </c>
      <c r="V941" s="80" t="str">
        <f>IF(controle!$N941="","",VLOOKUP(MONTH(controle!$N941),editar!$F$2:$G$13,2,0))</f>
        <v/>
      </c>
      <c r="W941" s="80" t="str">
        <f>IF(controle!$N941="","",YEAR(controle!$N941))</f>
        <v/>
      </c>
      <c r="X941" s="80" t="str">
        <f>IF(controle!$I941="","",VLOOKUP(MONTH(controle!$I941),editar!$F$2:$G$13,2,0))</f>
        <v/>
      </c>
      <c r="Y941" s="80" t="str">
        <f>IF(controle!$I941="","",YEAR(controle!$I941))</f>
        <v/>
      </c>
      <c r="Z941" s="80" t="str">
        <f>IF(controle!$L941="","",VLOOKUP(MONTH(controle!$L941),editar!$F$2:$G$13,2,0))</f>
        <v/>
      </c>
      <c r="AA941" s="80" t="str">
        <f>IF(controle!$L941="","",YEAR(controle!$L941))</f>
        <v/>
      </c>
      <c r="AB941" s="61"/>
      <c r="AC941" s="62">
        <f>IFERROR(K941-editar!$C$1,"")</f>
        <v>-44648</v>
      </c>
      <c r="AD941" s="62">
        <f t="shared" si="1"/>
        <v>9999955352</v>
      </c>
      <c r="AE941" s="63"/>
      <c r="AF941" s="63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ht="19.5" customHeight="1">
      <c r="A942" s="82" t="str">
        <f>IF(controle!$D942="","",controle!$P942)</f>
        <v/>
      </c>
      <c r="B942" s="83"/>
      <c r="C942" s="83"/>
      <c r="D942" s="83"/>
      <c r="E942" s="83"/>
      <c r="F942" s="91"/>
      <c r="G942" s="99"/>
      <c r="H942" s="91"/>
      <c r="I942" s="100"/>
      <c r="J942" s="92" t="str">
        <f>IFERROR(IF((controle!$I942&gt;0),IF((DAYS360(TODAY(),(controle!$I942+editar!$C$9))&lt;1),"Vencido",IF((DAYS360(TODAY(),(controle!$I942+editar!$C$9))&lt;31),(DAYS360(TODAY(),(controle!$I942+editar!$C$9))&amp;" Dias para vencer"),"Válido")),""),"Inválido")</f>
        <v/>
      </c>
      <c r="K942" s="93" t="str">
        <f>controle!$R942</f>
        <v/>
      </c>
      <c r="L942" s="94"/>
      <c r="M942" s="95" t="str">
        <f>IFERROR(IF((controle!$L942&gt;0),IF((DAYS360(TODAY(),(controle!$L942+editar!$C$15))&lt;1),"Vencido",IF((DAYS360(TODAY(),(controle!$L942+editar!$C$15))&lt;31),(DAYS360(TODAY(),(controle!$L942+editar!$C$15))&amp;" Dias para vencer"),"Válido")),""),"Inválido")</f>
        <v/>
      </c>
      <c r="N942" s="94" t="str">
        <f>IF(controle!$L942="","",controle!$L942+editar!$C$15)</f>
        <v/>
      </c>
      <c r="O942" s="97"/>
      <c r="P942" s="80">
        <v>935.0</v>
      </c>
      <c r="Q942" s="80" t="str">
        <f>IF(controle!$J942="","",IF(controle!$J942="Vencido","Vencido",IF(controle!$J942="Válido","Válido","Próximo ao vencimento")))</f>
        <v/>
      </c>
      <c r="R942" s="81" t="str">
        <f>IF(controle!$I942="","",controle!$I942+editar!$C$9)</f>
        <v/>
      </c>
      <c r="S942" s="80" t="str">
        <f>IF(controle!$R942="","",VLOOKUP(MONTH(controle!$R942),editar!$F$2:$G$13,2,0))</f>
        <v/>
      </c>
      <c r="T942" s="80" t="str">
        <f>IF(controle!$R942="","",YEAR(controle!$R942))</f>
        <v/>
      </c>
      <c r="U942" s="80" t="str">
        <f>IF(controle!$M942="","",IF(controle!$M942="Vencido","Vencido",IF(controle!$M942="Válido","Válido","Próximo ao vencimento")))</f>
        <v/>
      </c>
      <c r="V942" s="80" t="str">
        <f>IF(controle!$N942="","",VLOOKUP(MONTH(controle!$N942),editar!$F$2:$G$13,2,0))</f>
        <v/>
      </c>
      <c r="W942" s="80" t="str">
        <f>IF(controle!$N942="","",YEAR(controle!$N942))</f>
        <v/>
      </c>
      <c r="X942" s="80" t="str">
        <f>IF(controle!$I942="","",VLOOKUP(MONTH(controle!$I942),editar!$F$2:$G$13,2,0))</f>
        <v/>
      </c>
      <c r="Y942" s="80" t="str">
        <f>IF(controle!$I942="","",YEAR(controle!$I942))</f>
        <v/>
      </c>
      <c r="Z942" s="80" t="str">
        <f>IF(controle!$L942="","",VLOOKUP(MONTH(controle!$L942),editar!$F$2:$G$13,2,0))</f>
        <v/>
      </c>
      <c r="AA942" s="80" t="str">
        <f>IF(controle!$L942="","",YEAR(controle!$L942))</f>
        <v/>
      </c>
      <c r="AB942" s="61"/>
      <c r="AC942" s="62">
        <f>IFERROR(K942-editar!$C$1,"")</f>
        <v>-44648</v>
      </c>
      <c r="AD942" s="62">
        <f t="shared" si="1"/>
        <v>9999955352</v>
      </c>
      <c r="AE942" s="63"/>
      <c r="AF942" s="63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ht="19.5" customHeight="1">
      <c r="A943" s="82" t="str">
        <f>IF(controle!$D943="","",controle!$P943)</f>
        <v/>
      </c>
      <c r="B943" s="83"/>
      <c r="C943" s="83"/>
      <c r="D943" s="83"/>
      <c r="E943" s="83"/>
      <c r="F943" s="91"/>
      <c r="G943" s="99"/>
      <c r="H943" s="91"/>
      <c r="I943" s="100"/>
      <c r="J943" s="92" t="str">
        <f>IFERROR(IF((controle!$I943&gt;0),IF((DAYS360(TODAY(),(controle!$I943+editar!$C$9))&lt;1),"Vencido",IF((DAYS360(TODAY(),(controle!$I943+editar!$C$9))&lt;31),(DAYS360(TODAY(),(controle!$I943+editar!$C$9))&amp;" Dias para vencer"),"Válido")),""),"Inválido")</f>
        <v/>
      </c>
      <c r="K943" s="93" t="str">
        <f>controle!$R943</f>
        <v/>
      </c>
      <c r="L943" s="94"/>
      <c r="M943" s="95" t="str">
        <f>IFERROR(IF((controle!$L943&gt;0),IF((DAYS360(TODAY(),(controle!$L943+editar!$C$15))&lt;1),"Vencido",IF((DAYS360(TODAY(),(controle!$L943+editar!$C$15))&lt;31),(DAYS360(TODAY(),(controle!$L943+editar!$C$15))&amp;" Dias para vencer"),"Válido")),""),"Inválido")</f>
        <v/>
      </c>
      <c r="N943" s="94" t="str">
        <f>IF(controle!$L943="","",controle!$L943+editar!$C$15)</f>
        <v/>
      </c>
      <c r="O943" s="97"/>
      <c r="P943" s="80">
        <v>936.0</v>
      </c>
      <c r="Q943" s="80" t="str">
        <f>IF(controle!$J943="","",IF(controle!$J943="Vencido","Vencido",IF(controle!$J943="Válido","Válido","Próximo ao vencimento")))</f>
        <v/>
      </c>
      <c r="R943" s="81" t="str">
        <f>IF(controle!$I943="","",controle!$I943+editar!$C$9)</f>
        <v/>
      </c>
      <c r="S943" s="80" t="str">
        <f>IF(controle!$R943="","",VLOOKUP(MONTH(controle!$R943),editar!$F$2:$G$13,2,0))</f>
        <v/>
      </c>
      <c r="T943" s="80" t="str">
        <f>IF(controle!$R943="","",YEAR(controle!$R943))</f>
        <v/>
      </c>
      <c r="U943" s="80" t="str">
        <f>IF(controle!$M943="","",IF(controle!$M943="Vencido","Vencido",IF(controle!$M943="Válido","Válido","Próximo ao vencimento")))</f>
        <v/>
      </c>
      <c r="V943" s="80" t="str">
        <f>IF(controle!$N943="","",VLOOKUP(MONTH(controle!$N943),editar!$F$2:$G$13,2,0))</f>
        <v/>
      </c>
      <c r="W943" s="80" t="str">
        <f>IF(controle!$N943="","",YEAR(controle!$N943))</f>
        <v/>
      </c>
      <c r="X943" s="80" t="str">
        <f>IF(controle!$I943="","",VLOOKUP(MONTH(controle!$I943),editar!$F$2:$G$13,2,0))</f>
        <v/>
      </c>
      <c r="Y943" s="80" t="str">
        <f>IF(controle!$I943="","",YEAR(controle!$I943))</f>
        <v/>
      </c>
      <c r="Z943" s="80" t="str">
        <f>IF(controle!$L943="","",VLOOKUP(MONTH(controle!$L943),editar!$F$2:$G$13,2,0))</f>
        <v/>
      </c>
      <c r="AA943" s="80" t="str">
        <f>IF(controle!$L943="","",YEAR(controle!$L943))</f>
        <v/>
      </c>
      <c r="AB943" s="61"/>
      <c r="AC943" s="62">
        <f>IFERROR(K943-editar!$C$1,"")</f>
        <v>-44648</v>
      </c>
      <c r="AD943" s="62">
        <f t="shared" si="1"/>
        <v>9999955352</v>
      </c>
      <c r="AE943" s="63"/>
      <c r="AF943" s="63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ht="19.5" customHeight="1">
      <c r="A944" s="82" t="str">
        <f>IF(controle!$D944="","",controle!$P944)</f>
        <v/>
      </c>
      <c r="B944" s="83"/>
      <c r="C944" s="83"/>
      <c r="D944" s="83"/>
      <c r="E944" s="83"/>
      <c r="F944" s="91"/>
      <c r="G944" s="99"/>
      <c r="H944" s="91"/>
      <c r="I944" s="100"/>
      <c r="J944" s="92" t="str">
        <f>IFERROR(IF((controle!$I944&gt;0),IF((DAYS360(TODAY(),(controle!$I944+editar!$C$9))&lt;1),"Vencido",IF((DAYS360(TODAY(),(controle!$I944+editar!$C$9))&lt;31),(DAYS360(TODAY(),(controle!$I944+editar!$C$9))&amp;" Dias para vencer"),"Válido")),""),"Inválido")</f>
        <v/>
      </c>
      <c r="K944" s="93" t="str">
        <f>controle!$R944</f>
        <v/>
      </c>
      <c r="L944" s="94"/>
      <c r="M944" s="95" t="str">
        <f>IFERROR(IF((controle!$L944&gt;0),IF((DAYS360(TODAY(),(controle!$L944+editar!$C$15))&lt;1),"Vencido",IF((DAYS360(TODAY(),(controle!$L944+editar!$C$15))&lt;31),(DAYS360(TODAY(),(controle!$L944+editar!$C$15))&amp;" Dias para vencer"),"Válido")),""),"Inválido")</f>
        <v/>
      </c>
      <c r="N944" s="94" t="str">
        <f>IF(controle!$L944="","",controle!$L944+editar!$C$15)</f>
        <v/>
      </c>
      <c r="O944" s="97"/>
      <c r="P944" s="80">
        <v>937.0</v>
      </c>
      <c r="Q944" s="80" t="str">
        <f>IF(controle!$J944="","",IF(controle!$J944="Vencido","Vencido",IF(controle!$J944="Válido","Válido","Próximo ao vencimento")))</f>
        <v/>
      </c>
      <c r="R944" s="81" t="str">
        <f>IF(controle!$I944="","",controle!$I944+editar!$C$9)</f>
        <v/>
      </c>
      <c r="S944" s="80" t="str">
        <f>IF(controle!$R944="","",VLOOKUP(MONTH(controle!$R944),editar!$F$2:$G$13,2,0))</f>
        <v/>
      </c>
      <c r="T944" s="80" t="str">
        <f>IF(controle!$R944="","",YEAR(controle!$R944))</f>
        <v/>
      </c>
      <c r="U944" s="80" t="str">
        <f>IF(controle!$M944="","",IF(controle!$M944="Vencido","Vencido",IF(controle!$M944="Válido","Válido","Próximo ao vencimento")))</f>
        <v/>
      </c>
      <c r="V944" s="80" t="str">
        <f>IF(controle!$N944="","",VLOOKUP(MONTH(controle!$N944),editar!$F$2:$G$13,2,0))</f>
        <v/>
      </c>
      <c r="W944" s="80" t="str">
        <f>IF(controle!$N944="","",YEAR(controle!$N944))</f>
        <v/>
      </c>
      <c r="X944" s="80" t="str">
        <f>IF(controle!$I944="","",VLOOKUP(MONTH(controle!$I944),editar!$F$2:$G$13,2,0))</f>
        <v/>
      </c>
      <c r="Y944" s="80" t="str">
        <f>IF(controle!$I944="","",YEAR(controle!$I944))</f>
        <v/>
      </c>
      <c r="Z944" s="80" t="str">
        <f>IF(controle!$L944="","",VLOOKUP(MONTH(controle!$L944),editar!$F$2:$G$13,2,0))</f>
        <v/>
      </c>
      <c r="AA944" s="80" t="str">
        <f>IF(controle!$L944="","",YEAR(controle!$L944))</f>
        <v/>
      </c>
      <c r="AB944" s="61"/>
      <c r="AC944" s="62">
        <f>IFERROR(K944-editar!$C$1,"")</f>
        <v>-44648</v>
      </c>
      <c r="AD944" s="62">
        <f t="shared" si="1"/>
        <v>9999955352</v>
      </c>
      <c r="AE944" s="63"/>
      <c r="AF944" s="63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ht="19.5" customHeight="1">
      <c r="A945" s="82" t="str">
        <f>IF(controle!$D945="","",controle!$P945)</f>
        <v/>
      </c>
      <c r="B945" s="83"/>
      <c r="C945" s="83"/>
      <c r="D945" s="83"/>
      <c r="E945" s="83"/>
      <c r="F945" s="91"/>
      <c r="G945" s="99"/>
      <c r="H945" s="91"/>
      <c r="I945" s="100"/>
      <c r="J945" s="92" t="str">
        <f>IFERROR(IF((controle!$I945&gt;0),IF((DAYS360(TODAY(),(controle!$I945+editar!$C$9))&lt;1),"Vencido",IF((DAYS360(TODAY(),(controle!$I945+editar!$C$9))&lt;31),(DAYS360(TODAY(),(controle!$I945+editar!$C$9))&amp;" Dias para vencer"),"Válido")),""),"Inválido")</f>
        <v/>
      </c>
      <c r="K945" s="93" t="str">
        <f>controle!$R945</f>
        <v/>
      </c>
      <c r="L945" s="94"/>
      <c r="M945" s="95" t="str">
        <f>IFERROR(IF((controle!$L945&gt;0),IF((DAYS360(TODAY(),(controle!$L945+editar!$C$15))&lt;1),"Vencido",IF((DAYS360(TODAY(),(controle!$L945+editar!$C$15))&lt;31),(DAYS360(TODAY(),(controle!$L945+editar!$C$15))&amp;" Dias para vencer"),"Válido")),""),"Inválido")</f>
        <v/>
      </c>
      <c r="N945" s="94" t="str">
        <f>IF(controle!$L945="","",controle!$L945+editar!$C$15)</f>
        <v/>
      </c>
      <c r="O945" s="97"/>
      <c r="P945" s="80">
        <v>938.0</v>
      </c>
      <c r="Q945" s="80" t="str">
        <f>IF(controle!$J945="","",IF(controle!$J945="Vencido","Vencido",IF(controle!$J945="Válido","Válido","Próximo ao vencimento")))</f>
        <v/>
      </c>
      <c r="R945" s="81" t="str">
        <f>IF(controle!$I945="","",controle!$I945+editar!$C$9)</f>
        <v/>
      </c>
      <c r="S945" s="80" t="str">
        <f>IF(controle!$R945="","",VLOOKUP(MONTH(controle!$R945),editar!$F$2:$G$13,2,0))</f>
        <v/>
      </c>
      <c r="T945" s="80" t="str">
        <f>IF(controle!$R945="","",YEAR(controle!$R945))</f>
        <v/>
      </c>
      <c r="U945" s="80" t="str">
        <f>IF(controle!$M945="","",IF(controle!$M945="Vencido","Vencido",IF(controle!$M945="Válido","Válido","Próximo ao vencimento")))</f>
        <v/>
      </c>
      <c r="V945" s="80" t="str">
        <f>IF(controle!$N945="","",VLOOKUP(MONTH(controle!$N945),editar!$F$2:$G$13,2,0))</f>
        <v/>
      </c>
      <c r="W945" s="80" t="str">
        <f>IF(controle!$N945="","",YEAR(controle!$N945))</f>
        <v/>
      </c>
      <c r="X945" s="80" t="str">
        <f>IF(controle!$I945="","",VLOOKUP(MONTH(controle!$I945),editar!$F$2:$G$13,2,0))</f>
        <v/>
      </c>
      <c r="Y945" s="80" t="str">
        <f>IF(controle!$I945="","",YEAR(controle!$I945))</f>
        <v/>
      </c>
      <c r="Z945" s="80" t="str">
        <f>IF(controle!$L945="","",VLOOKUP(MONTH(controle!$L945),editar!$F$2:$G$13,2,0))</f>
        <v/>
      </c>
      <c r="AA945" s="80" t="str">
        <f>IF(controle!$L945="","",YEAR(controle!$L945))</f>
        <v/>
      </c>
      <c r="AB945" s="61"/>
      <c r="AC945" s="62">
        <f>IFERROR(K945-editar!$C$1,"")</f>
        <v>-44648</v>
      </c>
      <c r="AD945" s="62">
        <f t="shared" si="1"/>
        <v>9999955352</v>
      </c>
      <c r="AE945" s="63"/>
      <c r="AF945" s="63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ht="19.5" customHeight="1">
      <c r="A946" s="82" t="str">
        <f>IF(controle!$D946="","",controle!$P946)</f>
        <v/>
      </c>
      <c r="B946" s="83"/>
      <c r="C946" s="83"/>
      <c r="D946" s="83"/>
      <c r="E946" s="83"/>
      <c r="F946" s="91"/>
      <c r="G946" s="99"/>
      <c r="H946" s="91"/>
      <c r="I946" s="100"/>
      <c r="J946" s="92" t="str">
        <f>IFERROR(IF((controle!$I946&gt;0),IF((DAYS360(TODAY(),(controle!$I946+editar!$C$9))&lt;1),"Vencido",IF((DAYS360(TODAY(),(controle!$I946+editar!$C$9))&lt;31),(DAYS360(TODAY(),(controle!$I946+editar!$C$9))&amp;" Dias para vencer"),"Válido")),""),"Inválido")</f>
        <v/>
      </c>
      <c r="K946" s="93" t="str">
        <f>controle!$R946</f>
        <v/>
      </c>
      <c r="L946" s="94"/>
      <c r="M946" s="95" t="str">
        <f>IFERROR(IF((controle!$L946&gt;0),IF((DAYS360(TODAY(),(controle!$L946+editar!$C$15))&lt;1),"Vencido",IF((DAYS360(TODAY(),(controle!$L946+editar!$C$15))&lt;31),(DAYS360(TODAY(),(controle!$L946+editar!$C$15))&amp;" Dias para vencer"),"Válido")),""),"Inválido")</f>
        <v/>
      </c>
      <c r="N946" s="94" t="str">
        <f>IF(controle!$L946="","",controle!$L946+editar!$C$15)</f>
        <v/>
      </c>
      <c r="O946" s="97"/>
      <c r="P946" s="80">
        <v>939.0</v>
      </c>
      <c r="Q946" s="80" t="str">
        <f>IF(controle!$J946="","",IF(controle!$J946="Vencido","Vencido",IF(controle!$J946="Válido","Válido","Próximo ao vencimento")))</f>
        <v/>
      </c>
      <c r="R946" s="81" t="str">
        <f>IF(controle!$I946="","",controle!$I946+editar!$C$9)</f>
        <v/>
      </c>
      <c r="S946" s="80" t="str">
        <f>IF(controle!$R946="","",VLOOKUP(MONTH(controle!$R946),editar!$F$2:$G$13,2,0))</f>
        <v/>
      </c>
      <c r="T946" s="80" t="str">
        <f>IF(controle!$R946="","",YEAR(controle!$R946))</f>
        <v/>
      </c>
      <c r="U946" s="80" t="str">
        <f>IF(controle!$M946="","",IF(controle!$M946="Vencido","Vencido",IF(controle!$M946="Válido","Válido","Próximo ao vencimento")))</f>
        <v/>
      </c>
      <c r="V946" s="80" t="str">
        <f>IF(controle!$N946="","",VLOOKUP(MONTH(controle!$N946),editar!$F$2:$G$13,2,0))</f>
        <v/>
      </c>
      <c r="W946" s="80" t="str">
        <f>IF(controle!$N946="","",YEAR(controle!$N946))</f>
        <v/>
      </c>
      <c r="X946" s="80" t="str">
        <f>IF(controle!$I946="","",VLOOKUP(MONTH(controle!$I946),editar!$F$2:$G$13,2,0))</f>
        <v/>
      </c>
      <c r="Y946" s="80" t="str">
        <f>IF(controle!$I946="","",YEAR(controle!$I946))</f>
        <v/>
      </c>
      <c r="Z946" s="80" t="str">
        <f>IF(controle!$L946="","",VLOOKUP(MONTH(controle!$L946),editar!$F$2:$G$13,2,0))</f>
        <v/>
      </c>
      <c r="AA946" s="80" t="str">
        <f>IF(controle!$L946="","",YEAR(controle!$L946))</f>
        <v/>
      </c>
      <c r="AB946" s="61"/>
      <c r="AC946" s="62">
        <f>IFERROR(K946-editar!$C$1,"")</f>
        <v>-44648</v>
      </c>
      <c r="AD946" s="62">
        <f t="shared" si="1"/>
        <v>9999955352</v>
      </c>
      <c r="AE946" s="63"/>
      <c r="AF946" s="63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ht="19.5" customHeight="1">
      <c r="A947" s="82" t="str">
        <f>IF(controle!$D947="","",controle!$P947)</f>
        <v/>
      </c>
      <c r="B947" s="83"/>
      <c r="C947" s="83"/>
      <c r="D947" s="83"/>
      <c r="E947" s="83"/>
      <c r="F947" s="91"/>
      <c r="G947" s="99"/>
      <c r="H947" s="91"/>
      <c r="I947" s="100"/>
      <c r="J947" s="92" t="str">
        <f>IFERROR(IF((controle!$I947&gt;0),IF((DAYS360(TODAY(),(controle!$I947+editar!$C$9))&lt;1),"Vencido",IF((DAYS360(TODAY(),(controle!$I947+editar!$C$9))&lt;31),(DAYS360(TODAY(),(controle!$I947+editar!$C$9))&amp;" Dias para vencer"),"Válido")),""),"Inválido")</f>
        <v/>
      </c>
      <c r="K947" s="93" t="str">
        <f>controle!$R947</f>
        <v/>
      </c>
      <c r="L947" s="94"/>
      <c r="M947" s="95" t="str">
        <f>IFERROR(IF((controle!$L947&gt;0),IF((DAYS360(TODAY(),(controle!$L947+editar!$C$15))&lt;1),"Vencido",IF((DAYS360(TODAY(),(controle!$L947+editar!$C$15))&lt;31),(DAYS360(TODAY(),(controle!$L947+editar!$C$15))&amp;" Dias para vencer"),"Válido")),""),"Inválido")</f>
        <v/>
      </c>
      <c r="N947" s="94" t="str">
        <f>IF(controle!$L947="","",controle!$L947+editar!$C$15)</f>
        <v/>
      </c>
      <c r="O947" s="97"/>
      <c r="P947" s="80">
        <v>940.0</v>
      </c>
      <c r="Q947" s="80" t="str">
        <f>IF(controle!$J947="","",IF(controle!$J947="Vencido","Vencido",IF(controle!$J947="Válido","Válido","Próximo ao vencimento")))</f>
        <v/>
      </c>
      <c r="R947" s="81" t="str">
        <f>IF(controle!$I947="","",controle!$I947+editar!$C$9)</f>
        <v/>
      </c>
      <c r="S947" s="80" t="str">
        <f>IF(controle!$R947="","",VLOOKUP(MONTH(controle!$R947),editar!$F$2:$G$13,2,0))</f>
        <v/>
      </c>
      <c r="T947" s="80" t="str">
        <f>IF(controle!$R947="","",YEAR(controle!$R947))</f>
        <v/>
      </c>
      <c r="U947" s="80" t="str">
        <f>IF(controle!$M947="","",IF(controle!$M947="Vencido","Vencido",IF(controle!$M947="Válido","Válido","Próximo ao vencimento")))</f>
        <v/>
      </c>
      <c r="V947" s="80" t="str">
        <f>IF(controle!$N947="","",VLOOKUP(MONTH(controle!$N947),editar!$F$2:$G$13,2,0))</f>
        <v/>
      </c>
      <c r="W947" s="80" t="str">
        <f>IF(controle!$N947="","",YEAR(controle!$N947))</f>
        <v/>
      </c>
      <c r="X947" s="80" t="str">
        <f>IF(controle!$I947="","",VLOOKUP(MONTH(controle!$I947),editar!$F$2:$G$13,2,0))</f>
        <v/>
      </c>
      <c r="Y947" s="80" t="str">
        <f>IF(controle!$I947="","",YEAR(controle!$I947))</f>
        <v/>
      </c>
      <c r="Z947" s="80" t="str">
        <f>IF(controle!$L947="","",VLOOKUP(MONTH(controle!$L947),editar!$F$2:$G$13,2,0))</f>
        <v/>
      </c>
      <c r="AA947" s="80" t="str">
        <f>IF(controle!$L947="","",YEAR(controle!$L947))</f>
        <v/>
      </c>
      <c r="AB947" s="61"/>
      <c r="AC947" s="62">
        <f>IFERROR(K947-editar!$C$1,"")</f>
        <v>-44648</v>
      </c>
      <c r="AD947" s="62">
        <f t="shared" si="1"/>
        <v>9999955352</v>
      </c>
      <c r="AE947" s="63"/>
      <c r="AF947" s="63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ht="19.5" customHeight="1">
      <c r="A948" s="82" t="str">
        <f>IF(controle!$D948="","",controle!$P948)</f>
        <v/>
      </c>
      <c r="B948" s="83"/>
      <c r="C948" s="83"/>
      <c r="D948" s="83"/>
      <c r="E948" s="83"/>
      <c r="F948" s="91"/>
      <c r="G948" s="99"/>
      <c r="H948" s="91"/>
      <c r="I948" s="100"/>
      <c r="J948" s="92" t="str">
        <f>IFERROR(IF((controle!$I948&gt;0),IF((DAYS360(TODAY(),(controle!$I948+editar!$C$9))&lt;1),"Vencido",IF((DAYS360(TODAY(),(controle!$I948+editar!$C$9))&lt;31),(DAYS360(TODAY(),(controle!$I948+editar!$C$9))&amp;" Dias para vencer"),"Válido")),""),"Inválido")</f>
        <v/>
      </c>
      <c r="K948" s="93" t="str">
        <f>controle!$R948</f>
        <v/>
      </c>
      <c r="L948" s="94"/>
      <c r="M948" s="95" t="str">
        <f>IFERROR(IF((controle!$L948&gt;0),IF((DAYS360(TODAY(),(controle!$L948+editar!$C$15))&lt;1),"Vencido",IF((DAYS360(TODAY(),(controle!$L948+editar!$C$15))&lt;31),(DAYS360(TODAY(),(controle!$L948+editar!$C$15))&amp;" Dias para vencer"),"Válido")),""),"Inválido")</f>
        <v/>
      </c>
      <c r="N948" s="94" t="str">
        <f>IF(controle!$L948="","",controle!$L948+editar!$C$15)</f>
        <v/>
      </c>
      <c r="O948" s="97"/>
      <c r="P948" s="80">
        <v>941.0</v>
      </c>
      <c r="Q948" s="80" t="str">
        <f>IF(controle!$J948="","",IF(controle!$J948="Vencido","Vencido",IF(controle!$J948="Válido","Válido","Próximo ao vencimento")))</f>
        <v/>
      </c>
      <c r="R948" s="81" t="str">
        <f>IF(controle!$I948="","",controle!$I948+editar!$C$9)</f>
        <v/>
      </c>
      <c r="S948" s="80" t="str">
        <f>IF(controle!$R948="","",VLOOKUP(MONTH(controle!$R948),editar!$F$2:$G$13,2,0))</f>
        <v/>
      </c>
      <c r="T948" s="80" t="str">
        <f>IF(controle!$R948="","",YEAR(controle!$R948))</f>
        <v/>
      </c>
      <c r="U948" s="80" t="str">
        <f>IF(controle!$M948="","",IF(controle!$M948="Vencido","Vencido",IF(controle!$M948="Válido","Válido","Próximo ao vencimento")))</f>
        <v/>
      </c>
      <c r="V948" s="80" t="str">
        <f>IF(controle!$N948="","",VLOOKUP(MONTH(controle!$N948),editar!$F$2:$G$13,2,0))</f>
        <v/>
      </c>
      <c r="W948" s="80" t="str">
        <f>IF(controle!$N948="","",YEAR(controle!$N948))</f>
        <v/>
      </c>
      <c r="X948" s="80" t="str">
        <f>IF(controle!$I948="","",VLOOKUP(MONTH(controle!$I948),editar!$F$2:$G$13,2,0))</f>
        <v/>
      </c>
      <c r="Y948" s="80" t="str">
        <f>IF(controle!$I948="","",YEAR(controle!$I948))</f>
        <v/>
      </c>
      <c r="Z948" s="80" t="str">
        <f>IF(controle!$L948="","",VLOOKUP(MONTH(controle!$L948),editar!$F$2:$G$13,2,0))</f>
        <v/>
      </c>
      <c r="AA948" s="80" t="str">
        <f>IF(controle!$L948="","",YEAR(controle!$L948))</f>
        <v/>
      </c>
      <c r="AB948" s="61"/>
      <c r="AC948" s="62">
        <f>IFERROR(K948-editar!$C$1,"")</f>
        <v>-44648</v>
      </c>
      <c r="AD948" s="62">
        <f t="shared" si="1"/>
        <v>9999955352</v>
      </c>
      <c r="AE948" s="63"/>
      <c r="AF948" s="63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ht="19.5" customHeight="1">
      <c r="A949" s="82" t="str">
        <f>IF(controle!$D949="","",controle!$P949)</f>
        <v/>
      </c>
      <c r="B949" s="83"/>
      <c r="C949" s="83"/>
      <c r="D949" s="83"/>
      <c r="E949" s="83"/>
      <c r="F949" s="91"/>
      <c r="G949" s="99"/>
      <c r="H949" s="91"/>
      <c r="I949" s="100"/>
      <c r="J949" s="92" t="str">
        <f>IFERROR(IF((controle!$I949&gt;0),IF((DAYS360(TODAY(),(controle!$I949+editar!$C$9))&lt;1),"Vencido",IF((DAYS360(TODAY(),(controle!$I949+editar!$C$9))&lt;31),(DAYS360(TODAY(),(controle!$I949+editar!$C$9))&amp;" Dias para vencer"),"Válido")),""),"Inválido")</f>
        <v/>
      </c>
      <c r="K949" s="93" t="str">
        <f>controle!$R949</f>
        <v/>
      </c>
      <c r="L949" s="94"/>
      <c r="M949" s="95" t="str">
        <f>IFERROR(IF((controle!$L949&gt;0),IF((DAYS360(TODAY(),(controle!$L949+editar!$C$15))&lt;1),"Vencido",IF((DAYS360(TODAY(),(controle!$L949+editar!$C$15))&lt;31),(DAYS360(TODAY(),(controle!$L949+editar!$C$15))&amp;" Dias para vencer"),"Válido")),""),"Inválido")</f>
        <v/>
      </c>
      <c r="N949" s="94" t="str">
        <f>IF(controle!$L949="","",controle!$L949+editar!$C$15)</f>
        <v/>
      </c>
      <c r="O949" s="97"/>
      <c r="P949" s="80">
        <v>942.0</v>
      </c>
      <c r="Q949" s="80" t="str">
        <f>IF(controle!$J949="","",IF(controle!$J949="Vencido","Vencido",IF(controle!$J949="Válido","Válido","Próximo ao vencimento")))</f>
        <v/>
      </c>
      <c r="R949" s="81" t="str">
        <f>IF(controle!$I949="","",controle!$I949+editar!$C$9)</f>
        <v/>
      </c>
      <c r="S949" s="80" t="str">
        <f>IF(controle!$R949="","",VLOOKUP(MONTH(controle!$R949),editar!$F$2:$G$13,2,0))</f>
        <v/>
      </c>
      <c r="T949" s="80" t="str">
        <f>IF(controle!$R949="","",YEAR(controle!$R949))</f>
        <v/>
      </c>
      <c r="U949" s="80" t="str">
        <f>IF(controle!$M949="","",IF(controle!$M949="Vencido","Vencido",IF(controle!$M949="Válido","Válido","Próximo ao vencimento")))</f>
        <v/>
      </c>
      <c r="V949" s="80" t="str">
        <f>IF(controle!$N949="","",VLOOKUP(MONTH(controle!$N949),editar!$F$2:$G$13,2,0))</f>
        <v/>
      </c>
      <c r="W949" s="80" t="str">
        <f>IF(controle!$N949="","",YEAR(controle!$N949))</f>
        <v/>
      </c>
      <c r="X949" s="80" t="str">
        <f>IF(controle!$I949="","",VLOOKUP(MONTH(controle!$I949),editar!$F$2:$G$13,2,0))</f>
        <v/>
      </c>
      <c r="Y949" s="80" t="str">
        <f>IF(controle!$I949="","",YEAR(controle!$I949))</f>
        <v/>
      </c>
      <c r="Z949" s="80" t="str">
        <f>IF(controle!$L949="","",VLOOKUP(MONTH(controle!$L949),editar!$F$2:$G$13,2,0))</f>
        <v/>
      </c>
      <c r="AA949" s="80" t="str">
        <f>IF(controle!$L949="","",YEAR(controle!$L949))</f>
        <v/>
      </c>
      <c r="AB949" s="61"/>
      <c r="AC949" s="62">
        <f>IFERROR(K949-editar!$C$1,"")</f>
        <v>-44648</v>
      </c>
      <c r="AD949" s="62">
        <f t="shared" si="1"/>
        <v>9999955352</v>
      </c>
      <c r="AE949" s="63"/>
      <c r="AF949" s="63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ht="19.5" customHeight="1">
      <c r="A950" s="82" t="str">
        <f>IF(controle!$D950="","",controle!$P950)</f>
        <v/>
      </c>
      <c r="B950" s="83"/>
      <c r="C950" s="83"/>
      <c r="D950" s="83"/>
      <c r="E950" s="83"/>
      <c r="F950" s="91"/>
      <c r="G950" s="99"/>
      <c r="H950" s="91"/>
      <c r="I950" s="100"/>
      <c r="J950" s="92" t="str">
        <f>IFERROR(IF((controle!$I950&gt;0),IF((DAYS360(TODAY(),(controle!$I950+editar!$C$9))&lt;1),"Vencido",IF((DAYS360(TODAY(),(controle!$I950+editar!$C$9))&lt;31),(DAYS360(TODAY(),(controle!$I950+editar!$C$9))&amp;" Dias para vencer"),"Válido")),""),"Inválido")</f>
        <v/>
      </c>
      <c r="K950" s="93" t="str">
        <f>controle!$R950</f>
        <v/>
      </c>
      <c r="L950" s="94"/>
      <c r="M950" s="95" t="str">
        <f>IFERROR(IF((controle!$L950&gt;0),IF((DAYS360(TODAY(),(controle!$L950+editar!$C$15))&lt;1),"Vencido",IF((DAYS360(TODAY(),(controle!$L950+editar!$C$15))&lt;31),(DAYS360(TODAY(),(controle!$L950+editar!$C$15))&amp;" Dias para vencer"),"Válido")),""),"Inválido")</f>
        <v/>
      </c>
      <c r="N950" s="94" t="str">
        <f>IF(controle!$L950="","",controle!$L950+editar!$C$15)</f>
        <v/>
      </c>
      <c r="O950" s="97"/>
      <c r="P950" s="80">
        <v>943.0</v>
      </c>
      <c r="Q950" s="80" t="str">
        <f>IF(controle!$J950="","",IF(controle!$J950="Vencido","Vencido",IF(controle!$J950="Válido","Válido","Próximo ao vencimento")))</f>
        <v/>
      </c>
      <c r="R950" s="81" t="str">
        <f>IF(controle!$I950="","",controle!$I950+editar!$C$9)</f>
        <v/>
      </c>
      <c r="S950" s="80" t="str">
        <f>IF(controle!$R950="","",VLOOKUP(MONTH(controle!$R950),editar!$F$2:$G$13,2,0))</f>
        <v/>
      </c>
      <c r="T950" s="80" t="str">
        <f>IF(controle!$R950="","",YEAR(controle!$R950))</f>
        <v/>
      </c>
      <c r="U950" s="80" t="str">
        <f>IF(controle!$M950="","",IF(controle!$M950="Vencido","Vencido",IF(controle!$M950="Válido","Válido","Próximo ao vencimento")))</f>
        <v/>
      </c>
      <c r="V950" s="80" t="str">
        <f>IF(controle!$N950="","",VLOOKUP(MONTH(controle!$N950),editar!$F$2:$G$13,2,0))</f>
        <v/>
      </c>
      <c r="W950" s="80" t="str">
        <f>IF(controle!$N950="","",YEAR(controle!$N950))</f>
        <v/>
      </c>
      <c r="X950" s="80" t="str">
        <f>IF(controle!$I950="","",VLOOKUP(MONTH(controle!$I950),editar!$F$2:$G$13,2,0))</f>
        <v/>
      </c>
      <c r="Y950" s="80" t="str">
        <f>IF(controle!$I950="","",YEAR(controle!$I950))</f>
        <v/>
      </c>
      <c r="Z950" s="80" t="str">
        <f>IF(controle!$L950="","",VLOOKUP(MONTH(controle!$L950),editar!$F$2:$G$13,2,0))</f>
        <v/>
      </c>
      <c r="AA950" s="80" t="str">
        <f>IF(controle!$L950="","",YEAR(controle!$L950))</f>
        <v/>
      </c>
      <c r="AB950" s="61"/>
      <c r="AC950" s="62">
        <f>IFERROR(K950-editar!$C$1,"")</f>
        <v>-44648</v>
      </c>
      <c r="AD950" s="62">
        <f t="shared" si="1"/>
        <v>9999955352</v>
      </c>
      <c r="AE950" s="63"/>
      <c r="AF950" s="63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ht="19.5" customHeight="1">
      <c r="A951" s="82" t="str">
        <f>IF(controle!$D951="","",controle!$P951)</f>
        <v/>
      </c>
      <c r="B951" s="83"/>
      <c r="C951" s="83"/>
      <c r="D951" s="83"/>
      <c r="E951" s="83"/>
      <c r="F951" s="91"/>
      <c r="G951" s="99"/>
      <c r="H951" s="91"/>
      <c r="I951" s="100"/>
      <c r="J951" s="92" t="str">
        <f>IFERROR(IF((controle!$I951&gt;0),IF((DAYS360(TODAY(),(controle!$I951+editar!$C$9))&lt;1),"Vencido",IF((DAYS360(TODAY(),(controle!$I951+editar!$C$9))&lt;31),(DAYS360(TODAY(),(controle!$I951+editar!$C$9))&amp;" Dias para vencer"),"Válido")),""),"Inválido")</f>
        <v/>
      </c>
      <c r="K951" s="93" t="str">
        <f>controle!$R951</f>
        <v/>
      </c>
      <c r="L951" s="94"/>
      <c r="M951" s="95" t="str">
        <f>IFERROR(IF((controle!$L951&gt;0),IF((DAYS360(TODAY(),(controle!$L951+editar!$C$15))&lt;1),"Vencido",IF((DAYS360(TODAY(),(controle!$L951+editar!$C$15))&lt;31),(DAYS360(TODAY(),(controle!$L951+editar!$C$15))&amp;" Dias para vencer"),"Válido")),""),"Inválido")</f>
        <v/>
      </c>
      <c r="N951" s="94" t="str">
        <f>IF(controle!$L951="","",controle!$L951+editar!$C$15)</f>
        <v/>
      </c>
      <c r="O951" s="97"/>
      <c r="P951" s="80">
        <v>944.0</v>
      </c>
      <c r="Q951" s="80" t="str">
        <f>IF(controle!$J951="","",IF(controle!$J951="Vencido","Vencido",IF(controle!$J951="Válido","Válido","Próximo ao vencimento")))</f>
        <v/>
      </c>
      <c r="R951" s="81" t="str">
        <f>IF(controle!$I951="","",controle!$I951+editar!$C$9)</f>
        <v/>
      </c>
      <c r="S951" s="80" t="str">
        <f>IF(controle!$R951="","",VLOOKUP(MONTH(controle!$R951),editar!$F$2:$G$13,2,0))</f>
        <v/>
      </c>
      <c r="T951" s="80" t="str">
        <f>IF(controle!$R951="","",YEAR(controle!$R951))</f>
        <v/>
      </c>
      <c r="U951" s="80" t="str">
        <f>IF(controle!$M951="","",IF(controle!$M951="Vencido","Vencido",IF(controle!$M951="Válido","Válido","Próximo ao vencimento")))</f>
        <v/>
      </c>
      <c r="V951" s="80" t="str">
        <f>IF(controle!$N951="","",VLOOKUP(MONTH(controle!$N951),editar!$F$2:$G$13,2,0))</f>
        <v/>
      </c>
      <c r="W951" s="80" t="str">
        <f>IF(controle!$N951="","",YEAR(controle!$N951))</f>
        <v/>
      </c>
      <c r="X951" s="80" t="str">
        <f>IF(controle!$I951="","",VLOOKUP(MONTH(controle!$I951),editar!$F$2:$G$13,2,0))</f>
        <v/>
      </c>
      <c r="Y951" s="80" t="str">
        <f>IF(controle!$I951="","",YEAR(controle!$I951))</f>
        <v/>
      </c>
      <c r="Z951" s="80" t="str">
        <f>IF(controle!$L951="","",VLOOKUP(MONTH(controle!$L951),editar!$F$2:$G$13,2,0))</f>
        <v/>
      </c>
      <c r="AA951" s="80" t="str">
        <f>IF(controle!$L951="","",YEAR(controle!$L951))</f>
        <v/>
      </c>
      <c r="AB951" s="61"/>
      <c r="AC951" s="62">
        <f>IFERROR(K951-editar!$C$1,"")</f>
        <v>-44648</v>
      </c>
      <c r="AD951" s="62">
        <f t="shared" si="1"/>
        <v>9999955352</v>
      </c>
      <c r="AE951" s="63"/>
      <c r="AF951" s="63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ht="19.5" customHeight="1">
      <c r="A952" s="82" t="str">
        <f>IF(controle!$D952="","",controle!$P952)</f>
        <v/>
      </c>
      <c r="B952" s="83"/>
      <c r="C952" s="83"/>
      <c r="D952" s="83"/>
      <c r="E952" s="83"/>
      <c r="F952" s="91"/>
      <c r="G952" s="99"/>
      <c r="H952" s="91"/>
      <c r="I952" s="100"/>
      <c r="J952" s="92" t="str">
        <f>IFERROR(IF((controle!$I952&gt;0),IF((DAYS360(TODAY(),(controle!$I952+editar!$C$9))&lt;1),"Vencido",IF((DAYS360(TODAY(),(controle!$I952+editar!$C$9))&lt;31),(DAYS360(TODAY(),(controle!$I952+editar!$C$9))&amp;" Dias para vencer"),"Válido")),""),"Inválido")</f>
        <v/>
      </c>
      <c r="K952" s="93" t="str">
        <f>controle!$R952</f>
        <v/>
      </c>
      <c r="L952" s="94"/>
      <c r="M952" s="95" t="str">
        <f>IFERROR(IF((controle!$L952&gt;0),IF((DAYS360(TODAY(),(controle!$L952+editar!$C$15))&lt;1),"Vencido",IF((DAYS360(TODAY(),(controle!$L952+editar!$C$15))&lt;31),(DAYS360(TODAY(),(controle!$L952+editar!$C$15))&amp;" Dias para vencer"),"Válido")),""),"Inválido")</f>
        <v/>
      </c>
      <c r="N952" s="94" t="str">
        <f>IF(controle!$L952="","",controle!$L952+editar!$C$15)</f>
        <v/>
      </c>
      <c r="O952" s="97"/>
      <c r="P952" s="80">
        <v>945.0</v>
      </c>
      <c r="Q952" s="80" t="str">
        <f>IF(controle!$J952="","",IF(controle!$J952="Vencido","Vencido",IF(controle!$J952="Válido","Válido","Próximo ao vencimento")))</f>
        <v/>
      </c>
      <c r="R952" s="81" t="str">
        <f>IF(controle!$I952="","",controle!$I952+editar!$C$9)</f>
        <v/>
      </c>
      <c r="S952" s="80" t="str">
        <f>IF(controle!$R952="","",VLOOKUP(MONTH(controle!$R952),editar!$F$2:$G$13,2,0))</f>
        <v/>
      </c>
      <c r="T952" s="80" t="str">
        <f>IF(controle!$R952="","",YEAR(controle!$R952))</f>
        <v/>
      </c>
      <c r="U952" s="80" t="str">
        <f>IF(controle!$M952="","",IF(controle!$M952="Vencido","Vencido",IF(controle!$M952="Válido","Válido","Próximo ao vencimento")))</f>
        <v/>
      </c>
      <c r="V952" s="80" t="str">
        <f>IF(controle!$N952="","",VLOOKUP(MONTH(controle!$N952),editar!$F$2:$G$13,2,0))</f>
        <v/>
      </c>
      <c r="W952" s="80" t="str">
        <f>IF(controle!$N952="","",YEAR(controle!$N952))</f>
        <v/>
      </c>
      <c r="X952" s="80" t="str">
        <f>IF(controle!$I952="","",VLOOKUP(MONTH(controle!$I952),editar!$F$2:$G$13,2,0))</f>
        <v/>
      </c>
      <c r="Y952" s="80" t="str">
        <f>IF(controle!$I952="","",YEAR(controle!$I952))</f>
        <v/>
      </c>
      <c r="Z952" s="80" t="str">
        <f>IF(controle!$L952="","",VLOOKUP(MONTH(controle!$L952),editar!$F$2:$G$13,2,0))</f>
        <v/>
      </c>
      <c r="AA952" s="80" t="str">
        <f>IF(controle!$L952="","",YEAR(controle!$L952))</f>
        <v/>
      </c>
      <c r="AB952" s="61"/>
      <c r="AC952" s="62">
        <f>IFERROR(K952-editar!$C$1,"")</f>
        <v>-44648</v>
      </c>
      <c r="AD952" s="62">
        <f t="shared" si="1"/>
        <v>9999955352</v>
      </c>
      <c r="AE952" s="63"/>
      <c r="AF952" s="63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ht="19.5" customHeight="1">
      <c r="A953" s="82" t="str">
        <f>IF(controle!$D953="","",controle!$P953)</f>
        <v/>
      </c>
      <c r="B953" s="83"/>
      <c r="C953" s="83"/>
      <c r="D953" s="83"/>
      <c r="E953" s="83"/>
      <c r="F953" s="91"/>
      <c r="G953" s="99"/>
      <c r="H953" s="91"/>
      <c r="I953" s="100"/>
      <c r="J953" s="92" t="str">
        <f>IFERROR(IF((controle!$I953&gt;0),IF((DAYS360(TODAY(),(controle!$I953+editar!$C$9))&lt;1),"Vencido",IF((DAYS360(TODAY(),(controle!$I953+editar!$C$9))&lt;31),(DAYS360(TODAY(),(controle!$I953+editar!$C$9))&amp;" Dias para vencer"),"Válido")),""),"Inválido")</f>
        <v/>
      </c>
      <c r="K953" s="93" t="str">
        <f>controle!$R953</f>
        <v/>
      </c>
      <c r="L953" s="94"/>
      <c r="M953" s="95" t="str">
        <f>IFERROR(IF((controle!$L953&gt;0),IF((DAYS360(TODAY(),(controle!$L953+editar!$C$15))&lt;1),"Vencido",IF((DAYS360(TODAY(),(controle!$L953+editar!$C$15))&lt;31),(DAYS360(TODAY(),(controle!$L953+editar!$C$15))&amp;" Dias para vencer"),"Válido")),""),"Inválido")</f>
        <v/>
      </c>
      <c r="N953" s="94" t="str">
        <f>IF(controle!$L953="","",controle!$L953+editar!$C$15)</f>
        <v/>
      </c>
      <c r="O953" s="97"/>
      <c r="P953" s="80">
        <v>946.0</v>
      </c>
      <c r="Q953" s="80" t="str">
        <f>IF(controle!$J953="","",IF(controle!$J953="Vencido","Vencido",IF(controle!$J953="Válido","Válido","Próximo ao vencimento")))</f>
        <v/>
      </c>
      <c r="R953" s="81" t="str">
        <f>IF(controle!$I953="","",controle!$I953+editar!$C$9)</f>
        <v/>
      </c>
      <c r="S953" s="80" t="str">
        <f>IF(controle!$R953="","",VLOOKUP(MONTH(controle!$R953),editar!$F$2:$G$13,2,0))</f>
        <v/>
      </c>
      <c r="T953" s="80" t="str">
        <f>IF(controle!$R953="","",YEAR(controle!$R953))</f>
        <v/>
      </c>
      <c r="U953" s="80" t="str">
        <f>IF(controle!$M953="","",IF(controle!$M953="Vencido","Vencido",IF(controle!$M953="Válido","Válido","Próximo ao vencimento")))</f>
        <v/>
      </c>
      <c r="V953" s="80" t="str">
        <f>IF(controle!$N953="","",VLOOKUP(MONTH(controle!$N953),editar!$F$2:$G$13,2,0))</f>
        <v/>
      </c>
      <c r="W953" s="80" t="str">
        <f>IF(controle!$N953="","",YEAR(controle!$N953))</f>
        <v/>
      </c>
      <c r="X953" s="80" t="str">
        <f>IF(controle!$I953="","",VLOOKUP(MONTH(controle!$I953),editar!$F$2:$G$13,2,0))</f>
        <v/>
      </c>
      <c r="Y953" s="80" t="str">
        <f>IF(controle!$I953="","",YEAR(controle!$I953))</f>
        <v/>
      </c>
      <c r="Z953" s="80" t="str">
        <f>IF(controle!$L953="","",VLOOKUP(MONTH(controle!$L953),editar!$F$2:$G$13,2,0))</f>
        <v/>
      </c>
      <c r="AA953" s="80" t="str">
        <f>IF(controle!$L953="","",YEAR(controle!$L953))</f>
        <v/>
      </c>
      <c r="AB953" s="61"/>
      <c r="AC953" s="62">
        <f>IFERROR(K953-editar!$C$1,"")</f>
        <v>-44648</v>
      </c>
      <c r="AD953" s="62">
        <f t="shared" si="1"/>
        <v>9999955352</v>
      </c>
      <c r="AE953" s="63"/>
      <c r="AF953" s="63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ht="19.5" customHeight="1">
      <c r="A954" s="82" t="str">
        <f>IF(controle!$D954="","",controle!$P954)</f>
        <v/>
      </c>
      <c r="B954" s="83"/>
      <c r="C954" s="83"/>
      <c r="D954" s="83"/>
      <c r="E954" s="83"/>
      <c r="F954" s="91"/>
      <c r="G954" s="99"/>
      <c r="H954" s="91"/>
      <c r="I954" s="100"/>
      <c r="J954" s="92" t="str">
        <f>IFERROR(IF((controle!$I954&gt;0),IF((DAYS360(TODAY(),(controle!$I954+editar!$C$9))&lt;1),"Vencido",IF((DAYS360(TODAY(),(controle!$I954+editar!$C$9))&lt;31),(DAYS360(TODAY(),(controle!$I954+editar!$C$9))&amp;" Dias para vencer"),"Válido")),""),"Inválido")</f>
        <v/>
      </c>
      <c r="K954" s="93" t="str">
        <f>controle!$R954</f>
        <v/>
      </c>
      <c r="L954" s="94"/>
      <c r="M954" s="95" t="str">
        <f>IFERROR(IF((controle!$L954&gt;0),IF((DAYS360(TODAY(),(controle!$L954+editar!$C$15))&lt;1),"Vencido",IF((DAYS360(TODAY(),(controle!$L954+editar!$C$15))&lt;31),(DAYS360(TODAY(),(controle!$L954+editar!$C$15))&amp;" Dias para vencer"),"Válido")),""),"Inválido")</f>
        <v/>
      </c>
      <c r="N954" s="94" t="str">
        <f>IF(controle!$L954="","",controle!$L954+editar!$C$15)</f>
        <v/>
      </c>
      <c r="O954" s="97"/>
      <c r="P954" s="80">
        <v>947.0</v>
      </c>
      <c r="Q954" s="80" t="str">
        <f>IF(controle!$J954="","",IF(controle!$J954="Vencido","Vencido",IF(controle!$J954="Válido","Válido","Próximo ao vencimento")))</f>
        <v/>
      </c>
      <c r="R954" s="81" t="str">
        <f>IF(controle!$I954="","",controle!$I954+editar!$C$9)</f>
        <v/>
      </c>
      <c r="S954" s="80" t="str">
        <f>IF(controle!$R954="","",VLOOKUP(MONTH(controle!$R954),editar!$F$2:$G$13,2,0))</f>
        <v/>
      </c>
      <c r="T954" s="80" t="str">
        <f>IF(controle!$R954="","",YEAR(controle!$R954))</f>
        <v/>
      </c>
      <c r="U954" s="80" t="str">
        <f>IF(controle!$M954="","",IF(controle!$M954="Vencido","Vencido",IF(controle!$M954="Válido","Válido","Próximo ao vencimento")))</f>
        <v/>
      </c>
      <c r="V954" s="80" t="str">
        <f>IF(controle!$N954="","",VLOOKUP(MONTH(controle!$N954),editar!$F$2:$G$13,2,0))</f>
        <v/>
      </c>
      <c r="W954" s="80" t="str">
        <f>IF(controle!$N954="","",YEAR(controle!$N954))</f>
        <v/>
      </c>
      <c r="X954" s="80" t="str">
        <f>IF(controle!$I954="","",VLOOKUP(MONTH(controle!$I954),editar!$F$2:$G$13,2,0))</f>
        <v/>
      </c>
      <c r="Y954" s="80" t="str">
        <f>IF(controle!$I954="","",YEAR(controle!$I954))</f>
        <v/>
      </c>
      <c r="Z954" s="80" t="str">
        <f>IF(controle!$L954="","",VLOOKUP(MONTH(controle!$L954),editar!$F$2:$G$13,2,0))</f>
        <v/>
      </c>
      <c r="AA954" s="80" t="str">
        <f>IF(controle!$L954="","",YEAR(controle!$L954))</f>
        <v/>
      </c>
      <c r="AB954" s="61"/>
      <c r="AC954" s="62">
        <f>IFERROR(K954-editar!$C$1,"")</f>
        <v>-44648</v>
      </c>
      <c r="AD954" s="62">
        <f t="shared" si="1"/>
        <v>9999955352</v>
      </c>
      <c r="AE954" s="63"/>
      <c r="AF954" s="63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ht="19.5" customHeight="1">
      <c r="A955" s="82" t="str">
        <f>IF(controle!$D955="","",controle!$P955)</f>
        <v/>
      </c>
      <c r="B955" s="83"/>
      <c r="C955" s="83"/>
      <c r="D955" s="83"/>
      <c r="E955" s="83"/>
      <c r="F955" s="91"/>
      <c r="G955" s="99"/>
      <c r="H955" s="91"/>
      <c r="I955" s="100"/>
      <c r="J955" s="92" t="str">
        <f>IFERROR(IF((controle!$I955&gt;0),IF((DAYS360(TODAY(),(controle!$I955+editar!$C$9))&lt;1),"Vencido",IF((DAYS360(TODAY(),(controle!$I955+editar!$C$9))&lt;31),(DAYS360(TODAY(),(controle!$I955+editar!$C$9))&amp;" Dias para vencer"),"Válido")),""),"Inválido")</f>
        <v/>
      </c>
      <c r="K955" s="93" t="str">
        <f>controle!$R955</f>
        <v/>
      </c>
      <c r="L955" s="94"/>
      <c r="M955" s="95" t="str">
        <f>IFERROR(IF((controle!$L955&gt;0),IF((DAYS360(TODAY(),(controle!$L955+editar!$C$15))&lt;1),"Vencido",IF((DAYS360(TODAY(),(controle!$L955+editar!$C$15))&lt;31),(DAYS360(TODAY(),(controle!$L955+editar!$C$15))&amp;" Dias para vencer"),"Válido")),""),"Inválido")</f>
        <v/>
      </c>
      <c r="N955" s="94" t="str">
        <f>IF(controle!$L955="","",controle!$L955+editar!$C$15)</f>
        <v/>
      </c>
      <c r="O955" s="97"/>
      <c r="P955" s="80">
        <v>948.0</v>
      </c>
      <c r="Q955" s="80" t="str">
        <f>IF(controle!$J955="","",IF(controle!$J955="Vencido","Vencido",IF(controle!$J955="Válido","Válido","Próximo ao vencimento")))</f>
        <v/>
      </c>
      <c r="R955" s="81" t="str">
        <f>IF(controle!$I955="","",controle!$I955+editar!$C$9)</f>
        <v/>
      </c>
      <c r="S955" s="80" t="str">
        <f>IF(controle!$R955="","",VLOOKUP(MONTH(controle!$R955),editar!$F$2:$G$13,2,0))</f>
        <v/>
      </c>
      <c r="T955" s="80" t="str">
        <f>IF(controle!$R955="","",YEAR(controle!$R955))</f>
        <v/>
      </c>
      <c r="U955" s="80" t="str">
        <f>IF(controle!$M955="","",IF(controle!$M955="Vencido","Vencido",IF(controle!$M955="Válido","Válido","Próximo ao vencimento")))</f>
        <v/>
      </c>
      <c r="V955" s="80" t="str">
        <f>IF(controle!$N955="","",VLOOKUP(MONTH(controle!$N955),editar!$F$2:$G$13,2,0))</f>
        <v/>
      </c>
      <c r="W955" s="80" t="str">
        <f>IF(controle!$N955="","",YEAR(controle!$N955))</f>
        <v/>
      </c>
      <c r="X955" s="80" t="str">
        <f>IF(controle!$I955="","",VLOOKUP(MONTH(controle!$I955),editar!$F$2:$G$13,2,0))</f>
        <v/>
      </c>
      <c r="Y955" s="80" t="str">
        <f>IF(controle!$I955="","",YEAR(controle!$I955))</f>
        <v/>
      </c>
      <c r="Z955" s="80" t="str">
        <f>IF(controle!$L955="","",VLOOKUP(MONTH(controle!$L955),editar!$F$2:$G$13,2,0))</f>
        <v/>
      </c>
      <c r="AA955" s="80" t="str">
        <f>IF(controle!$L955="","",YEAR(controle!$L955))</f>
        <v/>
      </c>
      <c r="AB955" s="61"/>
      <c r="AC955" s="62">
        <f>IFERROR(K955-editar!$C$1,"")</f>
        <v>-44648</v>
      </c>
      <c r="AD955" s="62">
        <f t="shared" si="1"/>
        <v>9999955352</v>
      </c>
      <c r="AE955" s="63"/>
      <c r="AF955" s="63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ht="19.5" customHeight="1">
      <c r="A956" s="82" t="str">
        <f>IF(controle!$D956="","",controle!$P956)</f>
        <v/>
      </c>
      <c r="B956" s="83"/>
      <c r="C956" s="83"/>
      <c r="D956" s="83"/>
      <c r="E956" s="83"/>
      <c r="F956" s="91"/>
      <c r="G956" s="99"/>
      <c r="H956" s="91"/>
      <c r="I956" s="100"/>
      <c r="J956" s="92" t="str">
        <f>IFERROR(IF((controle!$I956&gt;0),IF((DAYS360(TODAY(),(controle!$I956+editar!$C$9))&lt;1),"Vencido",IF((DAYS360(TODAY(),(controle!$I956+editar!$C$9))&lt;31),(DAYS360(TODAY(),(controle!$I956+editar!$C$9))&amp;" Dias para vencer"),"Válido")),""),"Inválido")</f>
        <v/>
      </c>
      <c r="K956" s="93" t="str">
        <f>controle!$R956</f>
        <v/>
      </c>
      <c r="L956" s="94"/>
      <c r="M956" s="95" t="str">
        <f>IFERROR(IF((controle!$L956&gt;0),IF((DAYS360(TODAY(),(controle!$L956+editar!$C$15))&lt;1),"Vencido",IF((DAYS360(TODAY(),(controle!$L956+editar!$C$15))&lt;31),(DAYS360(TODAY(),(controle!$L956+editar!$C$15))&amp;" Dias para vencer"),"Válido")),""),"Inválido")</f>
        <v/>
      </c>
      <c r="N956" s="94" t="str">
        <f>IF(controle!$L956="","",controle!$L956+editar!$C$15)</f>
        <v/>
      </c>
      <c r="O956" s="97"/>
      <c r="P956" s="80">
        <v>949.0</v>
      </c>
      <c r="Q956" s="80" t="str">
        <f>IF(controle!$J956="","",IF(controle!$J956="Vencido","Vencido",IF(controle!$J956="Válido","Válido","Próximo ao vencimento")))</f>
        <v/>
      </c>
      <c r="R956" s="81" t="str">
        <f>IF(controle!$I956="","",controle!$I956+editar!$C$9)</f>
        <v/>
      </c>
      <c r="S956" s="80" t="str">
        <f>IF(controle!$R956="","",VLOOKUP(MONTH(controle!$R956),editar!$F$2:$G$13,2,0))</f>
        <v/>
      </c>
      <c r="T956" s="80" t="str">
        <f>IF(controle!$R956="","",YEAR(controle!$R956))</f>
        <v/>
      </c>
      <c r="U956" s="80" t="str">
        <f>IF(controle!$M956="","",IF(controle!$M956="Vencido","Vencido",IF(controle!$M956="Válido","Válido","Próximo ao vencimento")))</f>
        <v/>
      </c>
      <c r="V956" s="80" t="str">
        <f>IF(controle!$N956="","",VLOOKUP(MONTH(controle!$N956),editar!$F$2:$G$13,2,0))</f>
        <v/>
      </c>
      <c r="W956" s="80" t="str">
        <f>IF(controle!$N956="","",YEAR(controle!$N956))</f>
        <v/>
      </c>
      <c r="X956" s="80" t="str">
        <f>IF(controle!$I956="","",VLOOKUP(MONTH(controle!$I956),editar!$F$2:$G$13,2,0))</f>
        <v/>
      </c>
      <c r="Y956" s="80" t="str">
        <f>IF(controle!$I956="","",YEAR(controle!$I956))</f>
        <v/>
      </c>
      <c r="Z956" s="80" t="str">
        <f>IF(controle!$L956="","",VLOOKUP(MONTH(controle!$L956),editar!$F$2:$G$13,2,0))</f>
        <v/>
      </c>
      <c r="AA956" s="80" t="str">
        <f>IF(controle!$L956="","",YEAR(controle!$L956))</f>
        <v/>
      </c>
      <c r="AB956" s="61"/>
      <c r="AC956" s="62">
        <f>IFERROR(K956-editar!$C$1,"")</f>
        <v>-44648</v>
      </c>
      <c r="AD956" s="62">
        <f t="shared" si="1"/>
        <v>9999955352</v>
      </c>
      <c r="AE956" s="63"/>
      <c r="AF956" s="63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ht="19.5" customHeight="1">
      <c r="A957" s="82" t="str">
        <f>IF(controle!$D957="","",controle!$P957)</f>
        <v/>
      </c>
      <c r="B957" s="83"/>
      <c r="C957" s="83"/>
      <c r="D957" s="83"/>
      <c r="E957" s="83"/>
      <c r="F957" s="91"/>
      <c r="G957" s="99"/>
      <c r="H957" s="91"/>
      <c r="I957" s="100"/>
      <c r="J957" s="92" t="str">
        <f>IFERROR(IF((controle!$I957&gt;0),IF((DAYS360(TODAY(),(controle!$I957+editar!$C$9))&lt;1),"Vencido",IF((DAYS360(TODAY(),(controle!$I957+editar!$C$9))&lt;31),(DAYS360(TODAY(),(controle!$I957+editar!$C$9))&amp;" Dias para vencer"),"Válido")),""),"Inválido")</f>
        <v/>
      </c>
      <c r="K957" s="93" t="str">
        <f>controle!$R957</f>
        <v/>
      </c>
      <c r="L957" s="94"/>
      <c r="M957" s="95" t="str">
        <f>IFERROR(IF((controle!$L957&gt;0),IF((DAYS360(TODAY(),(controle!$L957+editar!$C$15))&lt;1),"Vencido",IF((DAYS360(TODAY(),(controle!$L957+editar!$C$15))&lt;31),(DAYS360(TODAY(),(controle!$L957+editar!$C$15))&amp;" Dias para vencer"),"Válido")),""),"Inválido")</f>
        <v/>
      </c>
      <c r="N957" s="94" t="str">
        <f>IF(controle!$L957="","",controle!$L957+editar!$C$15)</f>
        <v/>
      </c>
      <c r="O957" s="97"/>
      <c r="P957" s="80">
        <v>950.0</v>
      </c>
      <c r="Q957" s="80" t="str">
        <f>IF(controle!$J957="","",IF(controle!$J957="Vencido","Vencido",IF(controle!$J957="Válido","Válido","Próximo ao vencimento")))</f>
        <v/>
      </c>
      <c r="R957" s="81" t="str">
        <f>IF(controle!$I957="","",controle!$I957+editar!$C$9)</f>
        <v/>
      </c>
      <c r="S957" s="80" t="str">
        <f>IF(controle!$R957="","",VLOOKUP(MONTH(controle!$R957),editar!$F$2:$G$13,2,0))</f>
        <v/>
      </c>
      <c r="T957" s="80" t="str">
        <f>IF(controle!$R957="","",YEAR(controle!$R957))</f>
        <v/>
      </c>
      <c r="U957" s="80" t="str">
        <f>IF(controle!$M957="","",IF(controle!$M957="Vencido","Vencido",IF(controle!$M957="Válido","Válido","Próximo ao vencimento")))</f>
        <v/>
      </c>
      <c r="V957" s="80" t="str">
        <f>IF(controle!$N957="","",VLOOKUP(MONTH(controle!$N957),editar!$F$2:$G$13,2,0))</f>
        <v/>
      </c>
      <c r="W957" s="80" t="str">
        <f>IF(controle!$N957="","",YEAR(controle!$N957))</f>
        <v/>
      </c>
      <c r="X957" s="80" t="str">
        <f>IF(controle!$I957="","",VLOOKUP(MONTH(controle!$I957),editar!$F$2:$G$13,2,0))</f>
        <v/>
      </c>
      <c r="Y957" s="80" t="str">
        <f>IF(controle!$I957="","",YEAR(controle!$I957))</f>
        <v/>
      </c>
      <c r="Z957" s="80" t="str">
        <f>IF(controle!$L957="","",VLOOKUP(MONTH(controle!$L957),editar!$F$2:$G$13,2,0))</f>
        <v/>
      </c>
      <c r="AA957" s="80" t="str">
        <f>IF(controle!$L957="","",YEAR(controle!$L957))</f>
        <v/>
      </c>
      <c r="AB957" s="61"/>
      <c r="AC957" s="62">
        <f>IFERROR(K957-editar!$C$1,"")</f>
        <v>-44648</v>
      </c>
      <c r="AD957" s="62">
        <f t="shared" si="1"/>
        <v>9999955352</v>
      </c>
      <c r="AE957" s="63"/>
      <c r="AF957" s="63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ht="19.5" customHeight="1">
      <c r="A958" s="82" t="str">
        <f>IF(controle!$D958="","",controle!$P958)</f>
        <v/>
      </c>
      <c r="B958" s="83"/>
      <c r="C958" s="83"/>
      <c r="D958" s="83"/>
      <c r="E958" s="83"/>
      <c r="F958" s="91"/>
      <c r="G958" s="99"/>
      <c r="H958" s="91"/>
      <c r="I958" s="100"/>
      <c r="J958" s="92" t="str">
        <f>IFERROR(IF((controle!$I958&gt;0),IF((DAYS360(TODAY(),(controle!$I958+editar!$C$9))&lt;1),"Vencido",IF((DAYS360(TODAY(),(controle!$I958+editar!$C$9))&lt;31),(DAYS360(TODAY(),(controle!$I958+editar!$C$9))&amp;" Dias para vencer"),"Válido")),""),"Inválido")</f>
        <v/>
      </c>
      <c r="K958" s="93" t="str">
        <f>controle!$R958</f>
        <v/>
      </c>
      <c r="L958" s="94"/>
      <c r="M958" s="95" t="str">
        <f>IFERROR(IF((controle!$L958&gt;0),IF((DAYS360(TODAY(),(controle!$L958+editar!$C$15))&lt;1),"Vencido",IF((DAYS360(TODAY(),(controle!$L958+editar!$C$15))&lt;31),(DAYS360(TODAY(),(controle!$L958+editar!$C$15))&amp;" Dias para vencer"),"Válido")),""),"Inválido")</f>
        <v/>
      </c>
      <c r="N958" s="94" t="str">
        <f>IF(controle!$L958="","",controle!$L958+editar!$C$15)</f>
        <v/>
      </c>
      <c r="O958" s="97"/>
      <c r="P958" s="80">
        <v>951.0</v>
      </c>
      <c r="Q958" s="80" t="str">
        <f>IF(controle!$J958="","",IF(controle!$J958="Vencido","Vencido",IF(controle!$J958="Válido","Válido","Próximo ao vencimento")))</f>
        <v/>
      </c>
      <c r="R958" s="81" t="str">
        <f>IF(controle!$I958="","",controle!$I958+editar!$C$9)</f>
        <v/>
      </c>
      <c r="S958" s="80" t="str">
        <f>IF(controle!$R958="","",VLOOKUP(MONTH(controle!$R958),editar!$F$2:$G$13,2,0))</f>
        <v/>
      </c>
      <c r="T958" s="80" t="str">
        <f>IF(controle!$R958="","",YEAR(controle!$R958))</f>
        <v/>
      </c>
      <c r="U958" s="80" t="str">
        <f>IF(controle!$M958="","",IF(controle!$M958="Vencido","Vencido",IF(controle!$M958="Válido","Válido","Próximo ao vencimento")))</f>
        <v/>
      </c>
      <c r="V958" s="80" t="str">
        <f>IF(controle!$N958="","",VLOOKUP(MONTH(controle!$N958),editar!$F$2:$G$13,2,0))</f>
        <v/>
      </c>
      <c r="W958" s="80" t="str">
        <f>IF(controle!$N958="","",YEAR(controle!$N958))</f>
        <v/>
      </c>
      <c r="X958" s="80" t="str">
        <f>IF(controle!$I958="","",VLOOKUP(MONTH(controle!$I958),editar!$F$2:$G$13,2,0))</f>
        <v/>
      </c>
      <c r="Y958" s="80" t="str">
        <f>IF(controle!$I958="","",YEAR(controle!$I958))</f>
        <v/>
      </c>
      <c r="Z958" s="80" t="str">
        <f>IF(controle!$L958="","",VLOOKUP(MONTH(controle!$L958),editar!$F$2:$G$13,2,0))</f>
        <v/>
      </c>
      <c r="AA958" s="80" t="str">
        <f>IF(controle!$L958="","",YEAR(controle!$L958))</f>
        <v/>
      </c>
      <c r="AB958" s="61"/>
      <c r="AC958" s="62">
        <f>IFERROR(K958-editar!$C$1,"")</f>
        <v>-44648</v>
      </c>
      <c r="AD958" s="62">
        <f t="shared" si="1"/>
        <v>9999955352</v>
      </c>
      <c r="AE958" s="63"/>
      <c r="AF958" s="63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ht="19.5" customHeight="1">
      <c r="A959" s="82" t="str">
        <f>IF(controle!$D959="","",controle!$P959)</f>
        <v/>
      </c>
      <c r="B959" s="83"/>
      <c r="C959" s="83"/>
      <c r="D959" s="83"/>
      <c r="E959" s="83"/>
      <c r="F959" s="91"/>
      <c r="G959" s="99"/>
      <c r="H959" s="91"/>
      <c r="I959" s="100"/>
      <c r="J959" s="92" t="str">
        <f>IFERROR(IF((controle!$I959&gt;0),IF((DAYS360(TODAY(),(controle!$I959+editar!$C$9))&lt;1),"Vencido",IF((DAYS360(TODAY(),(controle!$I959+editar!$C$9))&lt;31),(DAYS360(TODAY(),(controle!$I959+editar!$C$9))&amp;" Dias para vencer"),"Válido")),""),"Inválido")</f>
        <v/>
      </c>
      <c r="K959" s="93" t="str">
        <f>controle!$R959</f>
        <v/>
      </c>
      <c r="L959" s="94"/>
      <c r="M959" s="95" t="str">
        <f>IFERROR(IF((controle!$L959&gt;0),IF((DAYS360(TODAY(),(controle!$L959+editar!$C$15))&lt;1),"Vencido",IF((DAYS360(TODAY(),(controle!$L959+editar!$C$15))&lt;31),(DAYS360(TODAY(),(controle!$L959+editar!$C$15))&amp;" Dias para vencer"),"Válido")),""),"Inválido")</f>
        <v/>
      </c>
      <c r="N959" s="94" t="str">
        <f>IF(controle!$L959="","",controle!$L959+editar!$C$15)</f>
        <v/>
      </c>
      <c r="O959" s="97"/>
      <c r="P959" s="80">
        <v>952.0</v>
      </c>
      <c r="Q959" s="80" t="str">
        <f>IF(controle!$J959="","",IF(controle!$J959="Vencido","Vencido",IF(controle!$J959="Válido","Válido","Próximo ao vencimento")))</f>
        <v/>
      </c>
      <c r="R959" s="81" t="str">
        <f>IF(controle!$I959="","",controle!$I959+editar!$C$9)</f>
        <v/>
      </c>
      <c r="S959" s="80" t="str">
        <f>IF(controle!$R959="","",VLOOKUP(MONTH(controle!$R959),editar!$F$2:$G$13,2,0))</f>
        <v/>
      </c>
      <c r="T959" s="80" t="str">
        <f>IF(controle!$R959="","",YEAR(controle!$R959))</f>
        <v/>
      </c>
      <c r="U959" s="80" t="str">
        <f>IF(controle!$M959="","",IF(controle!$M959="Vencido","Vencido",IF(controle!$M959="Válido","Válido","Próximo ao vencimento")))</f>
        <v/>
      </c>
      <c r="V959" s="80" t="str">
        <f>IF(controle!$N959="","",VLOOKUP(MONTH(controle!$N959),editar!$F$2:$G$13,2,0))</f>
        <v/>
      </c>
      <c r="W959" s="80" t="str">
        <f>IF(controle!$N959="","",YEAR(controle!$N959))</f>
        <v/>
      </c>
      <c r="X959" s="80" t="str">
        <f>IF(controle!$I959="","",VLOOKUP(MONTH(controle!$I959),editar!$F$2:$G$13,2,0))</f>
        <v/>
      </c>
      <c r="Y959" s="80" t="str">
        <f>IF(controle!$I959="","",YEAR(controle!$I959))</f>
        <v/>
      </c>
      <c r="Z959" s="80" t="str">
        <f>IF(controle!$L959="","",VLOOKUP(MONTH(controle!$L959),editar!$F$2:$G$13,2,0))</f>
        <v/>
      </c>
      <c r="AA959" s="80" t="str">
        <f>IF(controle!$L959="","",YEAR(controle!$L959))</f>
        <v/>
      </c>
      <c r="AB959" s="61"/>
      <c r="AC959" s="62">
        <f>IFERROR(K959-editar!$C$1,"")</f>
        <v>-44648</v>
      </c>
      <c r="AD959" s="62">
        <f t="shared" si="1"/>
        <v>9999955352</v>
      </c>
      <c r="AE959" s="63"/>
      <c r="AF959" s="63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ht="19.5" customHeight="1">
      <c r="A960" s="82" t="str">
        <f>IF(controle!$D960="","",controle!$P960)</f>
        <v/>
      </c>
      <c r="B960" s="83"/>
      <c r="C960" s="83"/>
      <c r="D960" s="83"/>
      <c r="E960" s="83"/>
      <c r="F960" s="91"/>
      <c r="G960" s="99"/>
      <c r="H960" s="91"/>
      <c r="I960" s="100"/>
      <c r="J960" s="92" t="str">
        <f>IFERROR(IF((controle!$I960&gt;0),IF((DAYS360(TODAY(),(controle!$I960+editar!$C$9))&lt;1),"Vencido",IF((DAYS360(TODAY(),(controle!$I960+editar!$C$9))&lt;31),(DAYS360(TODAY(),(controle!$I960+editar!$C$9))&amp;" Dias para vencer"),"Válido")),""),"Inválido")</f>
        <v/>
      </c>
      <c r="K960" s="93" t="str">
        <f>controle!$R960</f>
        <v/>
      </c>
      <c r="L960" s="94"/>
      <c r="M960" s="95" t="str">
        <f>IFERROR(IF((controle!$L960&gt;0),IF((DAYS360(TODAY(),(controle!$L960+editar!$C$15))&lt;1),"Vencido",IF((DAYS360(TODAY(),(controle!$L960+editar!$C$15))&lt;31),(DAYS360(TODAY(),(controle!$L960+editar!$C$15))&amp;" Dias para vencer"),"Válido")),""),"Inválido")</f>
        <v/>
      </c>
      <c r="N960" s="94" t="str">
        <f>IF(controle!$L960="","",controle!$L960+editar!$C$15)</f>
        <v/>
      </c>
      <c r="O960" s="97"/>
      <c r="P960" s="80">
        <v>953.0</v>
      </c>
      <c r="Q960" s="80" t="str">
        <f>IF(controle!$J960="","",IF(controle!$J960="Vencido","Vencido",IF(controle!$J960="Válido","Válido","Próximo ao vencimento")))</f>
        <v/>
      </c>
      <c r="R960" s="81" t="str">
        <f>IF(controle!$I960="","",controle!$I960+editar!$C$9)</f>
        <v/>
      </c>
      <c r="S960" s="80" t="str">
        <f>IF(controle!$R960="","",VLOOKUP(MONTH(controle!$R960),editar!$F$2:$G$13,2,0))</f>
        <v/>
      </c>
      <c r="T960" s="80" t="str">
        <f>IF(controle!$R960="","",YEAR(controle!$R960))</f>
        <v/>
      </c>
      <c r="U960" s="80" t="str">
        <f>IF(controle!$M960="","",IF(controle!$M960="Vencido","Vencido",IF(controle!$M960="Válido","Válido","Próximo ao vencimento")))</f>
        <v/>
      </c>
      <c r="V960" s="80" t="str">
        <f>IF(controle!$N960="","",VLOOKUP(MONTH(controle!$N960),editar!$F$2:$G$13,2,0))</f>
        <v/>
      </c>
      <c r="W960" s="80" t="str">
        <f>IF(controle!$N960="","",YEAR(controle!$N960))</f>
        <v/>
      </c>
      <c r="X960" s="80" t="str">
        <f>IF(controle!$I960="","",VLOOKUP(MONTH(controle!$I960),editar!$F$2:$G$13,2,0))</f>
        <v/>
      </c>
      <c r="Y960" s="80" t="str">
        <f>IF(controle!$I960="","",YEAR(controle!$I960))</f>
        <v/>
      </c>
      <c r="Z960" s="80" t="str">
        <f>IF(controle!$L960="","",VLOOKUP(MONTH(controle!$L960),editar!$F$2:$G$13,2,0))</f>
        <v/>
      </c>
      <c r="AA960" s="80" t="str">
        <f>IF(controle!$L960="","",YEAR(controle!$L960))</f>
        <v/>
      </c>
      <c r="AB960" s="61"/>
      <c r="AC960" s="62">
        <f>IFERROR(K960-editar!$C$1,"")</f>
        <v>-44648</v>
      </c>
      <c r="AD960" s="62">
        <f t="shared" si="1"/>
        <v>9999955352</v>
      </c>
      <c r="AE960" s="63"/>
      <c r="AF960" s="63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ht="19.5" customHeight="1">
      <c r="A961" s="82" t="str">
        <f>IF(controle!$D961="","",controle!$P961)</f>
        <v/>
      </c>
      <c r="B961" s="83"/>
      <c r="C961" s="83"/>
      <c r="D961" s="83"/>
      <c r="E961" s="83"/>
      <c r="F961" s="91"/>
      <c r="G961" s="99"/>
      <c r="H961" s="91"/>
      <c r="I961" s="100"/>
      <c r="J961" s="92" t="str">
        <f>IFERROR(IF((controle!$I961&gt;0),IF((DAYS360(TODAY(),(controle!$I961+editar!$C$9))&lt;1),"Vencido",IF((DAYS360(TODAY(),(controle!$I961+editar!$C$9))&lt;31),(DAYS360(TODAY(),(controle!$I961+editar!$C$9))&amp;" Dias para vencer"),"Válido")),""),"Inválido")</f>
        <v/>
      </c>
      <c r="K961" s="93" t="str">
        <f>controle!$R961</f>
        <v/>
      </c>
      <c r="L961" s="94"/>
      <c r="M961" s="95" t="str">
        <f>IFERROR(IF((controle!$L961&gt;0),IF((DAYS360(TODAY(),(controle!$L961+editar!$C$15))&lt;1),"Vencido",IF((DAYS360(TODAY(),(controle!$L961+editar!$C$15))&lt;31),(DAYS360(TODAY(),(controle!$L961+editar!$C$15))&amp;" Dias para vencer"),"Válido")),""),"Inválido")</f>
        <v/>
      </c>
      <c r="N961" s="94" t="str">
        <f>IF(controle!$L961="","",controle!$L961+editar!$C$15)</f>
        <v/>
      </c>
      <c r="O961" s="97"/>
      <c r="P961" s="80">
        <v>954.0</v>
      </c>
      <c r="Q961" s="80" t="str">
        <f>IF(controle!$J961="","",IF(controle!$J961="Vencido","Vencido",IF(controle!$J961="Válido","Válido","Próximo ao vencimento")))</f>
        <v/>
      </c>
      <c r="R961" s="81" t="str">
        <f>IF(controle!$I961="","",controle!$I961+editar!$C$9)</f>
        <v/>
      </c>
      <c r="S961" s="80" t="str">
        <f>IF(controle!$R961="","",VLOOKUP(MONTH(controle!$R961),editar!$F$2:$G$13,2,0))</f>
        <v/>
      </c>
      <c r="T961" s="80" t="str">
        <f>IF(controle!$R961="","",YEAR(controle!$R961))</f>
        <v/>
      </c>
      <c r="U961" s="80" t="str">
        <f>IF(controle!$M961="","",IF(controle!$M961="Vencido","Vencido",IF(controle!$M961="Válido","Válido","Próximo ao vencimento")))</f>
        <v/>
      </c>
      <c r="V961" s="80" t="str">
        <f>IF(controle!$N961="","",VLOOKUP(MONTH(controle!$N961),editar!$F$2:$G$13,2,0))</f>
        <v/>
      </c>
      <c r="W961" s="80" t="str">
        <f>IF(controle!$N961="","",YEAR(controle!$N961))</f>
        <v/>
      </c>
      <c r="X961" s="80" t="str">
        <f>IF(controle!$I961="","",VLOOKUP(MONTH(controle!$I961),editar!$F$2:$G$13,2,0))</f>
        <v/>
      </c>
      <c r="Y961" s="80" t="str">
        <f>IF(controle!$I961="","",YEAR(controle!$I961))</f>
        <v/>
      </c>
      <c r="Z961" s="80" t="str">
        <f>IF(controle!$L961="","",VLOOKUP(MONTH(controle!$L961),editar!$F$2:$G$13,2,0))</f>
        <v/>
      </c>
      <c r="AA961" s="80" t="str">
        <f>IF(controle!$L961="","",YEAR(controle!$L961))</f>
        <v/>
      </c>
      <c r="AB961" s="61"/>
      <c r="AC961" s="62">
        <f>IFERROR(K961-editar!$C$1,"")</f>
        <v>-44648</v>
      </c>
      <c r="AD961" s="62">
        <f t="shared" si="1"/>
        <v>9999955352</v>
      </c>
      <c r="AE961" s="63"/>
      <c r="AF961" s="63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ht="19.5" customHeight="1">
      <c r="A962" s="82" t="str">
        <f>IF(controle!$D962="","",controle!$P962)</f>
        <v/>
      </c>
      <c r="B962" s="83"/>
      <c r="C962" s="83"/>
      <c r="D962" s="83"/>
      <c r="E962" s="83"/>
      <c r="F962" s="91"/>
      <c r="G962" s="99"/>
      <c r="H962" s="91"/>
      <c r="I962" s="100"/>
      <c r="J962" s="92" t="str">
        <f>IFERROR(IF((controle!$I962&gt;0),IF((DAYS360(TODAY(),(controle!$I962+editar!$C$9))&lt;1),"Vencido",IF((DAYS360(TODAY(),(controle!$I962+editar!$C$9))&lt;31),(DAYS360(TODAY(),(controle!$I962+editar!$C$9))&amp;" Dias para vencer"),"Válido")),""),"Inválido")</f>
        <v/>
      </c>
      <c r="K962" s="93" t="str">
        <f>controle!$R962</f>
        <v/>
      </c>
      <c r="L962" s="94"/>
      <c r="M962" s="95" t="str">
        <f>IFERROR(IF((controle!$L962&gt;0),IF((DAYS360(TODAY(),(controle!$L962+editar!$C$15))&lt;1),"Vencido",IF((DAYS360(TODAY(),(controle!$L962+editar!$C$15))&lt;31),(DAYS360(TODAY(),(controle!$L962+editar!$C$15))&amp;" Dias para vencer"),"Válido")),""),"Inválido")</f>
        <v/>
      </c>
      <c r="N962" s="94" t="str">
        <f>IF(controle!$L962="","",controle!$L962+editar!$C$15)</f>
        <v/>
      </c>
      <c r="O962" s="97"/>
      <c r="P962" s="80">
        <v>955.0</v>
      </c>
      <c r="Q962" s="80" t="str">
        <f>IF(controle!$J962="","",IF(controle!$J962="Vencido","Vencido",IF(controle!$J962="Válido","Válido","Próximo ao vencimento")))</f>
        <v/>
      </c>
      <c r="R962" s="81" t="str">
        <f>IF(controle!$I962="","",controle!$I962+editar!$C$9)</f>
        <v/>
      </c>
      <c r="S962" s="80" t="str">
        <f>IF(controle!$R962="","",VLOOKUP(MONTH(controle!$R962),editar!$F$2:$G$13,2,0))</f>
        <v/>
      </c>
      <c r="T962" s="80" t="str">
        <f>IF(controle!$R962="","",YEAR(controle!$R962))</f>
        <v/>
      </c>
      <c r="U962" s="80" t="str">
        <f>IF(controle!$M962="","",IF(controle!$M962="Vencido","Vencido",IF(controle!$M962="Válido","Válido","Próximo ao vencimento")))</f>
        <v/>
      </c>
      <c r="V962" s="80" t="str">
        <f>IF(controle!$N962="","",VLOOKUP(MONTH(controle!$N962),editar!$F$2:$G$13,2,0))</f>
        <v/>
      </c>
      <c r="W962" s="80" t="str">
        <f>IF(controle!$N962="","",YEAR(controle!$N962))</f>
        <v/>
      </c>
      <c r="X962" s="80" t="str">
        <f>IF(controle!$I962="","",VLOOKUP(MONTH(controle!$I962),editar!$F$2:$G$13,2,0))</f>
        <v/>
      </c>
      <c r="Y962" s="80" t="str">
        <f>IF(controle!$I962="","",YEAR(controle!$I962))</f>
        <v/>
      </c>
      <c r="Z962" s="80" t="str">
        <f>IF(controle!$L962="","",VLOOKUP(MONTH(controle!$L962),editar!$F$2:$G$13,2,0))</f>
        <v/>
      </c>
      <c r="AA962" s="80" t="str">
        <f>IF(controle!$L962="","",YEAR(controle!$L962))</f>
        <v/>
      </c>
      <c r="AB962" s="61"/>
      <c r="AC962" s="62">
        <f>IFERROR(K962-editar!$C$1,"")</f>
        <v>-44648</v>
      </c>
      <c r="AD962" s="62">
        <f t="shared" si="1"/>
        <v>9999955352</v>
      </c>
      <c r="AE962" s="63"/>
      <c r="AF962" s="63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ht="19.5" customHeight="1">
      <c r="A963" s="82" t="str">
        <f>IF(controle!$D963="","",controle!$P963)</f>
        <v/>
      </c>
      <c r="B963" s="83"/>
      <c r="C963" s="83"/>
      <c r="D963" s="83"/>
      <c r="E963" s="83"/>
      <c r="F963" s="91"/>
      <c r="G963" s="99"/>
      <c r="H963" s="91"/>
      <c r="I963" s="100"/>
      <c r="J963" s="92" t="str">
        <f>IFERROR(IF((controle!$I963&gt;0),IF((DAYS360(TODAY(),(controle!$I963+editar!$C$9))&lt;1),"Vencido",IF((DAYS360(TODAY(),(controle!$I963+editar!$C$9))&lt;31),(DAYS360(TODAY(),(controle!$I963+editar!$C$9))&amp;" Dias para vencer"),"Válido")),""),"Inválido")</f>
        <v/>
      </c>
      <c r="K963" s="93" t="str">
        <f>controle!$R963</f>
        <v/>
      </c>
      <c r="L963" s="94"/>
      <c r="M963" s="95" t="str">
        <f>IFERROR(IF((controle!$L963&gt;0),IF((DAYS360(TODAY(),(controle!$L963+editar!$C$15))&lt;1),"Vencido",IF((DAYS360(TODAY(),(controle!$L963+editar!$C$15))&lt;31),(DAYS360(TODAY(),(controle!$L963+editar!$C$15))&amp;" Dias para vencer"),"Válido")),""),"Inválido")</f>
        <v/>
      </c>
      <c r="N963" s="94" t="str">
        <f>IF(controle!$L963="","",controle!$L963+editar!$C$15)</f>
        <v/>
      </c>
      <c r="O963" s="97"/>
      <c r="P963" s="80">
        <v>956.0</v>
      </c>
      <c r="Q963" s="80" t="str">
        <f>IF(controle!$J963="","",IF(controle!$J963="Vencido","Vencido",IF(controle!$J963="Válido","Válido","Próximo ao vencimento")))</f>
        <v/>
      </c>
      <c r="R963" s="81" t="str">
        <f>IF(controle!$I963="","",controle!$I963+editar!$C$9)</f>
        <v/>
      </c>
      <c r="S963" s="80" t="str">
        <f>IF(controle!$R963="","",VLOOKUP(MONTH(controle!$R963),editar!$F$2:$G$13,2,0))</f>
        <v/>
      </c>
      <c r="T963" s="80" t="str">
        <f>IF(controle!$R963="","",YEAR(controle!$R963))</f>
        <v/>
      </c>
      <c r="U963" s="80" t="str">
        <f>IF(controle!$M963="","",IF(controle!$M963="Vencido","Vencido",IF(controle!$M963="Válido","Válido","Próximo ao vencimento")))</f>
        <v/>
      </c>
      <c r="V963" s="80" t="str">
        <f>IF(controle!$N963="","",VLOOKUP(MONTH(controle!$N963),editar!$F$2:$G$13,2,0))</f>
        <v/>
      </c>
      <c r="W963" s="80" t="str">
        <f>IF(controle!$N963="","",YEAR(controle!$N963))</f>
        <v/>
      </c>
      <c r="X963" s="80" t="str">
        <f>IF(controle!$I963="","",VLOOKUP(MONTH(controle!$I963),editar!$F$2:$G$13,2,0))</f>
        <v/>
      </c>
      <c r="Y963" s="80" t="str">
        <f>IF(controle!$I963="","",YEAR(controle!$I963))</f>
        <v/>
      </c>
      <c r="Z963" s="80" t="str">
        <f>IF(controle!$L963="","",VLOOKUP(MONTH(controle!$L963),editar!$F$2:$G$13,2,0))</f>
        <v/>
      </c>
      <c r="AA963" s="80" t="str">
        <f>IF(controle!$L963="","",YEAR(controle!$L963))</f>
        <v/>
      </c>
      <c r="AB963" s="61"/>
      <c r="AC963" s="62">
        <f>IFERROR(K963-editar!$C$1,"")</f>
        <v>-44648</v>
      </c>
      <c r="AD963" s="62">
        <f t="shared" si="1"/>
        <v>9999955352</v>
      </c>
      <c r="AE963" s="63"/>
      <c r="AF963" s="63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ht="19.5" customHeight="1">
      <c r="A964" s="82" t="str">
        <f>IF(controle!$D964="","",controle!$P964)</f>
        <v/>
      </c>
      <c r="B964" s="83"/>
      <c r="C964" s="83"/>
      <c r="D964" s="83"/>
      <c r="E964" s="83"/>
      <c r="F964" s="91"/>
      <c r="G964" s="99"/>
      <c r="H964" s="91"/>
      <c r="I964" s="100"/>
      <c r="J964" s="92" t="str">
        <f>IFERROR(IF((controle!$I964&gt;0),IF((DAYS360(TODAY(),(controle!$I964+editar!$C$9))&lt;1),"Vencido",IF((DAYS360(TODAY(),(controle!$I964+editar!$C$9))&lt;31),(DAYS360(TODAY(),(controle!$I964+editar!$C$9))&amp;" Dias para vencer"),"Válido")),""),"Inválido")</f>
        <v/>
      </c>
      <c r="K964" s="93" t="str">
        <f>controle!$R964</f>
        <v/>
      </c>
      <c r="L964" s="94"/>
      <c r="M964" s="95" t="str">
        <f>IFERROR(IF((controle!$L964&gt;0),IF((DAYS360(TODAY(),(controle!$L964+editar!$C$15))&lt;1),"Vencido",IF((DAYS360(TODAY(),(controle!$L964+editar!$C$15))&lt;31),(DAYS360(TODAY(),(controle!$L964+editar!$C$15))&amp;" Dias para vencer"),"Válido")),""),"Inválido")</f>
        <v/>
      </c>
      <c r="N964" s="94" t="str">
        <f>IF(controle!$L964="","",controle!$L964+editar!$C$15)</f>
        <v/>
      </c>
      <c r="O964" s="97"/>
      <c r="P964" s="80">
        <v>957.0</v>
      </c>
      <c r="Q964" s="80" t="str">
        <f>IF(controle!$J964="","",IF(controle!$J964="Vencido","Vencido",IF(controle!$J964="Válido","Válido","Próximo ao vencimento")))</f>
        <v/>
      </c>
      <c r="R964" s="81" t="str">
        <f>IF(controle!$I964="","",controle!$I964+editar!$C$9)</f>
        <v/>
      </c>
      <c r="S964" s="80" t="str">
        <f>IF(controle!$R964="","",VLOOKUP(MONTH(controle!$R964),editar!$F$2:$G$13,2,0))</f>
        <v/>
      </c>
      <c r="T964" s="80" t="str">
        <f>IF(controle!$R964="","",YEAR(controle!$R964))</f>
        <v/>
      </c>
      <c r="U964" s="80" t="str">
        <f>IF(controle!$M964="","",IF(controle!$M964="Vencido","Vencido",IF(controle!$M964="Válido","Válido","Próximo ao vencimento")))</f>
        <v/>
      </c>
      <c r="V964" s="80" t="str">
        <f>IF(controle!$N964="","",VLOOKUP(MONTH(controle!$N964),editar!$F$2:$G$13,2,0))</f>
        <v/>
      </c>
      <c r="W964" s="80" t="str">
        <f>IF(controle!$N964="","",YEAR(controle!$N964))</f>
        <v/>
      </c>
      <c r="X964" s="80" t="str">
        <f>IF(controle!$I964="","",VLOOKUP(MONTH(controle!$I964),editar!$F$2:$G$13,2,0))</f>
        <v/>
      </c>
      <c r="Y964" s="80" t="str">
        <f>IF(controle!$I964="","",YEAR(controle!$I964))</f>
        <v/>
      </c>
      <c r="Z964" s="80" t="str">
        <f>IF(controle!$L964="","",VLOOKUP(MONTH(controle!$L964),editar!$F$2:$G$13,2,0))</f>
        <v/>
      </c>
      <c r="AA964" s="80" t="str">
        <f>IF(controle!$L964="","",YEAR(controle!$L964))</f>
        <v/>
      </c>
      <c r="AB964" s="61"/>
      <c r="AC964" s="62">
        <f>IFERROR(K964-editar!$C$1,"")</f>
        <v>-44648</v>
      </c>
      <c r="AD964" s="62">
        <f t="shared" si="1"/>
        <v>9999955352</v>
      </c>
      <c r="AE964" s="63"/>
      <c r="AF964" s="63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ht="19.5" customHeight="1">
      <c r="A965" s="82" t="str">
        <f>IF(controle!$D965="","",controle!$P965)</f>
        <v/>
      </c>
      <c r="B965" s="83"/>
      <c r="C965" s="83"/>
      <c r="D965" s="83"/>
      <c r="E965" s="83"/>
      <c r="F965" s="91"/>
      <c r="G965" s="99"/>
      <c r="H965" s="91"/>
      <c r="I965" s="100"/>
      <c r="J965" s="92" t="str">
        <f>IFERROR(IF((controle!$I965&gt;0),IF((DAYS360(TODAY(),(controle!$I965+editar!$C$9))&lt;1),"Vencido",IF((DAYS360(TODAY(),(controle!$I965+editar!$C$9))&lt;31),(DAYS360(TODAY(),(controle!$I965+editar!$C$9))&amp;" Dias para vencer"),"Válido")),""),"Inválido")</f>
        <v/>
      </c>
      <c r="K965" s="93" t="str">
        <f>controle!$R965</f>
        <v/>
      </c>
      <c r="L965" s="94"/>
      <c r="M965" s="95" t="str">
        <f>IFERROR(IF((controle!$L965&gt;0),IF((DAYS360(TODAY(),(controle!$L965+editar!$C$15))&lt;1),"Vencido",IF((DAYS360(TODAY(),(controle!$L965+editar!$C$15))&lt;31),(DAYS360(TODAY(),(controle!$L965+editar!$C$15))&amp;" Dias para vencer"),"Válido")),""),"Inválido")</f>
        <v/>
      </c>
      <c r="N965" s="94" t="str">
        <f>IF(controle!$L965="","",controle!$L965+editar!$C$15)</f>
        <v/>
      </c>
      <c r="O965" s="97"/>
      <c r="P965" s="80">
        <v>958.0</v>
      </c>
      <c r="Q965" s="80" t="str">
        <f>IF(controle!$J965="","",IF(controle!$J965="Vencido","Vencido",IF(controle!$J965="Válido","Válido","Próximo ao vencimento")))</f>
        <v/>
      </c>
      <c r="R965" s="81" t="str">
        <f>IF(controle!$I965="","",controle!$I965+editar!$C$9)</f>
        <v/>
      </c>
      <c r="S965" s="80" t="str">
        <f>IF(controle!$R965="","",VLOOKUP(MONTH(controle!$R965),editar!$F$2:$G$13,2,0))</f>
        <v/>
      </c>
      <c r="T965" s="80" t="str">
        <f>IF(controle!$R965="","",YEAR(controle!$R965))</f>
        <v/>
      </c>
      <c r="U965" s="80" t="str">
        <f>IF(controle!$M965="","",IF(controle!$M965="Vencido","Vencido",IF(controle!$M965="Válido","Válido","Próximo ao vencimento")))</f>
        <v/>
      </c>
      <c r="V965" s="80" t="str">
        <f>IF(controle!$N965="","",VLOOKUP(MONTH(controle!$N965),editar!$F$2:$G$13,2,0))</f>
        <v/>
      </c>
      <c r="W965" s="80" t="str">
        <f>IF(controle!$N965="","",YEAR(controle!$N965))</f>
        <v/>
      </c>
      <c r="X965" s="80" t="str">
        <f>IF(controle!$I965="","",VLOOKUP(MONTH(controle!$I965),editar!$F$2:$G$13,2,0))</f>
        <v/>
      </c>
      <c r="Y965" s="80" t="str">
        <f>IF(controle!$I965="","",YEAR(controle!$I965))</f>
        <v/>
      </c>
      <c r="Z965" s="80" t="str">
        <f>IF(controle!$L965="","",VLOOKUP(MONTH(controle!$L965),editar!$F$2:$G$13,2,0))</f>
        <v/>
      </c>
      <c r="AA965" s="80" t="str">
        <f>IF(controle!$L965="","",YEAR(controle!$L965))</f>
        <v/>
      </c>
      <c r="AB965" s="61"/>
      <c r="AC965" s="62">
        <f>IFERROR(K965-editar!$C$1,"")</f>
        <v>-44648</v>
      </c>
      <c r="AD965" s="62">
        <f t="shared" si="1"/>
        <v>9999955352</v>
      </c>
      <c r="AE965" s="63"/>
      <c r="AF965" s="63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ht="19.5" customHeight="1">
      <c r="A966" s="82" t="str">
        <f>IF(controle!$D966="","",controle!$P966)</f>
        <v/>
      </c>
      <c r="B966" s="83"/>
      <c r="C966" s="83"/>
      <c r="D966" s="83"/>
      <c r="E966" s="83"/>
      <c r="F966" s="91"/>
      <c r="G966" s="99"/>
      <c r="H966" s="91"/>
      <c r="I966" s="100"/>
      <c r="J966" s="92" t="str">
        <f>IFERROR(IF((controle!$I966&gt;0),IF((DAYS360(TODAY(),(controle!$I966+editar!$C$9))&lt;1),"Vencido",IF((DAYS360(TODAY(),(controle!$I966+editar!$C$9))&lt;31),(DAYS360(TODAY(),(controle!$I966+editar!$C$9))&amp;" Dias para vencer"),"Válido")),""),"Inválido")</f>
        <v/>
      </c>
      <c r="K966" s="93" t="str">
        <f>controle!$R966</f>
        <v/>
      </c>
      <c r="L966" s="94"/>
      <c r="M966" s="95" t="str">
        <f>IFERROR(IF((controle!$L966&gt;0),IF((DAYS360(TODAY(),(controle!$L966+editar!$C$15))&lt;1),"Vencido",IF((DAYS360(TODAY(),(controle!$L966+editar!$C$15))&lt;31),(DAYS360(TODAY(),(controle!$L966+editar!$C$15))&amp;" Dias para vencer"),"Válido")),""),"Inválido")</f>
        <v/>
      </c>
      <c r="N966" s="94" t="str">
        <f>IF(controle!$L966="","",controle!$L966+editar!$C$15)</f>
        <v/>
      </c>
      <c r="O966" s="97"/>
      <c r="P966" s="80">
        <v>959.0</v>
      </c>
      <c r="Q966" s="80" t="str">
        <f>IF(controle!$J966="","",IF(controle!$J966="Vencido","Vencido",IF(controle!$J966="Válido","Válido","Próximo ao vencimento")))</f>
        <v/>
      </c>
      <c r="R966" s="81" t="str">
        <f>IF(controle!$I966="","",controle!$I966+editar!$C$9)</f>
        <v/>
      </c>
      <c r="S966" s="80" t="str">
        <f>IF(controle!$R966="","",VLOOKUP(MONTH(controle!$R966),editar!$F$2:$G$13,2,0))</f>
        <v/>
      </c>
      <c r="T966" s="80" t="str">
        <f>IF(controle!$R966="","",YEAR(controle!$R966))</f>
        <v/>
      </c>
      <c r="U966" s="80" t="str">
        <f>IF(controle!$M966="","",IF(controle!$M966="Vencido","Vencido",IF(controle!$M966="Válido","Válido","Próximo ao vencimento")))</f>
        <v/>
      </c>
      <c r="V966" s="80" t="str">
        <f>IF(controle!$N966="","",VLOOKUP(MONTH(controle!$N966),editar!$F$2:$G$13,2,0))</f>
        <v/>
      </c>
      <c r="W966" s="80" t="str">
        <f>IF(controle!$N966="","",YEAR(controle!$N966))</f>
        <v/>
      </c>
      <c r="X966" s="80" t="str">
        <f>IF(controle!$I966="","",VLOOKUP(MONTH(controle!$I966),editar!$F$2:$G$13,2,0))</f>
        <v/>
      </c>
      <c r="Y966" s="80" t="str">
        <f>IF(controle!$I966="","",YEAR(controle!$I966))</f>
        <v/>
      </c>
      <c r="Z966" s="80" t="str">
        <f>IF(controle!$L966="","",VLOOKUP(MONTH(controle!$L966),editar!$F$2:$G$13,2,0))</f>
        <v/>
      </c>
      <c r="AA966" s="80" t="str">
        <f>IF(controle!$L966="","",YEAR(controle!$L966))</f>
        <v/>
      </c>
      <c r="AB966" s="61"/>
      <c r="AC966" s="62">
        <f>IFERROR(K966-editar!$C$1,"")</f>
        <v>-44648</v>
      </c>
      <c r="AD966" s="62">
        <f t="shared" si="1"/>
        <v>9999955352</v>
      </c>
      <c r="AE966" s="63"/>
      <c r="AF966" s="63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ht="19.5" customHeight="1">
      <c r="A967" s="82" t="str">
        <f>IF(controle!$D967="","",controle!$P967)</f>
        <v/>
      </c>
      <c r="B967" s="83"/>
      <c r="C967" s="83"/>
      <c r="D967" s="83"/>
      <c r="E967" s="83"/>
      <c r="F967" s="91"/>
      <c r="G967" s="99"/>
      <c r="H967" s="91"/>
      <c r="I967" s="100"/>
      <c r="J967" s="92" t="str">
        <f>IFERROR(IF((controle!$I967&gt;0),IF((DAYS360(TODAY(),(controle!$I967+editar!$C$9))&lt;1),"Vencido",IF((DAYS360(TODAY(),(controle!$I967+editar!$C$9))&lt;31),(DAYS360(TODAY(),(controle!$I967+editar!$C$9))&amp;" Dias para vencer"),"Válido")),""),"Inválido")</f>
        <v/>
      </c>
      <c r="K967" s="93" t="str">
        <f>controle!$R967</f>
        <v/>
      </c>
      <c r="L967" s="94"/>
      <c r="M967" s="95" t="str">
        <f>IFERROR(IF((controle!$L967&gt;0),IF((DAYS360(TODAY(),(controle!$L967+editar!$C$15))&lt;1),"Vencido",IF((DAYS360(TODAY(),(controle!$L967+editar!$C$15))&lt;31),(DAYS360(TODAY(),(controle!$L967+editar!$C$15))&amp;" Dias para vencer"),"Válido")),""),"Inválido")</f>
        <v/>
      </c>
      <c r="N967" s="94" t="str">
        <f>IF(controle!$L967="","",controle!$L967+editar!$C$15)</f>
        <v/>
      </c>
      <c r="O967" s="97"/>
      <c r="P967" s="80">
        <v>960.0</v>
      </c>
      <c r="Q967" s="80" t="str">
        <f>IF(controle!$J967="","",IF(controle!$J967="Vencido","Vencido",IF(controle!$J967="Válido","Válido","Próximo ao vencimento")))</f>
        <v/>
      </c>
      <c r="R967" s="81" t="str">
        <f>IF(controle!$I967="","",controle!$I967+editar!$C$9)</f>
        <v/>
      </c>
      <c r="S967" s="80" t="str">
        <f>IF(controle!$R967="","",VLOOKUP(MONTH(controle!$R967),editar!$F$2:$G$13,2,0))</f>
        <v/>
      </c>
      <c r="T967" s="80" t="str">
        <f>IF(controle!$R967="","",YEAR(controle!$R967))</f>
        <v/>
      </c>
      <c r="U967" s="80" t="str">
        <f>IF(controle!$M967="","",IF(controle!$M967="Vencido","Vencido",IF(controle!$M967="Válido","Válido","Próximo ao vencimento")))</f>
        <v/>
      </c>
      <c r="V967" s="80" t="str">
        <f>IF(controle!$N967="","",VLOOKUP(MONTH(controle!$N967),editar!$F$2:$G$13,2,0))</f>
        <v/>
      </c>
      <c r="W967" s="80" t="str">
        <f>IF(controle!$N967="","",YEAR(controle!$N967))</f>
        <v/>
      </c>
      <c r="X967" s="80" t="str">
        <f>IF(controle!$I967="","",VLOOKUP(MONTH(controle!$I967),editar!$F$2:$G$13,2,0))</f>
        <v/>
      </c>
      <c r="Y967" s="80" t="str">
        <f>IF(controle!$I967="","",YEAR(controle!$I967))</f>
        <v/>
      </c>
      <c r="Z967" s="80" t="str">
        <f>IF(controle!$L967="","",VLOOKUP(MONTH(controle!$L967),editar!$F$2:$G$13,2,0))</f>
        <v/>
      </c>
      <c r="AA967" s="80" t="str">
        <f>IF(controle!$L967="","",YEAR(controle!$L967))</f>
        <v/>
      </c>
      <c r="AB967" s="61"/>
      <c r="AC967" s="62">
        <f>IFERROR(K967-editar!$C$1,"")</f>
        <v>-44648</v>
      </c>
      <c r="AD967" s="62">
        <f t="shared" si="1"/>
        <v>9999955352</v>
      </c>
      <c r="AE967" s="63"/>
      <c r="AF967" s="63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ht="19.5" customHeight="1">
      <c r="A968" s="82" t="str">
        <f>IF(controle!$D968="","",controle!$P968)</f>
        <v/>
      </c>
      <c r="B968" s="83"/>
      <c r="C968" s="83"/>
      <c r="D968" s="83"/>
      <c r="E968" s="83"/>
      <c r="F968" s="91"/>
      <c r="G968" s="99"/>
      <c r="H968" s="91"/>
      <c r="I968" s="100"/>
      <c r="J968" s="92" t="str">
        <f>IFERROR(IF((controle!$I968&gt;0),IF((DAYS360(TODAY(),(controle!$I968+editar!$C$9))&lt;1),"Vencido",IF((DAYS360(TODAY(),(controle!$I968+editar!$C$9))&lt;31),(DAYS360(TODAY(),(controle!$I968+editar!$C$9))&amp;" Dias para vencer"),"Válido")),""),"Inválido")</f>
        <v/>
      </c>
      <c r="K968" s="93" t="str">
        <f>controle!$R968</f>
        <v/>
      </c>
      <c r="L968" s="94"/>
      <c r="M968" s="95" t="str">
        <f>IFERROR(IF((controle!$L968&gt;0),IF((DAYS360(TODAY(),(controle!$L968+editar!$C$15))&lt;1),"Vencido",IF((DAYS360(TODAY(),(controle!$L968+editar!$C$15))&lt;31),(DAYS360(TODAY(),(controle!$L968+editar!$C$15))&amp;" Dias para vencer"),"Válido")),""),"Inválido")</f>
        <v/>
      </c>
      <c r="N968" s="94" t="str">
        <f>IF(controle!$L968="","",controle!$L968+editar!$C$15)</f>
        <v/>
      </c>
      <c r="O968" s="97"/>
      <c r="P968" s="80">
        <v>961.0</v>
      </c>
      <c r="Q968" s="80" t="str">
        <f>IF(controle!$J968="","",IF(controle!$J968="Vencido","Vencido",IF(controle!$J968="Válido","Válido","Próximo ao vencimento")))</f>
        <v/>
      </c>
      <c r="R968" s="81" t="str">
        <f>IF(controle!$I968="","",controle!$I968+editar!$C$9)</f>
        <v/>
      </c>
      <c r="S968" s="80" t="str">
        <f>IF(controle!$R968="","",VLOOKUP(MONTH(controle!$R968),editar!$F$2:$G$13,2,0))</f>
        <v/>
      </c>
      <c r="T968" s="80" t="str">
        <f>IF(controle!$R968="","",YEAR(controle!$R968))</f>
        <v/>
      </c>
      <c r="U968" s="80" t="str">
        <f>IF(controle!$M968="","",IF(controle!$M968="Vencido","Vencido",IF(controle!$M968="Válido","Válido","Próximo ao vencimento")))</f>
        <v/>
      </c>
      <c r="V968" s="80" t="str">
        <f>IF(controle!$N968="","",VLOOKUP(MONTH(controle!$N968),editar!$F$2:$G$13,2,0))</f>
        <v/>
      </c>
      <c r="W968" s="80" t="str">
        <f>IF(controle!$N968="","",YEAR(controle!$N968))</f>
        <v/>
      </c>
      <c r="X968" s="80" t="str">
        <f>IF(controle!$I968="","",VLOOKUP(MONTH(controle!$I968),editar!$F$2:$G$13,2,0))</f>
        <v/>
      </c>
      <c r="Y968" s="80" t="str">
        <f>IF(controle!$I968="","",YEAR(controle!$I968))</f>
        <v/>
      </c>
      <c r="Z968" s="80" t="str">
        <f>IF(controle!$L968="","",VLOOKUP(MONTH(controle!$L968),editar!$F$2:$G$13,2,0))</f>
        <v/>
      </c>
      <c r="AA968" s="80" t="str">
        <f>IF(controle!$L968="","",YEAR(controle!$L968))</f>
        <v/>
      </c>
      <c r="AB968" s="61"/>
      <c r="AC968" s="62">
        <f>IFERROR(K968-editar!$C$1,"")</f>
        <v>-44648</v>
      </c>
      <c r="AD968" s="62">
        <f t="shared" si="1"/>
        <v>9999955352</v>
      </c>
      <c r="AE968" s="63"/>
      <c r="AF968" s="63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ht="19.5" customHeight="1">
      <c r="A969" s="82" t="str">
        <f>IF(controle!$D969="","",controle!$P969)</f>
        <v/>
      </c>
      <c r="B969" s="83"/>
      <c r="C969" s="83"/>
      <c r="D969" s="83"/>
      <c r="E969" s="83"/>
      <c r="F969" s="91"/>
      <c r="G969" s="99"/>
      <c r="H969" s="91"/>
      <c r="I969" s="100"/>
      <c r="J969" s="92" t="str">
        <f>IFERROR(IF((controle!$I969&gt;0),IF((DAYS360(TODAY(),(controle!$I969+editar!$C$9))&lt;1),"Vencido",IF((DAYS360(TODAY(),(controle!$I969+editar!$C$9))&lt;31),(DAYS360(TODAY(),(controle!$I969+editar!$C$9))&amp;" Dias para vencer"),"Válido")),""),"Inválido")</f>
        <v/>
      </c>
      <c r="K969" s="93" t="str">
        <f>controle!$R969</f>
        <v/>
      </c>
      <c r="L969" s="94"/>
      <c r="M969" s="95" t="str">
        <f>IFERROR(IF((controle!$L969&gt;0),IF((DAYS360(TODAY(),(controle!$L969+editar!$C$15))&lt;1),"Vencido",IF((DAYS360(TODAY(),(controle!$L969+editar!$C$15))&lt;31),(DAYS360(TODAY(),(controle!$L969+editar!$C$15))&amp;" Dias para vencer"),"Válido")),""),"Inválido")</f>
        <v/>
      </c>
      <c r="N969" s="94" t="str">
        <f>IF(controle!$L969="","",controle!$L969+editar!$C$15)</f>
        <v/>
      </c>
      <c r="O969" s="97"/>
      <c r="P969" s="80">
        <v>962.0</v>
      </c>
      <c r="Q969" s="80" t="str">
        <f>IF(controle!$J969="","",IF(controle!$J969="Vencido","Vencido",IF(controle!$J969="Válido","Válido","Próximo ao vencimento")))</f>
        <v/>
      </c>
      <c r="R969" s="81" t="str">
        <f>IF(controle!$I969="","",controle!$I969+editar!$C$9)</f>
        <v/>
      </c>
      <c r="S969" s="80" t="str">
        <f>IF(controle!$R969="","",VLOOKUP(MONTH(controle!$R969),editar!$F$2:$G$13,2,0))</f>
        <v/>
      </c>
      <c r="T969" s="80" t="str">
        <f>IF(controle!$R969="","",YEAR(controle!$R969))</f>
        <v/>
      </c>
      <c r="U969" s="80" t="str">
        <f>IF(controle!$M969="","",IF(controle!$M969="Vencido","Vencido",IF(controle!$M969="Válido","Válido","Próximo ao vencimento")))</f>
        <v/>
      </c>
      <c r="V969" s="80" t="str">
        <f>IF(controle!$N969="","",VLOOKUP(MONTH(controle!$N969),editar!$F$2:$G$13,2,0))</f>
        <v/>
      </c>
      <c r="W969" s="80" t="str">
        <f>IF(controle!$N969="","",YEAR(controle!$N969))</f>
        <v/>
      </c>
      <c r="X969" s="80" t="str">
        <f>IF(controle!$I969="","",VLOOKUP(MONTH(controle!$I969),editar!$F$2:$G$13,2,0))</f>
        <v/>
      </c>
      <c r="Y969" s="80" t="str">
        <f>IF(controle!$I969="","",YEAR(controle!$I969))</f>
        <v/>
      </c>
      <c r="Z969" s="80" t="str">
        <f>IF(controle!$L969="","",VLOOKUP(MONTH(controle!$L969),editar!$F$2:$G$13,2,0))</f>
        <v/>
      </c>
      <c r="AA969" s="80" t="str">
        <f>IF(controle!$L969="","",YEAR(controle!$L969))</f>
        <v/>
      </c>
      <c r="AB969" s="61"/>
      <c r="AC969" s="62">
        <f>IFERROR(K969-editar!$C$1,"")</f>
        <v>-44648</v>
      </c>
      <c r="AD969" s="62">
        <f t="shared" si="1"/>
        <v>9999955352</v>
      </c>
      <c r="AE969" s="63"/>
      <c r="AF969" s="63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ht="19.5" customHeight="1">
      <c r="A970" s="82" t="str">
        <f>IF(controle!$D970="","",controle!$P970)</f>
        <v/>
      </c>
      <c r="B970" s="83"/>
      <c r="C970" s="83"/>
      <c r="D970" s="83"/>
      <c r="E970" s="83"/>
      <c r="F970" s="91"/>
      <c r="G970" s="99"/>
      <c r="H970" s="91"/>
      <c r="I970" s="100"/>
      <c r="J970" s="92" t="str">
        <f>IFERROR(IF((controle!$I970&gt;0),IF((DAYS360(TODAY(),(controle!$I970+editar!$C$9))&lt;1),"Vencido",IF((DAYS360(TODAY(),(controle!$I970+editar!$C$9))&lt;31),(DAYS360(TODAY(),(controle!$I970+editar!$C$9))&amp;" Dias para vencer"),"Válido")),""),"Inválido")</f>
        <v/>
      </c>
      <c r="K970" s="93" t="str">
        <f>controle!$R970</f>
        <v/>
      </c>
      <c r="L970" s="94"/>
      <c r="M970" s="95" t="str">
        <f>IFERROR(IF((controle!$L970&gt;0),IF((DAYS360(TODAY(),(controle!$L970+editar!$C$15))&lt;1),"Vencido",IF((DAYS360(TODAY(),(controle!$L970+editar!$C$15))&lt;31),(DAYS360(TODAY(),(controle!$L970+editar!$C$15))&amp;" Dias para vencer"),"Válido")),""),"Inválido")</f>
        <v/>
      </c>
      <c r="N970" s="94" t="str">
        <f>IF(controle!$L970="","",controle!$L970+editar!$C$15)</f>
        <v/>
      </c>
      <c r="O970" s="97"/>
      <c r="P970" s="80">
        <v>963.0</v>
      </c>
      <c r="Q970" s="80" t="str">
        <f>IF(controle!$J970="","",IF(controle!$J970="Vencido","Vencido",IF(controle!$J970="Válido","Válido","Próximo ao vencimento")))</f>
        <v/>
      </c>
      <c r="R970" s="81" t="str">
        <f>IF(controle!$I970="","",controle!$I970+editar!$C$9)</f>
        <v/>
      </c>
      <c r="S970" s="80" t="str">
        <f>IF(controle!$R970="","",VLOOKUP(MONTH(controle!$R970),editar!$F$2:$G$13,2,0))</f>
        <v/>
      </c>
      <c r="T970" s="80" t="str">
        <f>IF(controle!$R970="","",YEAR(controle!$R970))</f>
        <v/>
      </c>
      <c r="U970" s="80" t="str">
        <f>IF(controle!$M970="","",IF(controle!$M970="Vencido","Vencido",IF(controle!$M970="Válido","Válido","Próximo ao vencimento")))</f>
        <v/>
      </c>
      <c r="V970" s="80" t="str">
        <f>IF(controle!$N970="","",VLOOKUP(MONTH(controle!$N970),editar!$F$2:$G$13,2,0))</f>
        <v/>
      </c>
      <c r="W970" s="80" t="str">
        <f>IF(controle!$N970="","",YEAR(controle!$N970))</f>
        <v/>
      </c>
      <c r="X970" s="80" t="str">
        <f>IF(controle!$I970="","",VLOOKUP(MONTH(controle!$I970),editar!$F$2:$G$13,2,0))</f>
        <v/>
      </c>
      <c r="Y970" s="80" t="str">
        <f>IF(controle!$I970="","",YEAR(controle!$I970))</f>
        <v/>
      </c>
      <c r="Z970" s="80" t="str">
        <f>IF(controle!$L970="","",VLOOKUP(MONTH(controle!$L970),editar!$F$2:$G$13,2,0))</f>
        <v/>
      </c>
      <c r="AA970" s="80" t="str">
        <f>IF(controle!$L970="","",YEAR(controle!$L970))</f>
        <v/>
      </c>
      <c r="AB970" s="61"/>
      <c r="AC970" s="62">
        <f>IFERROR(K970-editar!$C$1,"")</f>
        <v>-44648</v>
      </c>
      <c r="AD970" s="62">
        <f t="shared" si="1"/>
        <v>9999955352</v>
      </c>
      <c r="AE970" s="63"/>
      <c r="AF970" s="63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ht="19.5" customHeight="1">
      <c r="A971" s="82" t="str">
        <f>IF(controle!$D971="","",controle!$P971)</f>
        <v/>
      </c>
      <c r="B971" s="83"/>
      <c r="C971" s="83"/>
      <c r="D971" s="83"/>
      <c r="E971" s="83"/>
      <c r="F971" s="91"/>
      <c r="G971" s="99"/>
      <c r="H971" s="91"/>
      <c r="I971" s="100"/>
      <c r="J971" s="92" t="str">
        <f>IFERROR(IF((controle!$I971&gt;0),IF((DAYS360(TODAY(),(controle!$I971+editar!$C$9))&lt;1),"Vencido",IF((DAYS360(TODAY(),(controle!$I971+editar!$C$9))&lt;31),(DAYS360(TODAY(),(controle!$I971+editar!$C$9))&amp;" Dias para vencer"),"Válido")),""),"Inválido")</f>
        <v/>
      </c>
      <c r="K971" s="93" t="str">
        <f>controle!$R971</f>
        <v/>
      </c>
      <c r="L971" s="94"/>
      <c r="M971" s="95" t="str">
        <f>IFERROR(IF((controle!$L971&gt;0),IF((DAYS360(TODAY(),(controle!$L971+editar!$C$15))&lt;1),"Vencido",IF((DAYS360(TODAY(),(controle!$L971+editar!$C$15))&lt;31),(DAYS360(TODAY(),(controle!$L971+editar!$C$15))&amp;" Dias para vencer"),"Válido")),""),"Inválido")</f>
        <v/>
      </c>
      <c r="N971" s="94" t="str">
        <f>IF(controle!$L971="","",controle!$L971+editar!$C$15)</f>
        <v/>
      </c>
      <c r="O971" s="97"/>
      <c r="P971" s="80">
        <v>964.0</v>
      </c>
      <c r="Q971" s="80" t="str">
        <f>IF(controle!$J971="","",IF(controle!$J971="Vencido","Vencido",IF(controle!$J971="Válido","Válido","Próximo ao vencimento")))</f>
        <v/>
      </c>
      <c r="R971" s="81" t="str">
        <f>IF(controle!$I971="","",controle!$I971+editar!$C$9)</f>
        <v/>
      </c>
      <c r="S971" s="80" t="str">
        <f>IF(controle!$R971="","",VLOOKUP(MONTH(controle!$R971),editar!$F$2:$G$13,2,0))</f>
        <v/>
      </c>
      <c r="T971" s="80" t="str">
        <f>IF(controle!$R971="","",YEAR(controle!$R971))</f>
        <v/>
      </c>
      <c r="U971" s="80" t="str">
        <f>IF(controle!$M971="","",IF(controle!$M971="Vencido","Vencido",IF(controle!$M971="Válido","Válido","Próximo ao vencimento")))</f>
        <v/>
      </c>
      <c r="V971" s="80" t="str">
        <f>IF(controle!$N971="","",VLOOKUP(MONTH(controle!$N971),editar!$F$2:$G$13,2,0))</f>
        <v/>
      </c>
      <c r="W971" s="80" t="str">
        <f>IF(controle!$N971="","",YEAR(controle!$N971))</f>
        <v/>
      </c>
      <c r="X971" s="80" t="str">
        <f>IF(controle!$I971="","",VLOOKUP(MONTH(controle!$I971),editar!$F$2:$G$13,2,0))</f>
        <v/>
      </c>
      <c r="Y971" s="80" t="str">
        <f>IF(controle!$I971="","",YEAR(controle!$I971))</f>
        <v/>
      </c>
      <c r="Z971" s="80" t="str">
        <f>IF(controle!$L971="","",VLOOKUP(MONTH(controle!$L971),editar!$F$2:$G$13,2,0))</f>
        <v/>
      </c>
      <c r="AA971" s="80" t="str">
        <f>IF(controle!$L971="","",YEAR(controle!$L971))</f>
        <v/>
      </c>
      <c r="AB971" s="61"/>
      <c r="AC971" s="62">
        <f>IFERROR(K971-editar!$C$1,"")</f>
        <v>-44648</v>
      </c>
      <c r="AD971" s="62">
        <f t="shared" si="1"/>
        <v>9999955352</v>
      </c>
      <c r="AE971" s="63"/>
      <c r="AF971" s="63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ht="19.5" customHeight="1">
      <c r="A972" s="82" t="str">
        <f>IF(controle!$D972="","",controle!$P972)</f>
        <v/>
      </c>
      <c r="B972" s="83"/>
      <c r="C972" s="83"/>
      <c r="D972" s="83"/>
      <c r="E972" s="83"/>
      <c r="F972" s="91"/>
      <c r="G972" s="99"/>
      <c r="H972" s="91"/>
      <c r="I972" s="100"/>
      <c r="J972" s="92" t="str">
        <f>IFERROR(IF((controle!$I972&gt;0),IF((DAYS360(TODAY(),(controle!$I972+editar!$C$9))&lt;1),"Vencido",IF((DAYS360(TODAY(),(controle!$I972+editar!$C$9))&lt;31),(DAYS360(TODAY(),(controle!$I972+editar!$C$9))&amp;" Dias para vencer"),"Válido")),""),"Inválido")</f>
        <v/>
      </c>
      <c r="K972" s="93" t="str">
        <f>controle!$R972</f>
        <v/>
      </c>
      <c r="L972" s="94"/>
      <c r="M972" s="95" t="str">
        <f>IFERROR(IF((controle!$L972&gt;0),IF((DAYS360(TODAY(),(controle!$L972+editar!$C$15))&lt;1),"Vencido",IF((DAYS360(TODAY(),(controle!$L972+editar!$C$15))&lt;31),(DAYS360(TODAY(),(controle!$L972+editar!$C$15))&amp;" Dias para vencer"),"Válido")),""),"Inválido")</f>
        <v/>
      </c>
      <c r="N972" s="94" t="str">
        <f>IF(controle!$L972="","",controle!$L972+editar!$C$15)</f>
        <v/>
      </c>
      <c r="O972" s="97"/>
      <c r="P972" s="80">
        <v>965.0</v>
      </c>
      <c r="Q972" s="80" t="str">
        <f>IF(controle!$J972="","",IF(controle!$J972="Vencido","Vencido",IF(controle!$J972="Válido","Válido","Próximo ao vencimento")))</f>
        <v/>
      </c>
      <c r="R972" s="81" t="str">
        <f>IF(controle!$I972="","",controle!$I972+editar!$C$9)</f>
        <v/>
      </c>
      <c r="S972" s="80" t="str">
        <f>IF(controle!$R972="","",VLOOKUP(MONTH(controle!$R972),editar!$F$2:$G$13,2,0))</f>
        <v/>
      </c>
      <c r="T972" s="80" t="str">
        <f>IF(controle!$R972="","",YEAR(controle!$R972))</f>
        <v/>
      </c>
      <c r="U972" s="80" t="str">
        <f>IF(controle!$M972="","",IF(controle!$M972="Vencido","Vencido",IF(controle!$M972="Válido","Válido","Próximo ao vencimento")))</f>
        <v/>
      </c>
      <c r="V972" s="80" t="str">
        <f>IF(controle!$N972="","",VLOOKUP(MONTH(controle!$N972),editar!$F$2:$G$13,2,0))</f>
        <v/>
      </c>
      <c r="W972" s="80" t="str">
        <f>IF(controle!$N972="","",YEAR(controle!$N972))</f>
        <v/>
      </c>
      <c r="X972" s="80" t="str">
        <f>IF(controle!$I972="","",VLOOKUP(MONTH(controle!$I972),editar!$F$2:$G$13,2,0))</f>
        <v/>
      </c>
      <c r="Y972" s="80" t="str">
        <f>IF(controle!$I972="","",YEAR(controle!$I972))</f>
        <v/>
      </c>
      <c r="Z972" s="80" t="str">
        <f>IF(controle!$L972="","",VLOOKUP(MONTH(controle!$L972),editar!$F$2:$G$13,2,0))</f>
        <v/>
      </c>
      <c r="AA972" s="80" t="str">
        <f>IF(controle!$L972="","",YEAR(controle!$L972))</f>
        <v/>
      </c>
      <c r="AB972" s="61"/>
      <c r="AC972" s="62">
        <f>IFERROR(K972-editar!$C$1,"")</f>
        <v>-44648</v>
      </c>
      <c r="AD972" s="62">
        <f t="shared" si="1"/>
        <v>9999955352</v>
      </c>
      <c r="AE972" s="63"/>
      <c r="AF972" s="63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ht="19.5" customHeight="1">
      <c r="A973" s="82" t="str">
        <f>IF(controle!$D973="","",controle!$P973)</f>
        <v/>
      </c>
      <c r="B973" s="83"/>
      <c r="C973" s="83"/>
      <c r="D973" s="83"/>
      <c r="E973" s="83"/>
      <c r="F973" s="91"/>
      <c r="G973" s="99"/>
      <c r="H973" s="91"/>
      <c r="I973" s="100"/>
      <c r="J973" s="92" t="str">
        <f>IFERROR(IF((controle!$I973&gt;0),IF((DAYS360(TODAY(),(controle!$I973+editar!$C$9))&lt;1),"Vencido",IF((DAYS360(TODAY(),(controle!$I973+editar!$C$9))&lt;31),(DAYS360(TODAY(),(controle!$I973+editar!$C$9))&amp;" Dias para vencer"),"Válido")),""),"Inválido")</f>
        <v/>
      </c>
      <c r="K973" s="93" t="str">
        <f>controle!$R973</f>
        <v/>
      </c>
      <c r="L973" s="94"/>
      <c r="M973" s="95" t="str">
        <f>IFERROR(IF((controle!$L973&gt;0),IF((DAYS360(TODAY(),(controle!$L973+editar!$C$15))&lt;1),"Vencido",IF((DAYS360(TODAY(),(controle!$L973+editar!$C$15))&lt;31),(DAYS360(TODAY(),(controle!$L973+editar!$C$15))&amp;" Dias para vencer"),"Válido")),""),"Inválido")</f>
        <v/>
      </c>
      <c r="N973" s="94" t="str">
        <f>IF(controle!$L973="","",controle!$L973+editar!$C$15)</f>
        <v/>
      </c>
      <c r="O973" s="97"/>
      <c r="P973" s="80">
        <v>966.0</v>
      </c>
      <c r="Q973" s="80" t="str">
        <f>IF(controle!$J973="","",IF(controle!$J973="Vencido","Vencido",IF(controle!$J973="Válido","Válido","Próximo ao vencimento")))</f>
        <v/>
      </c>
      <c r="R973" s="81" t="str">
        <f>IF(controle!$I973="","",controle!$I973+editar!$C$9)</f>
        <v/>
      </c>
      <c r="S973" s="80" t="str">
        <f>IF(controle!$R973="","",VLOOKUP(MONTH(controle!$R973),editar!$F$2:$G$13,2,0))</f>
        <v/>
      </c>
      <c r="T973" s="80" t="str">
        <f>IF(controle!$R973="","",YEAR(controle!$R973))</f>
        <v/>
      </c>
      <c r="U973" s="80" t="str">
        <f>IF(controle!$M973="","",IF(controle!$M973="Vencido","Vencido",IF(controle!$M973="Válido","Válido","Próximo ao vencimento")))</f>
        <v/>
      </c>
      <c r="V973" s="80" t="str">
        <f>IF(controle!$N973="","",VLOOKUP(MONTH(controle!$N973),editar!$F$2:$G$13,2,0))</f>
        <v/>
      </c>
      <c r="W973" s="80" t="str">
        <f>IF(controle!$N973="","",YEAR(controle!$N973))</f>
        <v/>
      </c>
      <c r="X973" s="80" t="str">
        <f>IF(controle!$I973="","",VLOOKUP(MONTH(controle!$I973),editar!$F$2:$G$13,2,0))</f>
        <v/>
      </c>
      <c r="Y973" s="80" t="str">
        <f>IF(controle!$I973="","",YEAR(controle!$I973))</f>
        <v/>
      </c>
      <c r="Z973" s="80" t="str">
        <f>IF(controle!$L973="","",VLOOKUP(MONTH(controle!$L973),editar!$F$2:$G$13,2,0))</f>
        <v/>
      </c>
      <c r="AA973" s="80" t="str">
        <f>IF(controle!$L973="","",YEAR(controle!$L973))</f>
        <v/>
      </c>
      <c r="AB973" s="61"/>
      <c r="AC973" s="62">
        <f>IFERROR(K973-editar!$C$1,"")</f>
        <v>-44648</v>
      </c>
      <c r="AD973" s="62">
        <f t="shared" si="1"/>
        <v>9999955352</v>
      </c>
      <c r="AE973" s="63"/>
      <c r="AF973" s="63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ht="19.5" customHeight="1">
      <c r="A974" s="82" t="str">
        <f>IF(controle!$D974="","",controle!$P974)</f>
        <v/>
      </c>
      <c r="B974" s="83"/>
      <c r="C974" s="83"/>
      <c r="D974" s="83"/>
      <c r="E974" s="83"/>
      <c r="F974" s="91"/>
      <c r="G974" s="99"/>
      <c r="H974" s="91"/>
      <c r="I974" s="100"/>
      <c r="J974" s="92" t="str">
        <f>IFERROR(IF((controle!$I974&gt;0),IF((DAYS360(TODAY(),(controle!$I974+editar!$C$9))&lt;1),"Vencido",IF((DAYS360(TODAY(),(controle!$I974+editar!$C$9))&lt;31),(DAYS360(TODAY(),(controle!$I974+editar!$C$9))&amp;" Dias para vencer"),"Válido")),""),"Inválido")</f>
        <v/>
      </c>
      <c r="K974" s="93" t="str">
        <f>controle!$R974</f>
        <v/>
      </c>
      <c r="L974" s="94"/>
      <c r="M974" s="95" t="str">
        <f>IFERROR(IF((controle!$L974&gt;0),IF((DAYS360(TODAY(),(controle!$L974+editar!$C$15))&lt;1),"Vencido",IF((DAYS360(TODAY(),(controle!$L974+editar!$C$15))&lt;31),(DAYS360(TODAY(),(controle!$L974+editar!$C$15))&amp;" Dias para vencer"),"Válido")),""),"Inválido")</f>
        <v/>
      </c>
      <c r="N974" s="94" t="str">
        <f>IF(controle!$L974="","",controle!$L974+editar!$C$15)</f>
        <v/>
      </c>
      <c r="O974" s="97"/>
      <c r="P974" s="80">
        <v>967.0</v>
      </c>
      <c r="Q974" s="80" t="str">
        <f>IF(controle!$J974="","",IF(controle!$J974="Vencido","Vencido",IF(controle!$J974="Válido","Válido","Próximo ao vencimento")))</f>
        <v/>
      </c>
      <c r="R974" s="81" t="str">
        <f>IF(controle!$I974="","",controle!$I974+editar!$C$9)</f>
        <v/>
      </c>
      <c r="S974" s="80" t="str">
        <f>IF(controle!$R974="","",VLOOKUP(MONTH(controle!$R974),editar!$F$2:$G$13,2,0))</f>
        <v/>
      </c>
      <c r="T974" s="80" t="str">
        <f>IF(controle!$R974="","",YEAR(controle!$R974))</f>
        <v/>
      </c>
      <c r="U974" s="80" t="str">
        <f>IF(controle!$M974="","",IF(controle!$M974="Vencido","Vencido",IF(controle!$M974="Válido","Válido","Próximo ao vencimento")))</f>
        <v/>
      </c>
      <c r="V974" s="80" t="str">
        <f>IF(controle!$N974="","",VLOOKUP(MONTH(controle!$N974),editar!$F$2:$G$13,2,0))</f>
        <v/>
      </c>
      <c r="W974" s="80" t="str">
        <f>IF(controle!$N974="","",YEAR(controle!$N974))</f>
        <v/>
      </c>
      <c r="X974" s="80" t="str">
        <f>IF(controle!$I974="","",VLOOKUP(MONTH(controle!$I974),editar!$F$2:$G$13,2,0))</f>
        <v/>
      </c>
      <c r="Y974" s="80" t="str">
        <f>IF(controle!$I974="","",YEAR(controle!$I974))</f>
        <v/>
      </c>
      <c r="Z974" s="80" t="str">
        <f>IF(controle!$L974="","",VLOOKUP(MONTH(controle!$L974),editar!$F$2:$G$13,2,0))</f>
        <v/>
      </c>
      <c r="AA974" s="80" t="str">
        <f>IF(controle!$L974="","",YEAR(controle!$L974))</f>
        <v/>
      </c>
      <c r="AB974" s="61"/>
      <c r="AC974" s="62">
        <f>IFERROR(K974-editar!$C$1,"")</f>
        <v>-44648</v>
      </c>
      <c r="AD974" s="62">
        <f t="shared" si="1"/>
        <v>9999955352</v>
      </c>
      <c r="AE974" s="63"/>
      <c r="AF974" s="63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ht="19.5" customHeight="1">
      <c r="A975" s="82" t="str">
        <f>IF(controle!$D975="","",controle!$P975)</f>
        <v/>
      </c>
      <c r="B975" s="83"/>
      <c r="C975" s="83"/>
      <c r="D975" s="83"/>
      <c r="E975" s="83"/>
      <c r="F975" s="91"/>
      <c r="G975" s="99"/>
      <c r="H975" s="91"/>
      <c r="I975" s="100"/>
      <c r="J975" s="92" t="str">
        <f>IFERROR(IF((controle!$I975&gt;0),IF((DAYS360(TODAY(),(controle!$I975+editar!$C$9))&lt;1),"Vencido",IF((DAYS360(TODAY(),(controle!$I975+editar!$C$9))&lt;31),(DAYS360(TODAY(),(controle!$I975+editar!$C$9))&amp;" Dias para vencer"),"Válido")),""),"Inválido")</f>
        <v/>
      </c>
      <c r="K975" s="93" t="str">
        <f>controle!$R975</f>
        <v/>
      </c>
      <c r="L975" s="94"/>
      <c r="M975" s="95" t="str">
        <f>IFERROR(IF((controle!$L975&gt;0),IF((DAYS360(TODAY(),(controle!$L975+editar!$C$15))&lt;1),"Vencido",IF((DAYS360(TODAY(),(controle!$L975+editar!$C$15))&lt;31),(DAYS360(TODAY(),(controle!$L975+editar!$C$15))&amp;" Dias para vencer"),"Válido")),""),"Inválido")</f>
        <v/>
      </c>
      <c r="N975" s="94" t="str">
        <f>IF(controle!$L975="","",controle!$L975+editar!$C$15)</f>
        <v/>
      </c>
      <c r="O975" s="97"/>
      <c r="P975" s="80">
        <v>968.0</v>
      </c>
      <c r="Q975" s="80" t="str">
        <f>IF(controle!$J975="","",IF(controle!$J975="Vencido","Vencido",IF(controle!$J975="Válido","Válido","Próximo ao vencimento")))</f>
        <v/>
      </c>
      <c r="R975" s="81" t="str">
        <f>IF(controle!$I975="","",controle!$I975+editar!$C$9)</f>
        <v/>
      </c>
      <c r="S975" s="80" t="str">
        <f>IF(controle!$R975="","",VLOOKUP(MONTH(controle!$R975),editar!$F$2:$G$13,2,0))</f>
        <v/>
      </c>
      <c r="T975" s="80" t="str">
        <f>IF(controle!$R975="","",YEAR(controle!$R975))</f>
        <v/>
      </c>
      <c r="U975" s="80" t="str">
        <f>IF(controle!$M975="","",IF(controle!$M975="Vencido","Vencido",IF(controle!$M975="Válido","Válido","Próximo ao vencimento")))</f>
        <v/>
      </c>
      <c r="V975" s="80" t="str">
        <f>IF(controle!$N975="","",VLOOKUP(MONTH(controle!$N975),editar!$F$2:$G$13,2,0))</f>
        <v/>
      </c>
      <c r="W975" s="80" t="str">
        <f>IF(controle!$N975="","",YEAR(controle!$N975))</f>
        <v/>
      </c>
      <c r="X975" s="80" t="str">
        <f>IF(controle!$I975="","",VLOOKUP(MONTH(controle!$I975),editar!$F$2:$G$13,2,0))</f>
        <v/>
      </c>
      <c r="Y975" s="80" t="str">
        <f>IF(controle!$I975="","",YEAR(controle!$I975))</f>
        <v/>
      </c>
      <c r="Z975" s="80" t="str">
        <f>IF(controle!$L975="","",VLOOKUP(MONTH(controle!$L975),editar!$F$2:$G$13,2,0))</f>
        <v/>
      </c>
      <c r="AA975" s="80" t="str">
        <f>IF(controle!$L975="","",YEAR(controle!$L975))</f>
        <v/>
      </c>
      <c r="AB975" s="61"/>
      <c r="AC975" s="62">
        <f>IFERROR(K975-editar!$C$1,"")</f>
        <v>-44648</v>
      </c>
      <c r="AD975" s="62">
        <f t="shared" si="1"/>
        <v>9999955352</v>
      </c>
      <c r="AE975" s="63"/>
      <c r="AF975" s="63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ht="19.5" customHeight="1">
      <c r="A976" s="82" t="str">
        <f>IF(controle!$D976="","",controle!$P976)</f>
        <v/>
      </c>
      <c r="B976" s="83"/>
      <c r="C976" s="83"/>
      <c r="D976" s="83"/>
      <c r="E976" s="83"/>
      <c r="F976" s="91"/>
      <c r="G976" s="99"/>
      <c r="H976" s="91"/>
      <c r="I976" s="100"/>
      <c r="J976" s="92" t="str">
        <f>IFERROR(IF((controle!$I976&gt;0),IF((DAYS360(TODAY(),(controle!$I976+editar!$C$9))&lt;1),"Vencido",IF((DAYS360(TODAY(),(controle!$I976+editar!$C$9))&lt;31),(DAYS360(TODAY(),(controle!$I976+editar!$C$9))&amp;" Dias para vencer"),"Válido")),""),"Inválido")</f>
        <v/>
      </c>
      <c r="K976" s="93" t="str">
        <f>controle!$R976</f>
        <v/>
      </c>
      <c r="L976" s="94"/>
      <c r="M976" s="95" t="str">
        <f>IFERROR(IF((controle!$L976&gt;0),IF((DAYS360(TODAY(),(controle!$L976+editar!$C$15))&lt;1),"Vencido",IF((DAYS360(TODAY(),(controle!$L976+editar!$C$15))&lt;31),(DAYS360(TODAY(),(controle!$L976+editar!$C$15))&amp;" Dias para vencer"),"Válido")),""),"Inválido")</f>
        <v/>
      </c>
      <c r="N976" s="94" t="str">
        <f>IF(controle!$L976="","",controle!$L976+editar!$C$15)</f>
        <v/>
      </c>
      <c r="O976" s="97"/>
      <c r="P976" s="80">
        <v>969.0</v>
      </c>
      <c r="Q976" s="80" t="str">
        <f>IF(controle!$J976="","",IF(controle!$J976="Vencido","Vencido",IF(controle!$J976="Válido","Válido","Próximo ao vencimento")))</f>
        <v/>
      </c>
      <c r="R976" s="81" t="str">
        <f>IF(controle!$I976="","",controle!$I976+editar!$C$9)</f>
        <v/>
      </c>
      <c r="S976" s="80" t="str">
        <f>IF(controle!$R976="","",VLOOKUP(MONTH(controle!$R976),editar!$F$2:$G$13,2,0))</f>
        <v/>
      </c>
      <c r="T976" s="80" t="str">
        <f>IF(controle!$R976="","",YEAR(controle!$R976))</f>
        <v/>
      </c>
      <c r="U976" s="80" t="str">
        <f>IF(controle!$M976="","",IF(controle!$M976="Vencido","Vencido",IF(controle!$M976="Válido","Válido","Próximo ao vencimento")))</f>
        <v/>
      </c>
      <c r="V976" s="80" t="str">
        <f>IF(controle!$N976="","",VLOOKUP(MONTH(controle!$N976),editar!$F$2:$G$13,2,0))</f>
        <v/>
      </c>
      <c r="W976" s="80" t="str">
        <f>IF(controle!$N976="","",YEAR(controle!$N976))</f>
        <v/>
      </c>
      <c r="X976" s="80" t="str">
        <f>IF(controle!$I976="","",VLOOKUP(MONTH(controle!$I976),editar!$F$2:$G$13,2,0))</f>
        <v/>
      </c>
      <c r="Y976" s="80" t="str">
        <f>IF(controle!$I976="","",YEAR(controle!$I976))</f>
        <v/>
      </c>
      <c r="Z976" s="80" t="str">
        <f>IF(controle!$L976="","",VLOOKUP(MONTH(controle!$L976),editar!$F$2:$G$13,2,0))</f>
        <v/>
      </c>
      <c r="AA976" s="80" t="str">
        <f>IF(controle!$L976="","",YEAR(controle!$L976))</f>
        <v/>
      </c>
      <c r="AB976" s="61"/>
      <c r="AC976" s="62">
        <f>IFERROR(K976-editar!$C$1,"")</f>
        <v>-44648</v>
      </c>
      <c r="AD976" s="62">
        <f t="shared" si="1"/>
        <v>9999955352</v>
      </c>
      <c r="AE976" s="63"/>
      <c r="AF976" s="63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ht="19.5" customHeight="1">
      <c r="A977" s="82" t="str">
        <f>IF(controle!$D977="","",controle!$P977)</f>
        <v/>
      </c>
      <c r="B977" s="83"/>
      <c r="C977" s="83"/>
      <c r="D977" s="83"/>
      <c r="E977" s="83"/>
      <c r="F977" s="91"/>
      <c r="G977" s="99"/>
      <c r="H977" s="91"/>
      <c r="I977" s="100"/>
      <c r="J977" s="92" t="str">
        <f>IFERROR(IF((controle!$I977&gt;0),IF((DAYS360(TODAY(),(controle!$I977+editar!$C$9))&lt;1),"Vencido",IF((DAYS360(TODAY(),(controle!$I977+editar!$C$9))&lt;31),(DAYS360(TODAY(),(controle!$I977+editar!$C$9))&amp;" Dias para vencer"),"Válido")),""),"Inválido")</f>
        <v/>
      </c>
      <c r="K977" s="93" t="str">
        <f>controle!$R977</f>
        <v/>
      </c>
      <c r="L977" s="94"/>
      <c r="M977" s="95" t="str">
        <f>IFERROR(IF((controle!$L977&gt;0),IF((DAYS360(TODAY(),(controle!$L977+editar!$C$15))&lt;1),"Vencido",IF((DAYS360(TODAY(),(controle!$L977+editar!$C$15))&lt;31),(DAYS360(TODAY(),(controle!$L977+editar!$C$15))&amp;" Dias para vencer"),"Válido")),""),"Inválido")</f>
        <v/>
      </c>
      <c r="N977" s="94" t="str">
        <f>IF(controle!$L977="","",controle!$L977+editar!$C$15)</f>
        <v/>
      </c>
      <c r="O977" s="97"/>
      <c r="P977" s="80">
        <v>970.0</v>
      </c>
      <c r="Q977" s="80" t="str">
        <f>IF(controle!$J977="","",IF(controle!$J977="Vencido","Vencido",IF(controle!$J977="Válido","Válido","Próximo ao vencimento")))</f>
        <v/>
      </c>
      <c r="R977" s="81" t="str">
        <f>IF(controle!$I977="","",controle!$I977+editar!$C$9)</f>
        <v/>
      </c>
      <c r="S977" s="80" t="str">
        <f>IF(controle!$R977="","",VLOOKUP(MONTH(controle!$R977),editar!$F$2:$G$13,2,0))</f>
        <v/>
      </c>
      <c r="T977" s="80" t="str">
        <f>IF(controle!$R977="","",YEAR(controle!$R977))</f>
        <v/>
      </c>
      <c r="U977" s="80" t="str">
        <f>IF(controle!$M977="","",IF(controle!$M977="Vencido","Vencido",IF(controle!$M977="Válido","Válido","Próximo ao vencimento")))</f>
        <v/>
      </c>
      <c r="V977" s="80" t="str">
        <f>IF(controle!$N977="","",VLOOKUP(MONTH(controle!$N977),editar!$F$2:$G$13,2,0))</f>
        <v/>
      </c>
      <c r="W977" s="80" t="str">
        <f>IF(controle!$N977="","",YEAR(controle!$N977))</f>
        <v/>
      </c>
      <c r="X977" s="80" t="str">
        <f>IF(controle!$I977="","",VLOOKUP(MONTH(controle!$I977),editar!$F$2:$G$13,2,0))</f>
        <v/>
      </c>
      <c r="Y977" s="80" t="str">
        <f>IF(controle!$I977="","",YEAR(controle!$I977))</f>
        <v/>
      </c>
      <c r="Z977" s="80" t="str">
        <f>IF(controle!$L977="","",VLOOKUP(MONTH(controle!$L977),editar!$F$2:$G$13,2,0))</f>
        <v/>
      </c>
      <c r="AA977" s="80" t="str">
        <f>IF(controle!$L977="","",YEAR(controle!$L977))</f>
        <v/>
      </c>
      <c r="AB977" s="61"/>
      <c r="AC977" s="62">
        <f>IFERROR(K977-editar!$C$1,"")</f>
        <v>-44648</v>
      </c>
      <c r="AD977" s="62">
        <f t="shared" si="1"/>
        <v>9999955352</v>
      </c>
      <c r="AE977" s="63"/>
      <c r="AF977" s="63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ht="19.5" customHeight="1">
      <c r="A978" s="82" t="str">
        <f>IF(controle!$D978="","",controle!$P978)</f>
        <v/>
      </c>
      <c r="B978" s="83"/>
      <c r="C978" s="83"/>
      <c r="D978" s="83"/>
      <c r="E978" s="83"/>
      <c r="F978" s="91"/>
      <c r="G978" s="99"/>
      <c r="H978" s="91"/>
      <c r="I978" s="100"/>
      <c r="J978" s="92" t="str">
        <f>IFERROR(IF((controle!$I978&gt;0),IF((DAYS360(TODAY(),(controle!$I978+editar!$C$9))&lt;1),"Vencido",IF((DAYS360(TODAY(),(controle!$I978+editar!$C$9))&lt;31),(DAYS360(TODAY(),(controle!$I978+editar!$C$9))&amp;" Dias para vencer"),"Válido")),""),"Inválido")</f>
        <v/>
      </c>
      <c r="K978" s="93" t="str">
        <f>controle!$R978</f>
        <v/>
      </c>
      <c r="L978" s="94"/>
      <c r="M978" s="95" t="str">
        <f>IFERROR(IF((controle!$L978&gt;0),IF((DAYS360(TODAY(),(controle!$L978+editar!$C$15))&lt;1),"Vencido",IF((DAYS360(TODAY(),(controle!$L978+editar!$C$15))&lt;31),(DAYS360(TODAY(),(controle!$L978+editar!$C$15))&amp;" Dias para vencer"),"Válido")),""),"Inválido")</f>
        <v/>
      </c>
      <c r="N978" s="94" t="str">
        <f>IF(controle!$L978="","",controle!$L978+editar!$C$15)</f>
        <v/>
      </c>
      <c r="O978" s="97"/>
      <c r="P978" s="80">
        <v>971.0</v>
      </c>
      <c r="Q978" s="80" t="str">
        <f>IF(controle!$J978="","",IF(controle!$J978="Vencido","Vencido",IF(controle!$J978="Válido","Válido","Próximo ao vencimento")))</f>
        <v/>
      </c>
      <c r="R978" s="81" t="str">
        <f>IF(controle!$I978="","",controle!$I978+editar!$C$9)</f>
        <v/>
      </c>
      <c r="S978" s="80" t="str">
        <f>IF(controle!$R978="","",VLOOKUP(MONTH(controle!$R978),editar!$F$2:$G$13,2,0))</f>
        <v/>
      </c>
      <c r="T978" s="80" t="str">
        <f>IF(controle!$R978="","",YEAR(controle!$R978))</f>
        <v/>
      </c>
      <c r="U978" s="80" t="str">
        <f>IF(controle!$M978="","",IF(controle!$M978="Vencido","Vencido",IF(controle!$M978="Válido","Válido","Próximo ao vencimento")))</f>
        <v/>
      </c>
      <c r="V978" s="80" t="str">
        <f>IF(controle!$N978="","",VLOOKUP(MONTH(controle!$N978),editar!$F$2:$G$13,2,0))</f>
        <v/>
      </c>
      <c r="W978" s="80" t="str">
        <f>IF(controle!$N978="","",YEAR(controle!$N978))</f>
        <v/>
      </c>
      <c r="X978" s="80" t="str">
        <f>IF(controle!$I978="","",VLOOKUP(MONTH(controle!$I978),editar!$F$2:$G$13,2,0))</f>
        <v/>
      </c>
      <c r="Y978" s="80" t="str">
        <f>IF(controle!$I978="","",YEAR(controle!$I978))</f>
        <v/>
      </c>
      <c r="Z978" s="80" t="str">
        <f>IF(controle!$L978="","",VLOOKUP(MONTH(controle!$L978),editar!$F$2:$G$13,2,0))</f>
        <v/>
      </c>
      <c r="AA978" s="80" t="str">
        <f>IF(controle!$L978="","",YEAR(controle!$L978))</f>
        <v/>
      </c>
      <c r="AB978" s="61"/>
      <c r="AC978" s="62">
        <f>IFERROR(K978-editar!$C$1,"")</f>
        <v>-44648</v>
      </c>
      <c r="AD978" s="62">
        <f t="shared" si="1"/>
        <v>9999955352</v>
      </c>
      <c r="AE978" s="63"/>
      <c r="AF978" s="63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ht="19.5" customHeight="1">
      <c r="A979" s="82" t="str">
        <f>IF(controle!$D979="","",controle!$P979)</f>
        <v/>
      </c>
      <c r="B979" s="83"/>
      <c r="C979" s="83"/>
      <c r="D979" s="83"/>
      <c r="E979" s="83"/>
      <c r="F979" s="91"/>
      <c r="G979" s="99"/>
      <c r="H979" s="91"/>
      <c r="I979" s="100"/>
      <c r="J979" s="92" t="str">
        <f>IFERROR(IF((controle!$I979&gt;0),IF((DAYS360(TODAY(),(controle!$I979+editar!$C$9))&lt;1),"Vencido",IF((DAYS360(TODAY(),(controle!$I979+editar!$C$9))&lt;31),(DAYS360(TODAY(),(controle!$I979+editar!$C$9))&amp;" Dias para vencer"),"Válido")),""),"Inválido")</f>
        <v/>
      </c>
      <c r="K979" s="93" t="str">
        <f>controle!$R979</f>
        <v/>
      </c>
      <c r="L979" s="94"/>
      <c r="M979" s="95" t="str">
        <f>IFERROR(IF((controle!$L979&gt;0),IF((DAYS360(TODAY(),(controle!$L979+editar!$C$15))&lt;1),"Vencido",IF((DAYS360(TODAY(),(controle!$L979+editar!$C$15))&lt;31),(DAYS360(TODAY(),(controle!$L979+editar!$C$15))&amp;" Dias para vencer"),"Válido")),""),"Inválido")</f>
        <v/>
      </c>
      <c r="N979" s="94" t="str">
        <f>IF(controle!$L979="","",controle!$L979+editar!$C$15)</f>
        <v/>
      </c>
      <c r="O979" s="97"/>
      <c r="P979" s="80">
        <v>972.0</v>
      </c>
      <c r="Q979" s="80" t="str">
        <f>IF(controle!$J979="","",IF(controle!$J979="Vencido","Vencido",IF(controle!$J979="Válido","Válido","Próximo ao vencimento")))</f>
        <v/>
      </c>
      <c r="R979" s="81" t="str">
        <f>IF(controle!$I979="","",controle!$I979+editar!$C$9)</f>
        <v/>
      </c>
      <c r="S979" s="80" t="str">
        <f>IF(controle!$R979="","",VLOOKUP(MONTH(controle!$R979),editar!$F$2:$G$13,2,0))</f>
        <v/>
      </c>
      <c r="T979" s="80" t="str">
        <f>IF(controle!$R979="","",YEAR(controle!$R979))</f>
        <v/>
      </c>
      <c r="U979" s="80" t="str">
        <f>IF(controle!$M979="","",IF(controle!$M979="Vencido","Vencido",IF(controle!$M979="Válido","Válido","Próximo ao vencimento")))</f>
        <v/>
      </c>
      <c r="V979" s="80" t="str">
        <f>IF(controle!$N979="","",VLOOKUP(MONTH(controle!$N979),editar!$F$2:$G$13,2,0))</f>
        <v/>
      </c>
      <c r="W979" s="80" t="str">
        <f>IF(controle!$N979="","",YEAR(controle!$N979))</f>
        <v/>
      </c>
      <c r="X979" s="80" t="str">
        <f>IF(controle!$I979="","",VLOOKUP(MONTH(controle!$I979),editar!$F$2:$G$13,2,0))</f>
        <v/>
      </c>
      <c r="Y979" s="80" t="str">
        <f>IF(controle!$I979="","",YEAR(controle!$I979))</f>
        <v/>
      </c>
      <c r="Z979" s="80" t="str">
        <f>IF(controle!$L979="","",VLOOKUP(MONTH(controle!$L979),editar!$F$2:$G$13,2,0))</f>
        <v/>
      </c>
      <c r="AA979" s="80" t="str">
        <f>IF(controle!$L979="","",YEAR(controle!$L979))</f>
        <v/>
      </c>
      <c r="AB979" s="61"/>
      <c r="AC979" s="62">
        <f>IFERROR(K979-editar!$C$1,"")</f>
        <v>-44648</v>
      </c>
      <c r="AD979" s="62">
        <f t="shared" si="1"/>
        <v>9999955352</v>
      </c>
      <c r="AE979" s="63"/>
      <c r="AF979" s="63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ht="19.5" customHeight="1">
      <c r="A980" s="82" t="str">
        <f>IF(controle!$D980="","",controle!$P980)</f>
        <v/>
      </c>
      <c r="B980" s="83"/>
      <c r="C980" s="83"/>
      <c r="D980" s="83"/>
      <c r="E980" s="83"/>
      <c r="F980" s="91"/>
      <c r="G980" s="99"/>
      <c r="H980" s="91"/>
      <c r="I980" s="100"/>
      <c r="J980" s="92" t="str">
        <f>IFERROR(IF((controle!$I980&gt;0),IF((DAYS360(TODAY(),(controle!$I980+editar!$C$9))&lt;1),"Vencido",IF((DAYS360(TODAY(),(controle!$I980+editar!$C$9))&lt;31),(DAYS360(TODAY(),(controle!$I980+editar!$C$9))&amp;" Dias para vencer"),"Válido")),""),"Inválido")</f>
        <v/>
      </c>
      <c r="K980" s="93" t="str">
        <f>controle!$R980</f>
        <v/>
      </c>
      <c r="L980" s="94"/>
      <c r="M980" s="95" t="str">
        <f>IFERROR(IF((controle!$L980&gt;0),IF((DAYS360(TODAY(),(controle!$L980+editar!$C$15))&lt;1),"Vencido",IF((DAYS360(TODAY(),(controle!$L980+editar!$C$15))&lt;31),(DAYS360(TODAY(),(controle!$L980+editar!$C$15))&amp;" Dias para vencer"),"Válido")),""),"Inválido")</f>
        <v/>
      </c>
      <c r="N980" s="94" t="str">
        <f>IF(controle!$L980="","",controle!$L980+editar!$C$15)</f>
        <v/>
      </c>
      <c r="O980" s="97"/>
      <c r="P980" s="80">
        <v>973.0</v>
      </c>
      <c r="Q980" s="80" t="str">
        <f>IF(controle!$J980="","",IF(controle!$J980="Vencido","Vencido",IF(controle!$J980="Válido","Válido","Próximo ao vencimento")))</f>
        <v/>
      </c>
      <c r="R980" s="81" t="str">
        <f>IF(controle!$I980="","",controle!$I980+editar!$C$9)</f>
        <v/>
      </c>
      <c r="S980" s="80" t="str">
        <f>IF(controle!$R980="","",VLOOKUP(MONTH(controle!$R980),editar!$F$2:$G$13,2,0))</f>
        <v/>
      </c>
      <c r="T980" s="80" t="str">
        <f>IF(controle!$R980="","",YEAR(controle!$R980))</f>
        <v/>
      </c>
      <c r="U980" s="80" t="str">
        <f>IF(controle!$M980="","",IF(controle!$M980="Vencido","Vencido",IF(controle!$M980="Válido","Válido","Próximo ao vencimento")))</f>
        <v/>
      </c>
      <c r="V980" s="80" t="str">
        <f>IF(controle!$N980="","",VLOOKUP(MONTH(controle!$N980),editar!$F$2:$G$13,2,0))</f>
        <v/>
      </c>
      <c r="W980" s="80" t="str">
        <f>IF(controle!$N980="","",YEAR(controle!$N980))</f>
        <v/>
      </c>
      <c r="X980" s="80" t="str">
        <f>IF(controle!$I980="","",VLOOKUP(MONTH(controle!$I980),editar!$F$2:$G$13,2,0))</f>
        <v/>
      </c>
      <c r="Y980" s="80" t="str">
        <f>IF(controle!$I980="","",YEAR(controle!$I980))</f>
        <v/>
      </c>
      <c r="Z980" s="80" t="str">
        <f>IF(controle!$L980="","",VLOOKUP(MONTH(controle!$L980),editar!$F$2:$G$13,2,0))</f>
        <v/>
      </c>
      <c r="AA980" s="80" t="str">
        <f>IF(controle!$L980="","",YEAR(controle!$L980))</f>
        <v/>
      </c>
      <c r="AB980" s="61"/>
      <c r="AC980" s="62">
        <f>IFERROR(K980-editar!$C$1,"")</f>
        <v>-44648</v>
      </c>
      <c r="AD980" s="62">
        <f t="shared" si="1"/>
        <v>9999955352</v>
      </c>
      <c r="AE980" s="63"/>
      <c r="AF980" s="63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ht="19.5" customHeight="1">
      <c r="A981" s="82" t="str">
        <f>IF(controle!$D981="","",controle!$P981)</f>
        <v/>
      </c>
      <c r="B981" s="83"/>
      <c r="C981" s="83"/>
      <c r="D981" s="83"/>
      <c r="E981" s="83"/>
      <c r="F981" s="91"/>
      <c r="G981" s="99"/>
      <c r="H981" s="91"/>
      <c r="I981" s="100"/>
      <c r="J981" s="92" t="str">
        <f>IFERROR(IF((controle!$I981&gt;0),IF((DAYS360(TODAY(),(controle!$I981+editar!$C$9))&lt;1),"Vencido",IF((DAYS360(TODAY(),(controle!$I981+editar!$C$9))&lt;31),(DAYS360(TODAY(),(controle!$I981+editar!$C$9))&amp;" Dias para vencer"),"Válido")),""),"Inválido")</f>
        <v/>
      </c>
      <c r="K981" s="93" t="str">
        <f>controle!$R981</f>
        <v/>
      </c>
      <c r="L981" s="94"/>
      <c r="M981" s="95" t="str">
        <f>IFERROR(IF((controle!$L981&gt;0),IF((DAYS360(TODAY(),(controle!$L981+editar!$C$15))&lt;1),"Vencido",IF((DAYS360(TODAY(),(controle!$L981+editar!$C$15))&lt;31),(DAYS360(TODAY(),(controle!$L981+editar!$C$15))&amp;" Dias para vencer"),"Válido")),""),"Inválido")</f>
        <v/>
      </c>
      <c r="N981" s="94" t="str">
        <f>IF(controle!$L981="","",controle!$L981+editar!$C$15)</f>
        <v/>
      </c>
      <c r="O981" s="97"/>
      <c r="P981" s="80">
        <v>974.0</v>
      </c>
      <c r="Q981" s="80" t="str">
        <f>IF(controle!$J981="","",IF(controle!$J981="Vencido","Vencido",IF(controle!$J981="Válido","Válido","Próximo ao vencimento")))</f>
        <v/>
      </c>
      <c r="R981" s="81" t="str">
        <f>IF(controle!$I981="","",controle!$I981+editar!$C$9)</f>
        <v/>
      </c>
      <c r="S981" s="80" t="str">
        <f>IF(controle!$R981="","",VLOOKUP(MONTH(controle!$R981),editar!$F$2:$G$13,2,0))</f>
        <v/>
      </c>
      <c r="T981" s="80" t="str">
        <f>IF(controle!$R981="","",YEAR(controle!$R981))</f>
        <v/>
      </c>
      <c r="U981" s="80" t="str">
        <f>IF(controle!$M981="","",IF(controle!$M981="Vencido","Vencido",IF(controle!$M981="Válido","Válido","Próximo ao vencimento")))</f>
        <v/>
      </c>
      <c r="V981" s="80" t="str">
        <f>IF(controle!$N981="","",VLOOKUP(MONTH(controle!$N981),editar!$F$2:$G$13,2,0))</f>
        <v/>
      </c>
      <c r="W981" s="80" t="str">
        <f>IF(controle!$N981="","",YEAR(controle!$N981))</f>
        <v/>
      </c>
      <c r="X981" s="80" t="str">
        <f>IF(controle!$I981="","",VLOOKUP(MONTH(controle!$I981),editar!$F$2:$G$13,2,0))</f>
        <v/>
      </c>
      <c r="Y981" s="80" t="str">
        <f>IF(controle!$I981="","",YEAR(controle!$I981))</f>
        <v/>
      </c>
      <c r="Z981" s="80" t="str">
        <f>IF(controle!$L981="","",VLOOKUP(MONTH(controle!$L981),editar!$F$2:$G$13,2,0))</f>
        <v/>
      </c>
      <c r="AA981" s="80" t="str">
        <f>IF(controle!$L981="","",YEAR(controle!$L981))</f>
        <v/>
      </c>
      <c r="AB981" s="61"/>
      <c r="AC981" s="62">
        <f>IFERROR(K981-editar!$C$1,"")</f>
        <v>-44648</v>
      </c>
      <c r="AD981" s="62">
        <f t="shared" si="1"/>
        <v>9999955352</v>
      </c>
      <c r="AE981" s="63"/>
      <c r="AF981" s="63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ht="19.5" customHeight="1">
      <c r="A982" s="82" t="str">
        <f>IF(controle!$D982="","",controle!$P982)</f>
        <v/>
      </c>
      <c r="B982" s="83"/>
      <c r="C982" s="83"/>
      <c r="D982" s="83"/>
      <c r="E982" s="83"/>
      <c r="F982" s="91"/>
      <c r="G982" s="99"/>
      <c r="H982" s="91"/>
      <c r="I982" s="100"/>
      <c r="J982" s="92" t="str">
        <f>IFERROR(IF((controle!$I982&gt;0),IF((DAYS360(TODAY(),(controle!$I982+editar!$C$9))&lt;1),"Vencido",IF((DAYS360(TODAY(),(controle!$I982+editar!$C$9))&lt;31),(DAYS360(TODAY(),(controle!$I982+editar!$C$9))&amp;" Dias para vencer"),"Válido")),""),"Inválido")</f>
        <v/>
      </c>
      <c r="K982" s="93" t="str">
        <f>controle!$R982</f>
        <v/>
      </c>
      <c r="L982" s="94"/>
      <c r="M982" s="95" t="str">
        <f>IFERROR(IF((controle!$L982&gt;0),IF((DAYS360(TODAY(),(controle!$L982+editar!$C$15))&lt;1),"Vencido",IF((DAYS360(TODAY(),(controle!$L982+editar!$C$15))&lt;31),(DAYS360(TODAY(),(controle!$L982+editar!$C$15))&amp;" Dias para vencer"),"Válido")),""),"Inválido")</f>
        <v/>
      </c>
      <c r="N982" s="94" t="str">
        <f>IF(controle!$L982="","",controle!$L982+editar!$C$15)</f>
        <v/>
      </c>
      <c r="O982" s="97"/>
      <c r="P982" s="80">
        <v>975.0</v>
      </c>
      <c r="Q982" s="80" t="str">
        <f>IF(controle!$J982="","",IF(controle!$J982="Vencido","Vencido",IF(controle!$J982="Válido","Válido","Próximo ao vencimento")))</f>
        <v/>
      </c>
      <c r="R982" s="81" t="str">
        <f>IF(controle!$I982="","",controle!$I982+editar!$C$9)</f>
        <v/>
      </c>
      <c r="S982" s="80" t="str">
        <f>IF(controle!$R982="","",VLOOKUP(MONTH(controle!$R982),editar!$F$2:$G$13,2,0))</f>
        <v/>
      </c>
      <c r="T982" s="80" t="str">
        <f>IF(controle!$R982="","",YEAR(controle!$R982))</f>
        <v/>
      </c>
      <c r="U982" s="80" t="str">
        <f>IF(controle!$M982="","",IF(controle!$M982="Vencido","Vencido",IF(controle!$M982="Válido","Válido","Próximo ao vencimento")))</f>
        <v/>
      </c>
      <c r="V982" s="80" t="str">
        <f>IF(controle!$N982="","",VLOOKUP(MONTH(controle!$N982),editar!$F$2:$G$13,2,0))</f>
        <v/>
      </c>
      <c r="W982" s="80" t="str">
        <f>IF(controle!$N982="","",YEAR(controle!$N982))</f>
        <v/>
      </c>
      <c r="X982" s="80" t="str">
        <f>IF(controle!$I982="","",VLOOKUP(MONTH(controle!$I982),editar!$F$2:$G$13,2,0))</f>
        <v/>
      </c>
      <c r="Y982" s="80" t="str">
        <f>IF(controle!$I982="","",YEAR(controle!$I982))</f>
        <v/>
      </c>
      <c r="Z982" s="80" t="str">
        <f>IF(controle!$L982="","",VLOOKUP(MONTH(controle!$L982),editar!$F$2:$G$13,2,0))</f>
        <v/>
      </c>
      <c r="AA982" s="80" t="str">
        <f>IF(controle!$L982="","",YEAR(controle!$L982))</f>
        <v/>
      </c>
      <c r="AB982" s="61"/>
      <c r="AC982" s="62">
        <f>IFERROR(K982-editar!$C$1,"")</f>
        <v>-44648</v>
      </c>
      <c r="AD982" s="62">
        <f t="shared" si="1"/>
        <v>9999955352</v>
      </c>
      <c r="AE982" s="63"/>
      <c r="AF982" s="63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ht="19.5" customHeight="1">
      <c r="A983" s="82" t="str">
        <f>IF(controle!$D983="","",controle!$P983)</f>
        <v/>
      </c>
      <c r="B983" s="83"/>
      <c r="C983" s="83"/>
      <c r="D983" s="83"/>
      <c r="E983" s="83"/>
      <c r="F983" s="91"/>
      <c r="G983" s="99"/>
      <c r="H983" s="91"/>
      <c r="I983" s="100"/>
      <c r="J983" s="92" t="str">
        <f>IFERROR(IF((controle!$I983&gt;0),IF((DAYS360(TODAY(),(controle!$I983+editar!$C$9))&lt;1),"Vencido",IF((DAYS360(TODAY(),(controle!$I983+editar!$C$9))&lt;31),(DAYS360(TODAY(),(controle!$I983+editar!$C$9))&amp;" Dias para vencer"),"Válido")),""),"Inválido")</f>
        <v/>
      </c>
      <c r="K983" s="93" t="str">
        <f>controle!$R983</f>
        <v/>
      </c>
      <c r="L983" s="94"/>
      <c r="M983" s="95" t="str">
        <f>IFERROR(IF((controle!$L983&gt;0),IF((DAYS360(TODAY(),(controle!$L983+editar!$C$15))&lt;1),"Vencido",IF((DAYS360(TODAY(),(controle!$L983+editar!$C$15))&lt;31),(DAYS360(TODAY(),(controle!$L983+editar!$C$15))&amp;" Dias para vencer"),"Válido")),""),"Inválido")</f>
        <v/>
      </c>
      <c r="N983" s="94" t="str">
        <f>IF(controle!$L983="","",controle!$L983+editar!$C$15)</f>
        <v/>
      </c>
      <c r="O983" s="97"/>
      <c r="P983" s="80">
        <v>976.0</v>
      </c>
      <c r="Q983" s="80" t="str">
        <f>IF(controle!$J983="","",IF(controle!$J983="Vencido","Vencido",IF(controle!$J983="Válido","Válido","Próximo ao vencimento")))</f>
        <v/>
      </c>
      <c r="R983" s="81" t="str">
        <f>IF(controle!$I983="","",controle!$I983+editar!$C$9)</f>
        <v/>
      </c>
      <c r="S983" s="80" t="str">
        <f>IF(controle!$R983="","",VLOOKUP(MONTH(controle!$R983),editar!$F$2:$G$13,2,0))</f>
        <v/>
      </c>
      <c r="T983" s="80" t="str">
        <f>IF(controle!$R983="","",YEAR(controle!$R983))</f>
        <v/>
      </c>
      <c r="U983" s="80" t="str">
        <f>IF(controle!$M983="","",IF(controle!$M983="Vencido","Vencido",IF(controle!$M983="Válido","Válido","Próximo ao vencimento")))</f>
        <v/>
      </c>
      <c r="V983" s="80" t="str">
        <f>IF(controle!$N983="","",VLOOKUP(MONTH(controle!$N983),editar!$F$2:$G$13,2,0))</f>
        <v/>
      </c>
      <c r="W983" s="80" t="str">
        <f>IF(controle!$N983="","",YEAR(controle!$N983))</f>
        <v/>
      </c>
      <c r="X983" s="80" t="str">
        <f>IF(controle!$I983="","",VLOOKUP(MONTH(controle!$I983),editar!$F$2:$G$13,2,0))</f>
        <v/>
      </c>
      <c r="Y983" s="80" t="str">
        <f>IF(controle!$I983="","",YEAR(controle!$I983))</f>
        <v/>
      </c>
      <c r="Z983" s="80" t="str">
        <f>IF(controle!$L983="","",VLOOKUP(MONTH(controle!$L983),editar!$F$2:$G$13,2,0))</f>
        <v/>
      </c>
      <c r="AA983" s="80" t="str">
        <f>IF(controle!$L983="","",YEAR(controle!$L983))</f>
        <v/>
      </c>
      <c r="AB983" s="61"/>
      <c r="AC983" s="62">
        <f>IFERROR(K983-editar!$C$1,"")</f>
        <v>-44648</v>
      </c>
      <c r="AD983" s="62">
        <f t="shared" si="1"/>
        <v>9999955352</v>
      </c>
      <c r="AE983" s="63"/>
      <c r="AF983" s="63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ht="19.5" customHeight="1">
      <c r="A984" s="82" t="str">
        <f>IF(controle!$D984="","",controle!$P984)</f>
        <v/>
      </c>
      <c r="B984" s="83"/>
      <c r="C984" s="83"/>
      <c r="D984" s="83"/>
      <c r="E984" s="83"/>
      <c r="F984" s="91"/>
      <c r="G984" s="99"/>
      <c r="H984" s="91"/>
      <c r="I984" s="100"/>
      <c r="J984" s="92" t="str">
        <f>IFERROR(IF((controle!$I984&gt;0),IF((DAYS360(TODAY(),(controle!$I984+editar!$C$9))&lt;1),"Vencido",IF((DAYS360(TODAY(),(controle!$I984+editar!$C$9))&lt;31),(DAYS360(TODAY(),(controle!$I984+editar!$C$9))&amp;" Dias para vencer"),"Válido")),""),"Inválido")</f>
        <v/>
      </c>
      <c r="K984" s="93" t="str">
        <f>controle!$R984</f>
        <v/>
      </c>
      <c r="L984" s="94"/>
      <c r="M984" s="95" t="str">
        <f>IFERROR(IF((controle!$L984&gt;0),IF((DAYS360(TODAY(),(controle!$L984+editar!$C$15))&lt;1),"Vencido",IF((DAYS360(TODAY(),(controle!$L984+editar!$C$15))&lt;31),(DAYS360(TODAY(),(controle!$L984+editar!$C$15))&amp;" Dias para vencer"),"Válido")),""),"Inválido")</f>
        <v/>
      </c>
      <c r="N984" s="94" t="str">
        <f>IF(controle!$L984="","",controle!$L984+editar!$C$15)</f>
        <v/>
      </c>
      <c r="O984" s="97"/>
      <c r="P984" s="80">
        <v>977.0</v>
      </c>
      <c r="Q984" s="80" t="str">
        <f>IF(controle!$J984="","",IF(controle!$J984="Vencido","Vencido",IF(controle!$J984="Válido","Válido","Próximo ao vencimento")))</f>
        <v/>
      </c>
      <c r="R984" s="81" t="str">
        <f>IF(controle!$I984="","",controle!$I984+editar!$C$9)</f>
        <v/>
      </c>
      <c r="S984" s="80" t="str">
        <f>IF(controle!$R984="","",VLOOKUP(MONTH(controle!$R984),editar!$F$2:$G$13,2,0))</f>
        <v/>
      </c>
      <c r="T984" s="80" t="str">
        <f>IF(controle!$R984="","",YEAR(controle!$R984))</f>
        <v/>
      </c>
      <c r="U984" s="80" t="str">
        <f>IF(controle!$M984="","",IF(controle!$M984="Vencido","Vencido",IF(controle!$M984="Válido","Válido","Próximo ao vencimento")))</f>
        <v/>
      </c>
      <c r="V984" s="80" t="str">
        <f>IF(controle!$N984="","",VLOOKUP(MONTH(controle!$N984),editar!$F$2:$G$13,2,0))</f>
        <v/>
      </c>
      <c r="W984" s="80" t="str">
        <f>IF(controle!$N984="","",YEAR(controle!$N984))</f>
        <v/>
      </c>
      <c r="X984" s="80" t="str">
        <f>IF(controle!$I984="","",VLOOKUP(MONTH(controle!$I984),editar!$F$2:$G$13,2,0))</f>
        <v/>
      </c>
      <c r="Y984" s="80" t="str">
        <f>IF(controle!$I984="","",YEAR(controle!$I984))</f>
        <v/>
      </c>
      <c r="Z984" s="80" t="str">
        <f>IF(controle!$L984="","",VLOOKUP(MONTH(controle!$L984),editar!$F$2:$G$13,2,0))</f>
        <v/>
      </c>
      <c r="AA984" s="80" t="str">
        <f>IF(controle!$L984="","",YEAR(controle!$L984))</f>
        <v/>
      </c>
      <c r="AB984" s="61"/>
      <c r="AC984" s="62">
        <f>IFERROR(K984-editar!$C$1,"")</f>
        <v>-44648</v>
      </c>
      <c r="AD984" s="62">
        <f t="shared" si="1"/>
        <v>9999955352</v>
      </c>
      <c r="AE984" s="63"/>
      <c r="AF984" s="63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ht="19.5" customHeight="1">
      <c r="A985" s="82" t="str">
        <f>IF(controle!$D985="","",controle!$P985)</f>
        <v/>
      </c>
      <c r="B985" s="83"/>
      <c r="C985" s="83"/>
      <c r="D985" s="83"/>
      <c r="E985" s="83"/>
      <c r="F985" s="91"/>
      <c r="G985" s="99"/>
      <c r="H985" s="91"/>
      <c r="I985" s="100"/>
      <c r="J985" s="92" t="str">
        <f>IFERROR(IF((controle!$I985&gt;0),IF((DAYS360(TODAY(),(controle!$I985+editar!$C$9))&lt;1),"Vencido",IF((DAYS360(TODAY(),(controle!$I985+editar!$C$9))&lt;31),(DAYS360(TODAY(),(controle!$I985+editar!$C$9))&amp;" Dias para vencer"),"Válido")),""),"Inválido")</f>
        <v/>
      </c>
      <c r="K985" s="93" t="str">
        <f>controle!$R985</f>
        <v/>
      </c>
      <c r="L985" s="94"/>
      <c r="M985" s="95" t="str">
        <f>IFERROR(IF((controle!$L985&gt;0),IF((DAYS360(TODAY(),(controle!$L985+editar!$C$15))&lt;1),"Vencido",IF((DAYS360(TODAY(),(controle!$L985+editar!$C$15))&lt;31),(DAYS360(TODAY(),(controle!$L985+editar!$C$15))&amp;" Dias para vencer"),"Válido")),""),"Inválido")</f>
        <v/>
      </c>
      <c r="N985" s="94" t="str">
        <f>IF(controle!$L985="","",controle!$L985+editar!$C$15)</f>
        <v/>
      </c>
      <c r="O985" s="97"/>
      <c r="P985" s="80">
        <v>978.0</v>
      </c>
      <c r="Q985" s="80" t="str">
        <f>IF(controle!$J985="","",IF(controle!$J985="Vencido","Vencido",IF(controle!$J985="Válido","Válido","Próximo ao vencimento")))</f>
        <v/>
      </c>
      <c r="R985" s="81" t="str">
        <f>IF(controle!$I985="","",controle!$I985+editar!$C$9)</f>
        <v/>
      </c>
      <c r="S985" s="80" t="str">
        <f>IF(controle!$R985="","",VLOOKUP(MONTH(controle!$R985),editar!$F$2:$G$13,2,0))</f>
        <v/>
      </c>
      <c r="T985" s="80" t="str">
        <f>IF(controle!$R985="","",YEAR(controle!$R985))</f>
        <v/>
      </c>
      <c r="U985" s="80" t="str">
        <f>IF(controle!$M985="","",IF(controle!$M985="Vencido","Vencido",IF(controle!$M985="Válido","Válido","Próximo ao vencimento")))</f>
        <v/>
      </c>
      <c r="V985" s="80" t="str">
        <f>IF(controle!$N985="","",VLOOKUP(MONTH(controle!$N985),editar!$F$2:$G$13,2,0))</f>
        <v/>
      </c>
      <c r="W985" s="80" t="str">
        <f>IF(controle!$N985="","",YEAR(controle!$N985))</f>
        <v/>
      </c>
      <c r="X985" s="80" t="str">
        <f>IF(controle!$I985="","",VLOOKUP(MONTH(controle!$I985),editar!$F$2:$G$13,2,0))</f>
        <v/>
      </c>
      <c r="Y985" s="80" t="str">
        <f>IF(controle!$I985="","",YEAR(controle!$I985))</f>
        <v/>
      </c>
      <c r="Z985" s="80" t="str">
        <f>IF(controle!$L985="","",VLOOKUP(MONTH(controle!$L985),editar!$F$2:$G$13,2,0))</f>
        <v/>
      </c>
      <c r="AA985" s="80" t="str">
        <f>IF(controle!$L985="","",YEAR(controle!$L985))</f>
        <v/>
      </c>
      <c r="AB985" s="61"/>
      <c r="AC985" s="62">
        <f>IFERROR(K985-editar!$C$1,"")</f>
        <v>-44648</v>
      </c>
      <c r="AD985" s="62">
        <f t="shared" si="1"/>
        <v>9999955352</v>
      </c>
      <c r="AE985" s="63"/>
      <c r="AF985" s="63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ht="19.5" customHeight="1">
      <c r="A986" s="82" t="str">
        <f>IF(controle!$D986="","",controle!$P986)</f>
        <v/>
      </c>
      <c r="B986" s="83"/>
      <c r="C986" s="83"/>
      <c r="D986" s="83"/>
      <c r="E986" s="83"/>
      <c r="F986" s="91"/>
      <c r="G986" s="99"/>
      <c r="H986" s="91"/>
      <c r="I986" s="100"/>
      <c r="J986" s="92" t="str">
        <f>IFERROR(IF((controle!$I986&gt;0),IF((DAYS360(TODAY(),(controle!$I986+editar!$C$9))&lt;1),"Vencido",IF((DAYS360(TODAY(),(controle!$I986+editar!$C$9))&lt;31),(DAYS360(TODAY(),(controle!$I986+editar!$C$9))&amp;" Dias para vencer"),"Válido")),""),"Inválido")</f>
        <v/>
      </c>
      <c r="K986" s="93" t="str">
        <f>controle!$R986</f>
        <v/>
      </c>
      <c r="L986" s="94"/>
      <c r="M986" s="95" t="str">
        <f>IFERROR(IF((controle!$L986&gt;0),IF((DAYS360(TODAY(),(controle!$L986+editar!$C$15))&lt;1),"Vencido",IF((DAYS360(TODAY(),(controle!$L986+editar!$C$15))&lt;31),(DAYS360(TODAY(),(controle!$L986+editar!$C$15))&amp;" Dias para vencer"),"Válido")),""),"Inválido")</f>
        <v/>
      </c>
      <c r="N986" s="94" t="str">
        <f>IF(controle!$L986="","",controle!$L986+editar!$C$15)</f>
        <v/>
      </c>
      <c r="O986" s="97"/>
      <c r="P986" s="80">
        <v>979.0</v>
      </c>
      <c r="Q986" s="80" t="str">
        <f>IF(controle!$J986="","",IF(controle!$J986="Vencido","Vencido",IF(controle!$J986="Válido","Válido","Próximo ao vencimento")))</f>
        <v/>
      </c>
      <c r="R986" s="81" t="str">
        <f>IF(controle!$I986="","",controle!$I986+editar!$C$9)</f>
        <v/>
      </c>
      <c r="S986" s="80" t="str">
        <f>IF(controle!$R986="","",VLOOKUP(MONTH(controle!$R986),editar!$F$2:$G$13,2,0))</f>
        <v/>
      </c>
      <c r="T986" s="80" t="str">
        <f>IF(controle!$R986="","",YEAR(controle!$R986))</f>
        <v/>
      </c>
      <c r="U986" s="80" t="str">
        <f>IF(controle!$M986="","",IF(controle!$M986="Vencido","Vencido",IF(controle!$M986="Válido","Válido","Próximo ao vencimento")))</f>
        <v/>
      </c>
      <c r="V986" s="80" t="str">
        <f>IF(controle!$N986="","",VLOOKUP(MONTH(controle!$N986),editar!$F$2:$G$13,2,0))</f>
        <v/>
      </c>
      <c r="W986" s="80" t="str">
        <f>IF(controle!$N986="","",YEAR(controle!$N986))</f>
        <v/>
      </c>
      <c r="X986" s="80" t="str">
        <f>IF(controle!$I986="","",VLOOKUP(MONTH(controle!$I986),editar!$F$2:$G$13,2,0))</f>
        <v/>
      </c>
      <c r="Y986" s="80" t="str">
        <f>IF(controle!$I986="","",YEAR(controle!$I986))</f>
        <v/>
      </c>
      <c r="Z986" s="80" t="str">
        <f>IF(controle!$L986="","",VLOOKUP(MONTH(controle!$L986),editar!$F$2:$G$13,2,0))</f>
        <v/>
      </c>
      <c r="AA986" s="80" t="str">
        <f>IF(controle!$L986="","",YEAR(controle!$L986))</f>
        <v/>
      </c>
      <c r="AB986" s="61"/>
      <c r="AC986" s="62">
        <f>IFERROR(K986-editar!$C$1,"")</f>
        <v>-44648</v>
      </c>
      <c r="AD986" s="62">
        <f t="shared" si="1"/>
        <v>9999955352</v>
      </c>
      <c r="AE986" s="63"/>
      <c r="AF986" s="63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ht="19.5" customHeight="1">
      <c r="A987" s="82" t="str">
        <f>IF(controle!$D987="","",controle!$P987)</f>
        <v/>
      </c>
      <c r="B987" s="83"/>
      <c r="C987" s="83"/>
      <c r="D987" s="83"/>
      <c r="E987" s="83"/>
      <c r="F987" s="91"/>
      <c r="G987" s="99"/>
      <c r="H987" s="91"/>
      <c r="I987" s="100"/>
      <c r="J987" s="92" t="str">
        <f>IFERROR(IF((controle!$I987&gt;0),IF((DAYS360(TODAY(),(controle!$I987+editar!$C$9))&lt;1),"Vencido",IF((DAYS360(TODAY(),(controle!$I987+editar!$C$9))&lt;31),(DAYS360(TODAY(),(controle!$I987+editar!$C$9))&amp;" Dias para vencer"),"Válido")),""),"Inválido")</f>
        <v/>
      </c>
      <c r="K987" s="93" t="str">
        <f>controle!$R987</f>
        <v/>
      </c>
      <c r="L987" s="94"/>
      <c r="M987" s="95" t="str">
        <f>IFERROR(IF((controle!$L987&gt;0),IF((DAYS360(TODAY(),(controle!$L987+editar!$C$15))&lt;1),"Vencido",IF((DAYS360(TODAY(),(controle!$L987+editar!$C$15))&lt;31),(DAYS360(TODAY(),(controle!$L987+editar!$C$15))&amp;" Dias para vencer"),"Válido")),""),"Inválido")</f>
        <v/>
      </c>
      <c r="N987" s="94" t="str">
        <f>IF(controle!$L987="","",controle!$L987+editar!$C$15)</f>
        <v/>
      </c>
      <c r="O987" s="97"/>
      <c r="P987" s="80">
        <v>980.0</v>
      </c>
      <c r="Q987" s="80" t="str">
        <f>IF(controle!$J987="","",IF(controle!$J987="Vencido","Vencido",IF(controle!$J987="Válido","Válido","Próximo ao vencimento")))</f>
        <v/>
      </c>
      <c r="R987" s="81" t="str">
        <f>IF(controle!$I987="","",controle!$I987+editar!$C$9)</f>
        <v/>
      </c>
      <c r="S987" s="80" t="str">
        <f>IF(controle!$R987="","",VLOOKUP(MONTH(controle!$R987),editar!$F$2:$G$13,2,0))</f>
        <v/>
      </c>
      <c r="T987" s="80" t="str">
        <f>IF(controle!$R987="","",YEAR(controle!$R987))</f>
        <v/>
      </c>
      <c r="U987" s="80" t="str">
        <f>IF(controle!$M987="","",IF(controle!$M987="Vencido","Vencido",IF(controle!$M987="Válido","Válido","Próximo ao vencimento")))</f>
        <v/>
      </c>
      <c r="V987" s="80" t="str">
        <f>IF(controle!$N987="","",VLOOKUP(MONTH(controle!$N987),editar!$F$2:$G$13,2,0))</f>
        <v/>
      </c>
      <c r="W987" s="80" t="str">
        <f>IF(controle!$N987="","",YEAR(controle!$N987))</f>
        <v/>
      </c>
      <c r="X987" s="80" t="str">
        <f>IF(controle!$I987="","",VLOOKUP(MONTH(controle!$I987),editar!$F$2:$G$13,2,0))</f>
        <v/>
      </c>
      <c r="Y987" s="80" t="str">
        <f>IF(controle!$I987="","",YEAR(controle!$I987))</f>
        <v/>
      </c>
      <c r="Z987" s="80" t="str">
        <f>IF(controle!$L987="","",VLOOKUP(MONTH(controle!$L987),editar!$F$2:$G$13,2,0))</f>
        <v/>
      </c>
      <c r="AA987" s="80" t="str">
        <f>IF(controle!$L987="","",YEAR(controle!$L987))</f>
        <v/>
      </c>
      <c r="AB987" s="61"/>
      <c r="AC987" s="62">
        <f>IFERROR(K987-editar!$C$1,"")</f>
        <v>-44648</v>
      </c>
      <c r="AD987" s="62">
        <f t="shared" si="1"/>
        <v>9999955352</v>
      </c>
      <c r="AE987" s="63"/>
      <c r="AF987" s="63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ht="19.5" customHeight="1">
      <c r="A988" s="82" t="str">
        <f>IF(controle!$D988="","",controle!$P988)</f>
        <v/>
      </c>
      <c r="B988" s="83"/>
      <c r="C988" s="83"/>
      <c r="D988" s="83"/>
      <c r="E988" s="83"/>
      <c r="F988" s="91"/>
      <c r="G988" s="99"/>
      <c r="H988" s="91"/>
      <c r="I988" s="100"/>
      <c r="J988" s="92" t="str">
        <f>IFERROR(IF((controle!$I988&gt;0),IF((DAYS360(TODAY(),(controle!$I988+editar!$C$9))&lt;1),"Vencido",IF((DAYS360(TODAY(),(controle!$I988+editar!$C$9))&lt;31),(DAYS360(TODAY(),(controle!$I988+editar!$C$9))&amp;" Dias para vencer"),"Válido")),""),"Inválido")</f>
        <v/>
      </c>
      <c r="K988" s="93" t="str">
        <f>controle!$R988</f>
        <v/>
      </c>
      <c r="L988" s="94"/>
      <c r="M988" s="95" t="str">
        <f>IFERROR(IF((controle!$L988&gt;0),IF((DAYS360(TODAY(),(controle!$L988+editar!$C$15))&lt;1),"Vencido",IF((DAYS360(TODAY(),(controle!$L988+editar!$C$15))&lt;31),(DAYS360(TODAY(),(controle!$L988+editar!$C$15))&amp;" Dias para vencer"),"Válido")),""),"Inválido")</f>
        <v/>
      </c>
      <c r="N988" s="94" t="str">
        <f>IF(controle!$L988="","",controle!$L988+editar!$C$15)</f>
        <v/>
      </c>
      <c r="O988" s="97"/>
      <c r="P988" s="80">
        <v>981.0</v>
      </c>
      <c r="Q988" s="80" t="str">
        <f>IF(controle!$J988="","",IF(controle!$J988="Vencido","Vencido",IF(controle!$J988="Válido","Válido","Próximo ao vencimento")))</f>
        <v/>
      </c>
      <c r="R988" s="81" t="str">
        <f>IF(controle!$I988="","",controle!$I988+editar!$C$9)</f>
        <v/>
      </c>
      <c r="S988" s="80" t="str">
        <f>IF(controle!$R988="","",VLOOKUP(MONTH(controle!$R988),editar!$F$2:$G$13,2,0))</f>
        <v/>
      </c>
      <c r="T988" s="80" t="str">
        <f>IF(controle!$R988="","",YEAR(controle!$R988))</f>
        <v/>
      </c>
      <c r="U988" s="80" t="str">
        <f>IF(controle!$M988="","",IF(controle!$M988="Vencido","Vencido",IF(controle!$M988="Válido","Válido","Próximo ao vencimento")))</f>
        <v/>
      </c>
      <c r="V988" s="80" t="str">
        <f>IF(controle!$N988="","",VLOOKUP(MONTH(controle!$N988),editar!$F$2:$G$13,2,0))</f>
        <v/>
      </c>
      <c r="W988" s="80" t="str">
        <f>IF(controle!$N988="","",YEAR(controle!$N988))</f>
        <v/>
      </c>
      <c r="X988" s="80" t="str">
        <f>IF(controle!$I988="","",VLOOKUP(MONTH(controle!$I988),editar!$F$2:$G$13,2,0))</f>
        <v/>
      </c>
      <c r="Y988" s="80" t="str">
        <f>IF(controle!$I988="","",YEAR(controle!$I988))</f>
        <v/>
      </c>
      <c r="Z988" s="80" t="str">
        <f>IF(controle!$L988="","",VLOOKUP(MONTH(controle!$L988),editar!$F$2:$G$13,2,0))</f>
        <v/>
      </c>
      <c r="AA988" s="80" t="str">
        <f>IF(controle!$L988="","",YEAR(controle!$L988))</f>
        <v/>
      </c>
      <c r="AB988" s="61"/>
      <c r="AC988" s="62">
        <f>IFERROR(K988-editar!$C$1,"")</f>
        <v>-44648</v>
      </c>
      <c r="AD988" s="62">
        <f t="shared" si="1"/>
        <v>9999955352</v>
      </c>
      <c r="AE988" s="63"/>
      <c r="AF988" s="63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ht="19.5" customHeight="1">
      <c r="A989" s="82" t="str">
        <f>IF(controle!$D989="","",controle!$P989)</f>
        <v/>
      </c>
      <c r="B989" s="83"/>
      <c r="C989" s="83"/>
      <c r="D989" s="83"/>
      <c r="E989" s="83"/>
      <c r="F989" s="91"/>
      <c r="G989" s="99"/>
      <c r="H989" s="91"/>
      <c r="I989" s="100"/>
      <c r="J989" s="92" t="str">
        <f>IFERROR(IF((controle!$I989&gt;0),IF((DAYS360(TODAY(),(controle!$I989+editar!$C$9))&lt;1),"Vencido",IF((DAYS360(TODAY(),(controle!$I989+editar!$C$9))&lt;31),(DAYS360(TODAY(),(controle!$I989+editar!$C$9))&amp;" Dias para vencer"),"Válido")),""),"Inválido")</f>
        <v/>
      </c>
      <c r="K989" s="93" t="str">
        <f>controle!$R989</f>
        <v/>
      </c>
      <c r="L989" s="94"/>
      <c r="M989" s="95" t="str">
        <f>IFERROR(IF((controle!$L989&gt;0),IF((DAYS360(TODAY(),(controle!$L989+editar!$C$15))&lt;1),"Vencido",IF((DAYS360(TODAY(),(controle!$L989+editar!$C$15))&lt;31),(DAYS360(TODAY(),(controle!$L989+editar!$C$15))&amp;" Dias para vencer"),"Válido")),""),"Inválido")</f>
        <v/>
      </c>
      <c r="N989" s="94" t="str">
        <f>IF(controle!$L989="","",controle!$L989+editar!$C$15)</f>
        <v/>
      </c>
      <c r="O989" s="97"/>
      <c r="P989" s="80">
        <v>982.0</v>
      </c>
      <c r="Q989" s="80" t="str">
        <f>IF(controle!$J989="","",IF(controle!$J989="Vencido","Vencido",IF(controle!$J989="Válido","Válido","Próximo ao vencimento")))</f>
        <v/>
      </c>
      <c r="R989" s="81" t="str">
        <f>IF(controle!$I989="","",controle!$I989+editar!$C$9)</f>
        <v/>
      </c>
      <c r="S989" s="80" t="str">
        <f>IF(controle!$R989="","",VLOOKUP(MONTH(controle!$R989),editar!$F$2:$G$13,2,0))</f>
        <v/>
      </c>
      <c r="T989" s="80" t="str">
        <f>IF(controle!$R989="","",YEAR(controle!$R989))</f>
        <v/>
      </c>
      <c r="U989" s="80" t="str">
        <f>IF(controle!$M989="","",IF(controle!$M989="Vencido","Vencido",IF(controle!$M989="Válido","Válido","Próximo ao vencimento")))</f>
        <v/>
      </c>
      <c r="V989" s="80" t="str">
        <f>IF(controle!$N989="","",VLOOKUP(MONTH(controle!$N989),editar!$F$2:$G$13,2,0))</f>
        <v/>
      </c>
      <c r="W989" s="80" t="str">
        <f>IF(controle!$N989="","",YEAR(controle!$N989))</f>
        <v/>
      </c>
      <c r="X989" s="80" t="str">
        <f>IF(controle!$I989="","",VLOOKUP(MONTH(controle!$I989),editar!$F$2:$G$13,2,0))</f>
        <v/>
      </c>
      <c r="Y989" s="80" t="str">
        <f>IF(controle!$I989="","",YEAR(controle!$I989))</f>
        <v/>
      </c>
      <c r="Z989" s="80" t="str">
        <f>IF(controle!$L989="","",VLOOKUP(MONTH(controle!$L989),editar!$F$2:$G$13,2,0))</f>
        <v/>
      </c>
      <c r="AA989" s="80" t="str">
        <f>IF(controle!$L989="","",YEAR(controle!$L989))</f>
        <v/>
      </c>
      <c r="AB989" s="61"/>
      <c r="AC989" s="62">
        <f>IFERROR(K989-editar!$C$1,"")</f>
        <v>-44648</v>
      </c>
      <c r="AD989" s="62">
        <f t="shared" si="1"/>
        <v>9999955352</v>
      </c>
      <c r="AE989" s="63"/>
      <c r="AF989" s="63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ht="19.5" customHeight="1">
      <c r="A990" s="82" t="str">
        <f>IF(controle!$D990="","",controle!$P990)</f>
        <v/>
      </c>
      <c r="B990" s="83"/>
      <c r="C990" s="83"/>
      <c r="D990" s="83"/>
      <c r="E990" s="83"/>
      <c r="F990" s="91"/>
      <c r="G990" s="99"/>
      <c r="H990" s="91"/>
      <c r="I990" s="100"/>
      <c r="J990" s="92" t="str">
        <f>IFERROR(IF((controle!$I990&gt;0),IF((DAYS360(TODAY(),(controle!$I990+editar!$C$9))&lt;1),"Vencido",IF((DAYS360(TODAY(),(controle!$I990+editar!$C$9))&lt;31),(DAYS360(TODAY(),(controle!$I990+editar!$C$9))&amp;" Dias para vencer"),"Válido")),""),"Inválido")</f>
        <v/>
      </c>
      <c r="K990" s="93" t="str">
        <f>controle!$R990</f>
        <v/>
      </c>
      <c r="L990" s="94"/>
      <c r="M990" s="95" t="str">
        <f>IFERROR(IF((controle!$L990&gt;0),IF((DAYS360(TODAY(),(controle!$L990+editar!$C$15))&lt;1),"Vencido",IF((DAYS360(TODAY(),(controle!$L990+editar!$C$15))&lt;31),(DAYS360(TODAY(),(controle!$L990+editar!$C$15))&amp;" Dias para vencer"),"Válido")),""),"Inválido")</f>
        <v/>
      </c>
      <c r="N990" s="94" t="str">
        <f>IF(controle!$L990="","",controle!$L990+editar!$C$15)</f>
        <v/>
      </c>
      <c r="O990" s="97"/>
      <c r="P990" s="80">
        <v>983.0</v>
      </c>
      <c r="Q990" s="80" t="str">
        <f>IF(controle!$J990="","",IF(controle!$J990="Vencido","Vencido",IF(controle!$J990="Válido","Válido","Próximo ao vencimento")))</f>
        <v/>
      </c>
      <c r="R990" s="81" t="str">
        <f>IF(controle!$I990="","",controle!$I990+editar!$C$9)</f>
        <v/>
      </c>
      <c r="S990" s="80" t="str">
        <f>IF(controle!$R990="","",VLOOKUP(MONTH(controle!$R990),editar!$F$2:$G$13,2,0))</f>
        <v/>
      </c>
      <c r="T990" s="80" t="str">
        <f>IF(controle!$R990="","",YEAR(controle!$R990))</f>
        <v/>
      </c>
      <c r="U990" s="80" t="str">
        <f>IF(controle!$M990="","",IF(controle!$M990="Vencido","Vencido",IF(controle!$M990="Válido","Válido","Próximo ao vencimento")))</f>
        <v/>
      </c>
      <c r="V990" s="80" t="str">
        <f>IF(controle!$N990="","",VLOOKUP(MONTH(controle!$N990),editar!$F$2:$G$13,2,0))</f>
        <v/>
      </c>
      <c r="W990" s="80" t="str">
        <f>IF(controle!$N990="","",YEAR(controle!$N990))</f>
        <v/>
      </c>
      <c r="X990" s="80" t="str">
        <f>IF(controle!$I990="","",VLOOKUP(MONTH(controle!$I990),editar!$F$2:$G$13,2,0))</f>
        <v/>
      </c>
      <c r="Y990" s="80" t="str">
        <f>IF(controle!$I990="","",YEAR(controle!$I990))</f>
        <v/>
      </c>
      <c r="Z990" s="80" t="str">
        <f>IF(controle!$L990="","",VLOOKUP(MONTH(controle!$L990),editar!$F$2:$G$13,2,0))</f>
        <v/>
      </c>
      <c r="AA990" s="80" t="str">
        <f>IF(controle!$L990="","",YEAR(controle!$L990))</f>
        <v/>
      </c>
      <c r="AB990" s="61"/>
      <c r="AC990" s="62">
        <f>IFERROR(K990-editar!$C$1,"")</f>
        <v>-44648</v>
      </c>
      <c r="AD990" s="62">
        <f t="shared" si="1"/>
        <v>9999955352</v>
      </c>
      <c r="AE990" s="63"/>
      <c r="AF990" s="63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ht="19.5" customHeight="1">
      <c r="A991" s="82" t="str">
        <f>IF(controle!$D991="","",controle!$P991)</f>
        <v/>
      </c>
      <c r="B991" s="83"/>
      <c r="C991" s="83"/>
      <c r="D991" s="83"/>
      <c r="E991" s="83"/>
      <c r="F991" s="91"/>
      <c r="G991" s="99"/>
      <c r="H991" s="91"/>
      <c r="I991" s="100"/>
      <c r="J991" s="92" t="str">
        <f>IFERROR(IF((controle!$I991&gt;0),IF((DAYS360(TODAY(),(controle!$I991+editar!$C$9))&lt;1),"Vencido",IF((DAYS360(TODAY(),(controle!$I991+editar!$C$9))&lt;31),(DAYS360(TODAY(),(controle!$I991+editar!$C$9))&amp;" Dias para vencer"),"Válido")),""),"Inválido")</f>
        <v/>
      </c>
      <c r="K991" s="93" t="str">
        <f>controle!$R991</f>
        <v/>
      </c>
      <c r="L991" s="94"/>
      <c r="M991" s="95" t="str">
        <f>IFERROR(IF((controle!$L991&gt;0),IF((DAYS360(TODAY(),(controle!$L991+editar!$C$15))&lt;1),"Vencido",IF((DAYS360(TODAY(),(controle!$L991+editar!$C$15))&lt;31),(DAYS360(TODAY(),(controle!$L991+editar!$C$15))&amp;" Dias para vencer"),"Válido")),""),"Inválido")</f>
        <v/>
      </c>
      <c r="N991" s="94" t="str">
        <f>IF(controle!$L991="","",controle!$L991+editar!$C$15)</f>
        <v/>
      </c>
      <c r="O991" s="97"/>
      <c r="P991" s="80">
        <v>984.0</v>
      </c>
      <c r="Q991" s="80" t="str">
        <f>IF(controle!$J991="","",IF(controle!$J991="Vencido","Vencido",IF(controle!$J991="Válido","Válido","Próximo ao vencimento")))</f>
        <v/>
      </c>
      <c r="R991" s="81" t="str">
        <f>IF(controle!$I991="","",controle!$I991+editar!$C$9)</f>
        <v/>
      </c>
      <c r="S991" s="80" t="str">
        <f>IF(controle!$R991="","",VLOOKUP(MONTH(controle!$R991),editar!$F$2:$G$13,2,0))</f>
        <v/>
      </c>
      <c r="T991" s="80" t="str">
        <f>IF(controle!$R991="","",YEAR(controle!$R991))</f>
        <v/>
      </c>
      <c r="U991" s="80" t="str">
        <f>IF(controle!$M991="","",IF(controle!$M991="Vencido","Vencido",IF(controle!$M991="Válido","Válido","Próximo ao vencimento")))</f>
        <v/>
      </c>
      <c r="V991" s="80" t="str">
        <f>IF(controle!$N991="","",VLOOKUP(MONTH(controle!$N991),editar!$F$2:$G$13,2,0))</f>
        <v/>
      </c>
      <c r="W991" s="80" t="str">
        <f>IF(controle!$N991="","",YEAR(controle!$N991))</f>
        <v/>
      </c>
      <c r="X991" s="80" t="str">
        <f>IF(controle!$I991="","",VLOOKUP(MONTH(controle!$I991),editar!$F$2:$G$13,2,0))</f>
        <v/>
      </c>
      <c r="Y991" s="80" t="str">
        <f>IF(controle!$I991="","",YEAR(controle!$I991))</f>
        <v/>
      </c>
      <c r="Z991" s="80" t="str">
        <f>IF(controle!$L991="","",VLOOKUP(MONTH(controle!$L991),editar!$F$2:$G$13,2,0))</f>
        <v/>
      </c>
      <c r="AA991" s="80" t="str">
        <f>IF(controle!$L991="","",YEAR(controle!$L991))</f>
        <v/>
      </c>
      <c r="AB991" s="61"/>
      <c r="AC991" s="62">
        <f>IFERROR(K991-editar!$C$1,"")</f>
        <v>-44648</v>
      </c>
      <c r="AD991" s="62">
        <f t="shared" si="1"/>
        <v>9999955352</v>
      </c>
      <c r="AE991" s="63"/>
      <c r="AF991" s="63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ht="19.5" customHeight="1">
      <c r="A992" s="82" t="str">
        <f>IF(controle!$D992="","",controle!$P992)</f>
        <v/>
      </c>
      <c r="B992" s="83"/>
      <c r="C992" s="83"/>
      <c r="D992" s="83"/>
      <c r="E992" s="83"/>
      <c r="F992" s="91"/>
      <c r="G992" s="99"/>
      <c r="H992" s="91"/>
      <c r="I992" s="100"/>
      <c r="J992" s="92" t="str">
        <f>IFERROR(IF((controle!$I992&gt;0),IF((DAYS360(TODAY(),(controle!$I992+editar!$C$9))&lt;1),"Vencido",IF((DAYS360(TODAY(),(controle!$I992+editar!$C$9))&lt;31),(DAYS360(TODAY(),(controle!$I992+editar!$C$9))&amp;" Dias para vencer"),"Válido")),""),"Inválido")</f>
        <v/>
      </c>
      <c r="K992" s="93" t="str">
        <f>controle!$R992</f>
        <v/>
      </c>
      <c r="L992" s="94"/>
      <c r="M992" s="95" t="str">
        <f>IFERROR(IF((controle!$L992&gt;0),IF((DAYS360(TODAY(),(controle!$L992+editar!$C$15))&lt;1),"Vencido",IF((DAYS360(TODAY(),(controle!$L992+editar!$C$15))&lt;31),(DAYS360(TODAY(),(controle!$L992+editar!$C$15))&amp;" Dias para vencer"),"Válido")),""),"Inválido")</f>
        <v/>
      </c>
      <c r="N992" s="94" t="str">
        <f>IF(controle!$L992="","",controle!$L992+editar!$C$15)</f>
        <v/>
      </c>
      <c r="O992" s="97"/>
      <c r="P992" s="80">
        <v>985.0</v>
      </c>
      <c r="Q992" s="80" t="str">
        <f>IF(controle!$J992="","",IF(controle!$J992="Vencido","Vencido",IF(controle!$J992="Válido","Válido","Próximo ao vencimento")))</f>
        <v/>
      </c>
      <c r="R992" s="81" t="str">
        <f>IF(controle!$I992="","",controle!$I992+editar!$C$9)</f>
        <v/>
      </c>
      <c r="S992" s="80" t="str">
        <f>IF(controle!$R992="","",VLOOKUP(MONTH(controle!$R992),editar!$F$2:$G$13,2,0))</f>
        <v/>
      </c>
      <c r="T992" s="80" t="str">
        <f>IF(controle!$R992="","",YEAR(controle!$R992))</f>
        <v/>
      </c>
      <c r="U992" s="80" t="str">
        <f>IF(controle!$M992="","",IF(controle!$M992="Vencido","Vencido",IF(controle!$M992="Válido","Válido","Próximo ao vencimento")))</f>
        <v/>
      </c>
      <c r="V992" s="80" t="str">
        <f>IF(controle!$N992="","",VLOOKUP(MONTH(controle!$N992),editar!$F$2:$G$13,2,0))</f>
        <v/>
      </c>
      <c r="W992" s="80" t="str">
        <f>IF(controle!$N992="","",YEAR(controle!$N992))</f>
        <v/>
      </c>
      <c r="X992" s="80" t="str">
        <f>IF(controle!$I992="","",VLOOKUP(MONTH(controle!$I992),editar!$F$2:$G$13,2,0))</f>
        <v/>
      </c>
      <c r="Y992" s="80" t="str">
        <f>IF(controle!$I992="","",YEAR(controle!$I992))</f>
        <v/>
      </c>
      <c r="Z992" s="80" t="str">
        <f>IF(controle!$L992="","",VLOOKUP(MONTH(controle!$L992),editar!$F$2:$G$13,2,0))</f>
        <v/>
      </c>
      <c r="AA992" s="80" t="str">
        <f>IF(controle!$L992="","",YEAR(controle!$L992))</f>
        <v/>
      </c>
      <c r="AB992" s="61"/>
      <c r="AC992" s="62">
        <f>IFERROR(K992-editar!$C$1,"")</f>
        <v>-44648</v>
      </c>
      <c r="AD992" s="62">
        <f t="shared" si="1"/>
        <v>9999955352</v>
      </c>
      <c r="AE992" s="63"/>
      <c r="AF992" s="63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ht="19.5" customHeight="1">
      <c r="A993" s="82" t="str">
        <f>IF(controle!$D993="","",controle!$P993)</f>
        <v/>
      </c>
      <c r="B993" s="83"/>
      <c r="C993" s="83"/>
      <c r="D993" s="83"/>
      <c r="E993" s="83"/>
      <c r="F993" s="91"/>
      <c r="G993" s="99"/>
      <c r="H993" s="91"/>
      <c r="I993" s="100"/>
      <c r="J993" s="92" t="str">
        <f>IFERROR(IF((controle!$I993&gt;0),IF((DAYS360(TODAY(),(controle!$I993+editar!$C$9))&lt;1),"Vencido",IF((DAYS360(TODAY(),(controle!$I993+editar!$C$9))&lt;31),(DAYS360(TODAY(),(controle!$I993+editar!$C$9))&amp;" Dias para vencer"),"Válido")),""),"Inválido")</f>
        <v/>
      </c>
      <c r="K993" s="93" t="str">
        <f>controle!$R993</f>
        <v/>
      </c>
      <c r="L993" s="94"/>
      <c r="M993" s="95" t="str">
        <f>IFERROR(IF((controle!$L993&gt;0),IF((DAYS360(TODAY(),(controle!$L993+editar!$C$15))&lt;1),"Vencido",IF((DAYS360(TODAY(),(controle!$L993+editar!$C$15))&lt;31),(DAYS360(TODAY(),(controle!$L993+editar!$C$15))&amp;" Dias para vencer"),"Válido")),""),"Inválido")</f>
        <v/>
      </c>
      <c r="N993" s="94" t="str">
        <f>IF(controle!$L993="","",controle!$L993+editar!$C$15)</f>
        <v/>
      </c>
      <c r="O993" s="97"/>
      <c r="P993" s="80">
        <v>986.0</v>
      </c>
      <c r="Q993" s="80" t="str">
        <f>IF(controle!$J993="","",IF(controle!$J993="Vencido","Vencido",IF(controle!$J993="Válido","Válido","Próximo ao vencimento")))</f>
        <v/>
      </c>
      <c r="R993" s="81" t="str">
        <f>IF(controle!$I993="","",controle!$I993+editar!$C$9)</f>
        <v/>
      </c>
      <c r="S993" s="80" t="str">
        <f>IF(controle!$R993="","",VLOOKUP(MONTH(controle!$R993),editar!$F$2:$G$13,2,0))</f>
        <v/>
      </c>
      <c r="T993" s="80" t="str">
        <f>IF(controle!$R993="","",YEAR(controle!$R993))</f>
        <v/>
      </c>
      <c r="U993" s="80" t="str">
        <f>IF(controle!$M993="","",IF(controle!$M993="Vencido","Vencido",IF(controle!$M993="Válido","Válido","Próximo ao vencimento")))</f>
        <v/>
      </c>
      <c r="V993" s="80" t="str">
        <f>IF(controle!$N993="","",VLOOKUP(MONTH(controle!$N993),editar!$F$2:$G$13,2,0))</f>
        <v/>
      </c>
      <c r="W993" s="80" t="str">
        <f>IF(controle!$N993="","",YEAR(controle!$N993))</f>
        <v/>
      </c>
      <c r="X993" s="80" t="str">
        <f>IF(controle!$I993="","",VLOOKUP(MONTH(controle!$I993),editar!$F$2:$G$13,2,0))</f>
        <v/>
      </c>
      <c r="Y993" s="80" t="str">
        <f>IF(controle!$I993="","",YEAR(controle!$I993))</f>
        <v/>
      </c>
      <c r="Z993" s="80" t="str">
        <f>IF(controle!$L993="","",VLOOKUP(MONTH(controle!$L993),editar!$F$2:$G$13,2,0))</f>
        <v/>
      </c>
      <c r="AA993" s="80" t="str">
        <f>IF(controle!$L993="","",YEAR(controle!$L993))</f>
        <v/>
      </c>
      <c r="AB993" s="61"/>
      <c r="AC993" s="62">
        <f>IFERROR(K993-editar!$C$1,"")</f>
        <v>-44648</v>
      </c>
      <c r="AD993" s="62">
        <f t="shared" si="1"/>
        <v>9999955352</v>
      </c>
      <c r="AE993" s="63"/>
      <c r="AF993" s="63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ht="19.5" customHeight="1">
      <c r="A994" s="82" t="str">
        <f>IF(controle!$D994="","",controle!$P994)</f>
        <v/>
      </c>
      <c r="B994" s="83"/>
      <c r="C994" s="83"/>
      <c r="D994" s="83"/>
      <c r="E994" s="83"/>
      <c r="F994" s="91"/>
      <c r="G994" s="99"/>
      <c r="H994" s="91"/>
      <c r="I994" s="100"/>
      <c r="J994" s="92" t="str">
        <f>IFERROR(IF((controle!$I994&gt;0),IF((DAYS360(TODAY(),(controle!$I994+editar!$C$9))&lt;1),"Vencido",IF((DAYS360(TODAY(),(controle!$I994+editar!$C$9))&lt;31),(DAYS360(TODAY(),(controle!$I994+editar!$C$9))&amp;" Dias para vencer"),"Válido")),""),"Inválido")</f>
        <v/>
      </c>
      <c r="K994" s="93" t="str">
        <f>controle!$R994</f>
        <v/>
      </c>
      <c r="L994" s="94"/>
      <c r="M994" s="95" t="str">
        <f>IFERROR(IF((controle!$L994&gt;0),IF((DAYS360(TODAY(),(controle!$L994+editar!$C$15))&lt;1),"Vencido",IF((DAYS360(TODAY(),(controle!$L994+editar!$C$15))&lt;31),(DAYS360(TODAY(),(controle!$L994+editar!$C$15))&amp;" Dias para vencer"),"Válido")),""),"Inválido")</f>
        <v/>
      </c>
      <c r="N994" s="94" t="str">
        <f>IF(controle!$L994="","",controle!$L994+editar!$C$15)</f>
        <v/>
      </c>
      <c r="O994" s="97"/>
      <c r="P994" s="80">
        <v>987.0</v>
      </c>
      <c r="Q994" s="80" t="str">
        <f>IF(controle!$J994="","",IF(controle!$J994="Vencido","Vencido",IF(controle!$J994="Válido","Válido","Próximo ao vencimento")))</f>
        <v/>
      </c>
      <c r="R994" s="81" t="str">
        <f>IF(controle!$I994="","",controle!$I994+editar!$C$9)</f>
        <v/>
      </c>
      <c r="S994" s="80" t="str">
        <f>IF(controle!$R994="","",VLOOKUP(MONTH(controle!$R994),editar!$F$2:$G$13,2,0))</f>
        <v/>
      </c>
      <c r="T994" s="80" t="str">
        <f>IF(controle!$R994="","",YEAR(controle!$R994))</f>
        <v/>
      </c>
      <c r="U994" s="80" t="str">
        <f>IF(controle!$M994="","",IF(controle!$M994="Vencido","Vencido",IF(controle!$M994="Válido","Válido","Próximo ao vencimento")))</f>
        <v/>
      </c>
      <c r="V994" s="80" t="str">
        <f>IF(controle!$N994="","",VLOOKUP(MONTH(controle!$N994),editar!$F$2:$G$13,2,0))</f>
        <v/>
      </c>
      <c r="W994" s="80" t="str">
        <f>IF(controle!$N994="","",YEAR(controle!$N994))</f>
        <v/>
      </c>
      <c r="X994" s="80" t="str">
        <f>IF(controle!$I994="","",VLOOKUP(MONTH(controle!$I994),editar!$F$2:$G$13,2,0))</f>
        <v/>
      </c>
      <c r="Y994" s="80" t="str">
        <f>IF(controle!$I994="","",YEAR(controle!$I994))</f>
        <v/>
      </c>
      <c r="Z994" s="80" t="str">
        <f>IF(controle!$L994="","",VLOOKUP(MONTH(controle!$L994),editar!$F$2:$G$13,2,0))</f>
        <v/>
      </c>
      <c r="AA994" s="80" t="str">
        <f>IF(controle!$L994="","",YEAR(controle!$L994))</f>
        <v/>
      </c>
      <c r="AB994" s="61"/>
      <c r="AC994" s="62">
        <f>IFERROR(K994-editar!$C$1,"")</f>
        <v>-44648</v>
      </c>
      <c r="AD994" s="62">
        <f t="shared" si="1"/>
        <v>9999955352</v>
      </c>
      <c r="AE994" s="63"/>
      <c r="AF994" s="63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ht="19.5" customHeight="1">
      <c r="A995" s="82" t="str">
        <f>IF(controle!$D995="","",controle!$P995)</f>
        <v/>
      </c>
      <c r="B995" s="83"/>
      <c r="C995" s="83"/>
      <c r="D995" s="83"/>
      <c r="E995" s="83"/>
      <c r="F995" s="91"/>
      <c r="G995" s="99"/>
      <c r="H995" s="91"/>
      <c r="I995" s="100"/>
      <c r="J995" s="92" t="str">
        <f>IFERROR(IF((controle!$I995&gt;0),IF((DAYS360(TODAY(),(controle!$I995+editar!$C$9))&lt;1),"Vencido",IF((DAYS360(TODAY(),(controle!$I995+editar!$C$9))&lt;31),(DAYS360(TODAY(),(controle!$I995+editar!$C$9))&amp;" Dias para vencer"),"Válido")),""),"Inválido")</f>
        <v/>
      </c>
      <c r="K995" s="93" t="str">
        <f>controle!$R995</f>
        <v/>
      </c>
      <c r="L995" s="94"/>
      <c r="M995" s="95" t="str">
        <f>IFERROR(IF((controle!$L995&gt;0),IF((DAYS360(TODAY(),(controle!$L995+editar!$C$15))&lt;1),"Vencido",IF((DAYS360(TODAY(),(controle!$L995+editar!$C$15))&lt;31),(DAYS360(TODAY(),(controle!$L995+editar!$C$15))&amp;" Dias para vencer"),"Válido")),""),"Inválido")</f>
        <v/>
      </c>
      <c r="N995" s="94" t="str">
        <f>IF(controle!$L995="","",controle!$L995+editar!$C$15)</f>
        <v/>
      </c>
      <c r="O995" s="97"/>
      <c r="P995" s="80">
        <v>988.0</v>
      </c>
      <c r="Q995" s="80" t="str">
        <f>IF(controle!$J995="","",IF(controle!$J995="Vencido","Vencido",IF(controle!$J995="Válido","Válido","Próximo ao vencimento")))</f>
        <v/>
      </c>
      <c r="R995" s="81" t="str">
        <f>IF(controle!$I995="","",controle!$I995+editar!$C$9)</f>
        <v/>
      </c>
      <c r="S995" s="80" t="str">
        <f>IF(controle!$R995="","",VLOOKUP(MONTH(controle!$R995),editar!$F$2:$G$13,2,0))</f>
        <v/>
      </c>
      <c r="T995" s="80" t="str">
        <f>IF(controle!$R995="","",YEAR(controle!$R995))</f>
        <v/>
      </c>
      <c r="U995" s="80" t="str">
        <f>IF(controle!$M995="","",IF(controle!$M995="Vencido","Vencido",IF(controle!$M995="Válido","Válido","Próximo ao vencimento")))</f>
        <v/>
      </c>
      <c r="V995" s="80" t="str">
        <f>IF(controle!$N995="","",VLOOKUP(MONTH(controle!$N995),editar!$F$2:$G$13,2,0))</f>
        <v/>
      </c>
      <c r="W995" s="80" t="str">
        <f>IF(controle!$N995="","",YEAR(controle!$N995))</f>
        <v/>
      </c>
      <c r="X995" s="80" t="str">
        <f>IF(controle!$I995="","",VLOOKUP(MONTH(controle!$I995),editar!$F$2:$G$13,2,0))</f>
        <v/>
      </c>
      <c r="Y995" s="80" t="str">
        <f>IF(controle!$I995="","",YEAR(controle!$I995))</f>
        <v/>
      </c>
      <c r="Z995" s="80" t="str">
        <f>IF(controle!$L995="","",VLOOKUP(MONTH(controle!$L995),editar!$F$2:$G$13,2,0))</f>
        <v/>
      </c>
      <c r="AA995" s="80" t="str">
        <f>IF(controle!$L995="","",YEAR(controle!$L995))</f>
        <v/>
      </c>
      <c r="AB995" s="61"/>
      <c r="AC995" s="62">
        <f>IFERROR(K995-editar!$C$1,"")</f>
        <v>-44648</v>
      </c>
      <c r="AD995" s="62">
        <f t="shared" si="1"/>
        <v>9999955352</v>
      </c>
      <c r="AE995" s="63"/>
      <c r="AF995" s="63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ht="19.5" customHeight="1">
      <c r="A996" s="82" t="str">
        <f>IF(controle!$D996="","",controle!$P996)</f>
        <v/>
      </c>
      <c r="B996" s="83"/>
      <c r="C996" s="83"/>
      <c r="D996" s="83"/>
      <c r="E996" s="83"/>
      <c r="F996" s="91"/>
      <c r="G996" s="99"/>
      <c r="H996" s="91"/>
      <c r="I996" s="100"/>
      <c r="J996" s="92" t="str">
        <f>IFERROR(IF((controle!$I996&gt;0),IF((DAYS360(TODAY(),(controle!$I996+editar!$C$9))&lt;1),"Vencido",IF((DAYS360(TODAY(),(controle!$I996+editar!$C$9))&lt;31),(DAYS360(TODAY(),(controle!$I996+editar!$C$9))&amp;" Dias para vencer"),"Válido")),""),"Inválido")</f>
        <v/>
      </c>
      <c r="K996" s="93" t="str">
        <f>controle!$R996</f>
        <v/>
      </c>
      <c r="L996" s="94"/>
      <c r="M996" s="95" t="str">
        <f>IFERROR(IF((controle!$L996&gt;0),IF((DAYS360(TODAY(),(controle!$L996+editar!$C$15))&lt;1),"Vencido",IF((DAYS360(TODAY(),(controle!$L996+editar!$C$15))&lt;31),(DAYS360(TODAY(),(controle!$L996+editar!$C$15))&amp;" Dias para vencer"),"Válido")),""),"Inválido")</f>
        <v/>
      </c>
      <c r="N996" s="94" t="str">
        <f>IF(controle!$L996="","",controle!$L996+editar!$C$15)</f>
        <v/>
      </c>
      <c r="O996" s="97"/>
      <c r="P996" s="80">
        <v>989.0</v>
      </c>
      <c r="Q996" s="80" t="str">
        <f>IF(controle!$J996="","",IF(controle!$J996="Vencido","Vencido",IF(controle!$J996="Válido","Válido","Próximo ao vencimento")))</f>
        <v/>
      </c>
      <c r="R996" s="81" t="str">
        <f>IF(controle!$I996="","",controle!$I996+editar!$C$9)</f>
        <v/>
      </c>
      <c r="S996" s="80" t="str">
        <f>IF(controle!$R996="","",VLOOKUP(MONTH(controle!$R996),editar!$F$2:$G$13,2,0))</f>
        <v/>
      </c>
      <c r="T996" s="80" t="str">
        <f>IF(controle!$R996="","",YEAR(controle!$R996))</f>
        <v/>
      </c>
      <c r="U996" s="80" t="str">
        <f>IF(controle!$M996="","",IF(controle!$M996="Vencido","Vencido",IF(controle!$M996="Válido","Válido","Próximo ao vencimento")))</f>
        <v/>
      </c>
      <c r="V996" s="80" t="str">
        <f>IF(controle!$N996="","",VLOOKUP(MONTH(controle!$N996),editar!$F$2:$G$13,2,0))</f>
        <v/>
      </c>
      <c r="W996" s="80" t="str">
        <f>IF(controle!$N996="","",YEAR(controle!$N996))</f>
        <v/>
      </c>
      <c r="X996" s="80" t="str">
        <f>IF(controle!$I996="","",VLOOKUP(MONTH(controle!$I996),editar!$F$2:$G$13,2,0))</f>
        <v/>
      </c>
      <c r="Y996" s="80" t="str">
        <f>IF(controle!$I996="","",YEAR(controle!$I996))</f>
        <v/>
      </c>
      <c r="Z996" s="80" t="str">
        <f>IF(controle!$L996="","",VLOOKUP(MONTH(controle!$L996),editar!$F$2:$G$13,2,0))</f>
        <v/>
      </c>
      <c r="AA996" s="80" t="str">
        <f>IF(controle!$L996="","",YEAR(controle!$L996))</f>
        <v/>
      </c>
      <c r="AB996" s="61"/>
      <c r="AC996" s="62">
        <f>IFERROR(K996-editar!$C$1,"")</f>
        <v>-44648</v>
      </c>
      <c r="AD996" s="62">
        <f t="shared" si="1"/>
        <v>9999955352</v>
      </c>
      <c r="AE996" s="63"/>
      <c r="AF996" s="63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ht="19.5" customHeight="1">
      <c r="A997" s="82" t="str">
        <f>IF(controle!$D997="","",controle!$P997)</f>
        <v/>
      </c>
      <c r="B997" s="83"/>
      <c r="C997" s="83"/>
      <c r="D997" s="83"/>
      <c r="E997" s="83"/>
      <c r="F997" s="91"/>
      <c r="G997" s="99"/>
      <c r="H997" s="91"/>
      <c r="I997" s="100"/>
      <c r="J997" s="92" t="str">
        <f>IFERROR(IF((controle!$I997&gt;0),IF((DAYS360(TODAY(),(controle!$I997+editar!$C$9))&lt;1),"Vencido",IF((DAYS360(TODAY(),(controle!$I997+editar!$C$9))&lt;31),(DAYS360(TODAY(),(controle!$I997+editar!$C$9))&amp;" Dias para vencer"),"Válido")),""),"Inválido")</f>
        <v/>
      </c>
      <c r="K997" s="93" t="str">
        <f>controle!$R997</f>
        <v/>
      </c>
      <c r="L997" s="94"/>
      <c r="M997" s="95" t="str">
        <f>IFERROR(IF((controle!$L997&gt;0),IF((DAYS360(TODAY(),(controle!$L997+editar!$C$15))&lt;1),"Vencido",IF((DAYS360(TODAY(),(controle!$L997+editar!$C$15))&lt;31),(DAYS360(TODAY(),(controle!$L997+editar!$C$15))&amp;" Dias para vencer"),"Válido")),""),"Inválido")</f>
        <v/>
      </c>
      <c r="N997" s="94" t="str">
        <f>IF(controle!$L997="","",controle!$L997+editar!$C$15)</f>
        <v/>
      </c>
      <c r="O997" s="97"/>
      <c r="P997" s="80">
        <v>990.0</v>
      </c>
      <c r="Q997" s="80" t="str">
        <f>IF(controle!$J997="","",IF(controle!$J997="Vencido","Vencido",IF(controle!$J997="Válido","Válido","Próximo ao vencimento")))</f>
        <v/>
      </c>
      <c r="R997" s="81" t="str">
        <f>IF(controle!$I997="","",controle!$I997+editar!$C$9)</f>
        <v/>
      </c>
      <c r="S997" s="80" t="str">
        <f>IF(controle!$R997="","",VLOOKUP(MONTH(controle!$R997),editar!$F$2:$G$13,2,0))</f>
        <v/>
      </c>
      <c r="T997" s="80" t="str">
        <f>IF(controle!$R997="","",YEAR(controle!$R997))</f>
        <v/>
      </c>
      <c r="U997" s="80" t="str">
        <f>IF(controle!$M997="","",IF(controle!$M997="Vencido","Vencido",IF(controle!$M997="Válido","Válido","Próximo ao vencimento")))</f>
        <v/>
      </c>
      <c r="V997" s="80" t="str">
        <f>IF(controle!$N997="","",VLOOKUP(MONTH(controle!$N997),editar!$F$2:$G$13,2,0))</f>
        <v/>
      </c>
      <c r="W997" s="80" t="str">
        <f>IF(controle!$N997="","",YEAR(controle!$N997))</f>
        <v/>
      </c>
      <c r="X997" s="80" t="str">
        <f>IF(controle!$I997="","",VLOOKUP(MONTH(controle!$I997),editar!$F$2:$G$13,2,0))</f>
        <v/>
      </c>
      <c r="Y997" s="80" t="str">
        <f>IF(controle!$I997="","",YEAR(controle!$I997))</f>
        <v/>
      </c>
      <c r="Z997" s="80" t="str">
        <f>IF(controle!$L997="","",VLOOKUP(MONTH(controle!$L997),editar!$F$2:$G$13,2,0))</f>
        <v/>
      </c>
      <c r="AA997" s="80" t="str">
        <f>IF(controle!$L997="","",YEAR(controle!$L997))</f>
        <v/>
      </c>
      <c r="AB997" s="61"/>
      <c r="AC997" s="62">
        <f>IFERROR(K997-editar!$C$1,"")</f>
        <v>-44648</v>
      </c>
      <c r="AD997" s="62">
        <f t="shared" si="1"/>
        <v>9999955352</v>
      </c>
      <c r="AE997" s="63"/>
      <c r="AF997" s="63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ht="19.5" customHeight="1">
      <c r="A998" s="82" t="str">
        <f>IF(controle!$D998="","",controle!$P998)</f>
        <v/>
      </c>
      <c r="B998" s="83"/>
      <c r="C998" s="83"/>
      <c r="D998" s="83"/>
      <c r="E998" s="83"/>
      <c r="F998" s="91"/>
      <c r="G998" s="99"/>
      <c r="H998" s="91"/>
      <c r="I998" s="100"/>
      <c r="J998" s="92" t="str">
        <f>IFERROR(IF((controle!$I998&gt;0),IF((DAYS360(TODAY(),(controle!$I998+editar!$C$9))&lt;1),"Vencido",IF((DAYS360(TODAY(),(controle!$I998+editar!$C$9))&lt;31),(DAYS360(TODAY(),(controle!$I998+editar!$C$9))&amp;" Dias para vencer"),"Válido")),""),"Inválido")</f>
        <v/>
      </c>
      <c r="K998" s="93" t="str">
        <f>controle!$R998</f>
        <v/>
      </c>
      <c r="L998" s="94"/>
      <c r="M998" s="95" t="str">
        <f>IFERROR(IF((controle!$L998&gt;0),IF((DAYS360(TODAY(),(controle!$L998+editar!$C$15))&lt;1),"Vencido",IF((DAYS360(TODAY(),(controle!$L998+editar!$C$15))&lt;31),(DAYS360(TODAY(),(controle!$L998+editar!$C$15))&amp;" Dias para vencer"),"Válido")),""),"Inválido")</f>
        <v/>
      </c>
      <c r="N998" s="94" t="str">
        <f>IF(controle!$L998="","",controle!$L998+editar!$C$15)</f>
        <v/>
      </c>
      <c r="O998" s="97"/>
      <c r="P998" s="80">
        <v>991.0</v>
      </c>
      <c r="Q998" s="80" t="str">
        <f>IF(controle!$J998="","",IF(controle!$J998="Vencido","Vencido",IF(controle!$J998="Válido","Válido","Próximo ao vencimento")))</f>
        <v/>
      </c>
      <c r="R998" s="81" t="str">
        <f>IF(controle!$I998="","",controle!$I998+editar!$C$9)</f>
        <v/>
      </c>
      <c r="S998" s="80" t="str">
        <f>IF(controle!$R998="","",VLOOKUP(MONTH(controle!$R998),editar!$F$2:$G$13,2,0))</f>
        <v/>
      </c>
      <c r="T998" s="80" t="str">
        <f>IF(controle!$R998="","",YEAR(controle!$R998))</f>
        <v/>
      </c>
      <c r="U998" s="80" t="str">
        <f>IF(controle!$M998="","",IF(controle!$M998="Vencido","Vencido",IF(controle!$M998="Válido","Válido","Próximo ao vencimento")))</f>
        <v/>
      </c>
      <c r="V998" s="80" t="str">
        <f>IF(controle!$N998="","",VLOOKUP(MONTH(controle!$N998),editar!$F$2:$G$13,2,0))</f>
        <v/>
      </c>
      <c r="W998" s="80" t="str">
        <f>IF(controle!$N998="","",YEAR(controle!$N998))</f>
        <v/>
      </c>
      <c r="X998" s="80" t="str">
        <f>IF(controle!$I998="","",VLOOKUP(MONTH(controle!$I998),editar!$F$2:$G$13,2,0))</f>
        <v/>
      </c>
      <c r="Y998" s="80" t="str">
        <f>IF(controle!$I998="","",YEAR(controle!$I998))</f>
        <v/>
      </c>
      <c r="Z998" s="80" t="str">
        <f>IF(controle!$L998="","",VLOOKUP(MONTH(controle!$L998),editar!$F$2:$G$13,2,0))</f>
        <v/>
      </c>
      <c r="AA998" s="80" t="str">
        <f>IF(controle!$L998="","",YEAR(controle!$L998))</f>
        <v/>
      </c>
      <c r="AB998" s="61"/>
      <c r="AC998" s="62">
        <f>IFERROR(K998-editar!$C$1,"")</f>
        <v>-44648</v>
      </c>
      <c r="AD998" s="62">
        <f t="shared" si="1"/>
        <v>9999955352</v>
      </c>
      <c r="AE998" s="63"/>
      <c r="AF998" s="63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ht="19.5" customHeight="1">
      <c r="A999" s="101" t="str">
        <f>IF(controle!$D999="","",controle!$P999)</f>
        <v/>
      </c>
      <c r="B999" s="102"/>
      <c r="C999" s="102"/>
      <c r="D999" s="102"/>
      <c r="E999" s="102"/>
      <c r="F999" s="103"/>
      <c r="G999" s="102"/>
      <c r="H999" s="103"/>
      <c r="I999" s="104"/>
      <c r="J999" s="105" t="str">
        <f>IFERROR(IF((controle!$I999&gt;0),IF((DAYS360(TODAY(),(controle!$I999+editar!$C$9))&lt;1),"Vencido",IF((DAYS360(TODAY(),(controle!$I999+editar!$C$9))&lt;31),(DAYS360(TODAY(),(controle!$I999+editar!$C$9))&amp;" Dias para vencer"),"Válido")),""),"Inválido")</f>
        <v/>
      </c>
      <c r="K999" s="106" t="str">
        <f>controle!$R999</f>
        <v/>
      </c>
      <c r="L999" s="107"/>
      <c r="M999" s="108" t="str">
        <f>IFERROR(IF((controle!$L999&gt;0),IF((DAYS360(TODAY(),(controle!$L999+editar!$C$15))&lt;1),"Vencido",IF((DAYS360(TODAY(),(controle!$L999+editar!$C$15))&lt;31),(DAYS360(TODAY(),(controle!$L999+editar!$C$15))&amp;" Dias para vencer"),"Válido")),""),"Inválido")</f>
        <v/>
      </c>
      <c r="N999" s="107" t="str">
        <f>IF(controle!$L999="","",controle!$L999+editar!$C$15)</f>
        <v/>
      </c>
      <c r="O999" s="109"/>
      <c r="P999" s="80">
        <v>992.0</v>
      </c>
      <c r="Q999" s="80" t="str">
        <f>IF(controle!$J999="","",IF(controle!$J999="Vencido","Vencido",IF(controle!$J999="Válido","Válido","Próximo ao vencimento")))</f>
        <v/>
      </c>
      <c r="R999" s="81" t="str">
        <f>IF(controle!$I999="","",controle!$I999+editar!$C$9)</f>
        <v/>
      </c>
      <c r="S999" s="80" t="str">
        <f>IF(controle!$R999="","",VLOOKUP(MONTH(controle!$R999),editar!$F$2:$G$13,2,0))</f>
        <v/>
      </c>
      <c r="T999" s="80" t="str">
        <f>IF(controle!$R999="","",YEAR(controle!$R999))</f>
        <v/>
      </c>
      <c r="U999" s="80" t="str">
        <f>IF(controle!$M999="","",IF(controle!$M999="Vencido","Vencido",IF(controle!$M999="Válido","Válido","Próximo ao vencimento")))</f>
        <v/>
      </c>
      <c r="V999" s="80" t="str">
        <f>IF(controle!$N999="","",VLOOKUP(MONTH(controle!$N999),editar!$F$2:$G$13,2,0))</f>
        <v/>
      </c>
      <c r="W999" s="80" t="str">
        <f>IF(controle!$N999="","",YEAR(controle!$N999))</f>
        <v/>
      </c>
      <c r="X999" s="80" t="str">
        <f>IF(controle!$I999="","",VLOOKUP(MONTH(controle!$I999),editar!$F$2:$G$13,2,0))</f>
        <v/>
      </c>
      <c r="Y999" s="80" t="str">
        <f>IF(controle!$I999="","",YEAR(controle!$I999))</f>
        <v/>
      </c>
      <c r="Z999" s="80" t="str">
        <f>IF(controle!$L999="","",VLOOKUP(MONTH(controle!$L999),editar!$F$2:$G$13,2,0))</f>
        <v/>
      </c>
      <c r="AA999" s="80" t="str">
        <f>IF(controle!$L999="","",YEAR(controle!$L999))</f>
        <v/>
      </c>
      <c r="AB999" s="61"/>
      <c r="AC999" s="62">
        <f>IFERROR(K999-editar!$C$1,"")</f>
        <v>-44648</v>
      </c>
      <c r="AD999" s="62">
        <f t="shared" si="1"/>
        <v>9999955352</v>
      </c>
      <c r="AE999" s="63"/>
      <c r="AF999" s="63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ht="19.5" customHeight="1">
      <c r="A1000" s="101" t="str">
        <f>IF(controle!$D1000="","",controle!$P1000)</f>
        <v/>
      </c>
      <c r="B1000" s="102"/>
      <c r="C1000" s="102"/>
      <c r="D1000" s="102"/>
      <c r="E1000" s="102"/>
      <c r="F1000" s="103"/>
      <c r="G1000" s="102"/>
      <c r="H1000" s="103"/>
      <c r="I1000" s="104"/>
      <c r="J1000" s="105" t="str">
        <f>IFERROR(IF((controle!$I1000&gt;0),IF((DAYS360(TODAY(),(controle!$I1000+editar!$C$9))&lt;1),"Vencido",IF((DAYS360(TODAY(),(controle!$I1000+editar!$C$9))&lt;31),(DAYS360(TODAY(),(controle!$I1000+editar!$C$9))&amp;" Dias para vencer"),"Válido")),""),"Inválido")</f>
        <v/>
      </c>
      <c r="K1000" s="106" t="str">
        <f>controle!$R1000</f>
        <v/>
      </c>
      <c r="L1000" s="107"/>
      <c r="M1000" s="108" t="str">
        <f>IFERROR(IF((controle!$L1000&gt;0),IF((DAYS360(TODAY(),(controle!$L1000+editar!$C$15))&lt;1),"Vencido",IF((DAYS360(TODAY(),(controle!$L1000+editar!$C$15))&lt;31),(DAYS360(TODAY(),(controle!$L1000+editar!$C$15))&amp;" Dias para vencer"),"Válido")),""),"Inválido")</f>
        <v/>
      </c>
      <c r="N1000" s="107" t="str">
        <f>IF(controle!$L1000="","",controle!$L1000+editar!$C$15)</f>
        <v/>
      </c>
      <c r="O1000" s="109"/>
      <c r="P1000" s="80">
        <v>993.0</v>
      </c>
      <c r="Q1000" s="80" t="str">
        <f>IF(controle!$J1000="","",IF(controle!$J1000="Vencido","Vencido",IF(controle!$J1000="Válido","Válido","Próximo ao vencimento")))</f>
        <v/>
      </c>
      <c r="R1000" s="81" t="str">
        <f>IF(controle!$I1000="","",controle!$I1000+editar!$C$9)</f>
        <v/>
      </c>
      <c r="S1000" s="80" t="str">
        <f>IF(controle!$R1000="","",VLOOKUP(MONTH(controle!$R1000),editar!$F$2:$G$13,2,0))</f>
        <v/>
      </c>
      <c r="T1000" s="80" t="str">
        <f>IF(controle!$R1000="","",YEAR(controle!$R1000))</f>
        <v/>
      </c>
      <c r="U1000" s="80" t="str">
        <f>IF(controle!$M1000="","",IF(controle!$M1000="Vencido","Vencido",IF(controle!$M1000="Válido","Válido","Próximo ao vencimento")))</f>
        <v/>
      </c>
      <c r="V1000" s="80" t="str">
        <f>IF(controle!$N1000="","",VLOOKUP(MONTH(controle!$N1000),editar!$F$2:$G$13,2,0))</f>
        <v/>
      </c>
      <c r="W1000" s="80" t="str">
        <f>IF(controle!$N1000="","",YEAR(controle!$N1000))</f>
        <v/>
      </c>
      <c r="X1000" s="80" t="str">
        <f>IF(controle!$I1000="","",VLOOKUP(MONTH(controle!$I1000),editar!$F$2:$G$13,2,0))</f>
        <v/>
      </c>
      <c r="Y1000" s="80" t="str">
        <f>IF(controle!$I1000="","",YEAR(controle!$I1000))</f>
        <v/>
      </c>
      <c r="Z1000" s="80" t="str">
        <f>IF(controle!$L1000="","",VLOOKUP(MONTH(controle!$L1000),editar!$F$2:$G$13,2,0))</f>
        <v/>
      </c>
      <c r="AA1000" s="80" t="str">
        <f>IF(controle!$L1000="","",YEAR(controle!$L1000))</f>
        <v/>
      </c>
      <c r="AB1000" s="61"/>
      <c r="AC1000" s="62">
        <f>IFERROR(K1000-editar!$C$1,"")</f>
        <v>-44648</v>
      </c>
      <c r="AD1000" s="62">
        <f t="shared" si="1"/>
        <v>9999955352</v>
      </c>
      <c r="AE1000" s="63"/>
      <c r="AF1000" s="63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ht="19.5" customHeight="1">
      <c r="A1001" s="101" t="str">
        <f>IF(controle!$D1001="","",controle!$P1001)</f>
        <v/>
      </c>
      <c r="B1001" s="102"/>
      <c r="C1001" s="102"/>
      <c r="D1001" s="102"/>
      <c r="E1001" s="102"/>
      <c r="F1001" s="103"/>
      <c r="G1001" s="102"/>
      <c r="H1001" s="103"/>
      <c r="I1001" s="104"/>
      <c r="J1001" s="105" t="str">
        <f>IFERROR(IF((controle!$I1001&gt;0),IF((DAYS360(TODAY(),(controle!$I1001+editar!$C$9))&lt;1),"Vencido",IF((DAYS360(TODAY(),(controle!$I1001+editar!$C$9))&lt;31),(DAYS360(TODAY(),(controle!$I1001+editar!$C$9))&amp;" Dias para vencer"),"Válido")),""),"Inválido")</f>
        <v/>
      </c>
      <c r="K1001" s="106" t="str">
        <f>controle!$R1001</f>
        <v/>
      </c>
      <c r="L1001" s="107"/>
      <c r="M1001" s="108" t="str">
        <f>IFERROR(IF((controle!$L1001&gt;0),IF((DAYS360(TODAY(),(controle!$L1001+editar!$C$15))&lt;1),"Vencido",IF((DAYS360(TODAY(),(controle!$L1001+editar!$C$15))&lt;31),(DAYS360(TODAY(),(controle!$L1001+editar!$C$15))&amp;" Dias para vencer"),"Válido")),""),"Inválido")</f>
        <v/>
      </c>
      <c r="N1001" s="107" t="str">
        <f>IF(controle!$L1001="","",controle!$L1001+editar!$C$15)</f>
        <v/>
      </c>
      <c r="O1001" s="109"/>
      <c r="P1001" s="80">
        <v>994.0</v>
      </c>
      <c r="Q1001" s="80" t="str">
        <f>IF(controle!$J1001="","",IF(controle!$J1001="Vencido","Vencido",IF(controle!$J1001="Válido","Válido","Próximo ao vencimento")))</f>
        <v/>
      </c>
      <c r="R1001" s="81" t="str">
        <f>IF(controle!$I1001="","",controle!$I1001+editar!$C$9)</f>
        <v/>
      </c>
      <c r="S1001" s="80" t="str">
        <f>IF(controle!$R1001="","",VLOOKUP(MONTH(controle!$R1001),editar!$F$2:$G$13,2,0))</f>
        <v/>
      </c>
      <c r="T1001" s="80" t="str">
        <f>IF(controle!$R1001="","",YEAR(controle!$R1001))</f>
        <v/>
      </c>
      <c r="U1001" s="80" t="str">
        <f>IF(controle!$M1001="","",IF(controle!$M1001="Vencido","Vencido",IF(controle!$M1001="Válido","Válido","Próximo ao vencimento")))</f>
        <v/>
      </c>
      <c r="V1001" s="80" t="str">
        <f>IF(controle!$N1001="","",VLOOKUP(MONTH(controle!$N1001),editar!$F$2:$G$13,2,0))</f>
        <v/>
      </c>
      <c r="W1001" s="80" t="str">
        <f>IF(controle!$N1001="","",YEAR(controle!$N1001))</f>
        <v/>
      </c>
      <c r="X1001" s="80" t="str">
        <f>IF(controle!$I1001="","",VLOOKUP(MONTH(controle!$I1001),editar!$F$2:$G$13,2,0))</f>
        <v/>
      </c>
      <c r="Y1001" s="80" t="str">
        <f>IF(controle!$I1001="","",YEAR(controle!$I1001))</f>
        <v/>
      </c>
      <c r="Z1001" s="80" t="str">
        <f>IF(controle!$L1001="","",VLOOKUP(MONTH(controle!$L1001),editar!$F$2:$G$13,2,0))</f>
        <v/>
      </c>
      <c r="AA1001" s="80" t="str">
        <f>IF(controle!$L1001="","",YEAR(controle!$L1001))</f>
        <v/>
      </c>
      <c r="AB1001" s="61"/>
      <c r="AC1001" s="62">
        <f>IFERROR(K1001-editar!$C$1,"")</f>
        <v>-44648</v>
      </c>
      <c r="AD1001" s="62">
        <f t="shared" si="1"/>
        <v>9999955352</v>
      </c>
      <c r="AE1001" s="63"/>
      <c r="AF1001" s="63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  <row r="1002" ht="19.5" customHeight="1">
      <c r="A1002" s="101" t="str">
        <f>IF(controle!$D1002="","",controle!$P1002)</f>
        <v/>
      </c>
      <c r="B1002" s="102"/>
      <c r="C1002" s="102"/>
      <c r="D1002" s="102"/>
      <c r="E1002" s="102"/>
      <c r="F1002" s="103"/>
      <c r="G1002" s="102"/>
      <c r="H1002" s="103"/>
      <c r="I1002" s="104"/>
      <c r="J1002" s="105" t="str">
        <f>IFERROR(IF((controle!$I1002&gt;0),IF((DAYS360(TODAY(),(controle!$I1002+editar!$C$9))&lt;1),"Vencido",IF((DAYS360(TODAY(),(controle!$I1002+editar!$C$9))&lt;31),(DAYS360(TODAY(),(controle!$I1002+editar!$C$9))&amp;" Dias para vencer"),"Válido")),""),"Inválido")</f>
        <v/>
      </c>
      <c r="K1002" s="106" t="str">
        <f>controle!$R1002</f>
        <v/>
      </c>
      <c r="L1002" s="107"/>
      <c r="M1002" s="108" t="str">
        <f>IFERROR(IF((controle!$L1002&gt;0),IF((DAYS360(TODAY(),(controle!$L1002+editar!$C$15))&lt;1),"Vencido",IF((DAYS360(TODAY(),(controle!$L1002+editar!$C$15))&lt;31),(DAYS360(TODAY(),(controle!$L1002+editar!$C$15))&amp;" Dias para vencer"),"Válido")),""),"Inválido")</f>
        <v/>
      </c>
      <c r="N1002" s="107" t="str">
        <f>IF(controle!$L1002="","",controle!$L1002+editar!$C$15)</f>
        <v/>
      </c>
      <c r="O1002" s="109"/>
      <c r="P1002" s="80">
        <v>995.0</v>
      </c>
      <c r="Q1002" s="80" t="str">
        <f>IF(controle!$J1002="","",IF(controle!$J1002="Vencido","Vencido",IF(controle!$J1002="Válido","Válido","Próximo ao vencimento")))</f>
        <v/>
      </c>
      <c r="R1002" s="81" t="str">
        <f>IF(controle!$I1002="","",controle!$I1002+editar!$C$9)</f>
        <v/>
      </c>
      <c r="S1002" s="80" t="str">
        <f>IF(controle!$R1002="","",VLOOKUP(MONTH(controle!$R1002),editar!$F$2:$G$13,2,0))</f>
        <v/>
      </c>
      <c r="T1002" s="80" t="str">
        <f>IF(controle!$R1002="","",YEAR(controle!$R1002))</f>
        <v/>
      </c>
      <c r="U1002" s="80" t="str">
        <f>IF(controle!$M1002="","",IF(controle!$M1002="Vencido","Vencido",IF(controle!$M1002="Válido","Válido","Próximo ao vencimento")))</f>
        <v/>
      </c>
      <c r="V1002" s="80" t="str">
        <f>IF(controle!$N1002="","",VLOOKUP(MONTH(controle!$N1002),editar!$F$2:$G$13,2,0))</f>
        <v/>
      </c>
      <c r="W1002" s="80" t="str">
        <f>IF(controle!$N1002="","",YEAR(controle!$N1002))</f>
        <v/>
      </c>
      <c r="X1002" s="80" t="str">
        <f>IF(controle!$I1002="","",VLOOKUP(MONTH(controle!$I1002),editar!$F$2:$G$13,2,0))</f>
        <v/>
      </c>
      <c r="Y1002" s="80" t="str">
        <f>IF(controle!$I1002="","",YEAR(controle!$I1002))</f>
        <v/>
      </c>
      <c r="Z1002" s="80" t="str">
        <f>IF(controle!$L1002="","",VLOOKUP(MONTH(controle!$L1002),editar!$F$2:$G$13,2,0))</f>
        <v/>
      </c>
      <c r="AA1002" s="80" t="str">
        <f>IF(controle!$L1002="","",YEAR(controle!$L1002))</f>
        <v/>
      </c>
      <c r="AB1002" s="61"/>
      <c r="AC1002" s="62">
        <f>IFERROR(K1002-editar!$C$1,"")</f>
        <v>-44648</v>
      </c>
      <c r="AD1002" s="62">
        <f t="shared" si="1"/>
        <v>9999955352</v>
      </c>
      <c r="AE1002" s="63"/>
      <c r="AF1002" s="63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</row>
    <row r="1003" ht="19.5" customHeight="1">
      <c r="A1003" s="101" t="str">
        <f>IF(controle!$D1003="","",controle!$P1003)</f>
        <v/>
      </c>
      <c r="B1003" s="102"/>
      <c r="C1003" s="102"/>
      <c r="D1003" s="102"/>
      <c r="E1003" s="102"/>
      <c r="F1003" s="103"/>
      <c r="G1003" s="102"/>
      <c r="H1003" s="103"/>
      <c r="I1003" s="104"/>
      <c r="J1003" s="105" t="str">
        <f>IFERROR(IF((controle!$I1003&gt;0),IF((DAYS360(TODAY(),(controle!$I1003+editar!$C$9))&lt;1),"Vencido",IF((DAYS360(TODAY(),(controle!$I1003+editar!$C$9))&lt;31),(DAYS360(TODAY(),(controle!$I1003+editar!$C$9))&amp;" Dias para vencer"),"Válido")),""),"Inválido")</f>
        <v/>
      </c>
      <c r="K1003" s="106" t="str">
        <f>controle!$R1003</f>
        <v/>
      </c>
      <c r="L1003" s="107"/>
      <c r="M1003" s="108" t="str">
        <f>IFERROR(IF((controle!$L1003&gt;0),IF((DAYS360(TODAY(),(controle!$L1003+editar!$C$15))&lt;1),"Vencido",IF((DAYS360(TODAY(),(controle!$L1003+editar!$C$15))&lt;31),(DAYS360(TODAY(),(controle!$L1003+editar!$C$15))&amp;" Dias para vencer"),"Válido")),""),"Inválido")</f>
        <v/>
      </c>
      <c r="N1003" s="107" t="str">
        <f>IF(controle!$L1003="","",controle!$L1003+editar!$C$15)</f>
        <v/>
      </c>
      <c r="O1003" s="109"/>
      <c r="P1003" s="80">
        <v>996.0</v>
      </c>
      <c r="Q1003" s="80" t="str">
        <f>IF(controle!$J1003="","",IF(controle!$J1003="Vencido","Vencido",IF(controle!$J1003="Válido","Válido","Próximo ao vencimento")))</f>
        <v/>
      </c>
      <c r="R1003" s="81" t="str">
        <f>IF(controle!$I1003="","",controle!$I1003+editar!$C$9)</f>
        <v/>
      </c>
      <c r="S1003" s="80" t="str">
        <f>IF(controle!$R1003="","",VLOOKUP(MONTH(controle!$R1003),editar!$F$2:$G$13,2,0))</f>
        <v/>
      </c>
      <c r="T1003" s="80" t="str">
        <f>IF(controle!$R1003="","",YEAR(controle!$R1003))</f>
        <v/>
      </c>
      <c r="U1003" s="80" t="str">
        <f>IF(controle!$M1003="","",IF(controle!$M1003="Vencido","Vencido",IF(controle!$M1003="Válido","Válido","Próximo ao vencimento")))</f>
        <v/>
      </c>
      <c r="V1003" s="80" t="str">
        <f>IF(controle!$N1003="","",VLOOKUP(MONTH(controle!$N1003),editar!$F$2:$G$13,2,0))</f>
        <v/>
      </c>
      <c r="W1003" s="80" t="str">
        <f>IF(controle!$N1003="","",YEAR(controle!$N1003))</f>
        <v/>
      </c>
      <c r="X1003" s="80" t="str">
        <f>IF(controle!$I1003="","",VLOOKUP(MONTH(controle!$I1003),editar!$F$2:$G$13,2,0))</f>
        <v/>
      </c>
      <c r="Y1003" s="80" t="str">
        <f>IF(controle!$I1003="","",YEAR(controle!$I1003))</f>
        <v/>
      </c>
      <c r="Z1003" s="80" t="str">
        <f>IF(controle!$L1003="","",VLOOKUP(MONTH(controle!$L1003),editar!$F$2:$G$13,2,0))</f>
        <v/>
      </c>
      <c r="AA1003" s="80" t="str">
        <f>IF(controle!$L1003="","",YEAR(controle!$L1003))</f>
        <v/>
      </c>
      <c r="AB1003" s="61"/>
      <c r="AC1003" s="62">
        <f>IFERROR(K1003-editar!$C$1,"")</f>
        <v>-44648</v>
      </c>
      <c r="AD1003" s="62">
        <f t="shared" si="1"/>
        <v>9999955352</v>
      </c>
      <c r="AE1003" s="63"/>
      <c r="AF1003" s="63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</row>
    <row r="1004" ht="19.5" customHeight="1">
      <c r="A1004" s="101" t="str">
        <f>IF(controle!$D1004="","",controle!$P1004)</f>
        <v/>
      </c>
      <c r="B1004" s="102"/>
      <c r="C1004" s="102"/>
      <c r="D1004" s="102"/>
      <c r="E1004" s="102"/>
      <c r="F1004" s="103"/>
      <c r="G1004" s="102"/>
      <c r="H1004" s="103"/>
      <c r="I1004" s="104"/>
      <c r="J1004" s="105" t="str">
        <f>IFERROR(IF((controle!$I1004&gt;0),IF((DAYS360(TODAY(),(controle!$I1004+editar!$C$9))&lt;1),"Vencido",IF((DAYS360(TODAY(),(controle!$I1004+editar!$C$9))&lt;31),(DAYS360(TODAY(),(controle!$I1004+editar!$C$9))&amp;" Dias para vencer"),"Válido")),""),"Inválido")</f>
        <v/>
      </c>
      <c r="K1004" s="106" t="str">
        <f>controle!$R1004</f>
        <v/>
      </c>
      <c r="L1004" s="107"/>
      <c r="M1004" s="108" t="str">
        <f>IFERROR(IF((controle!$L1004&gt;0),IF((DAYS360(TODAY(),(controle!$L1004+editar!$C$15))&lt;1),"Vencido",IF((DAYS360(TODAY(),(controle!$L1004+editar!$C$15))&lt;31),(DAYS360(TODAY(),(controle!$L1004+editar!$C$15))&amp;" Dias para vencer"),"Válido")),""),"Inválido")</f>
        <v/>
      </c>
      <c r="N1004" s="107" t="str">
        <f>IF(controle!$L1004="","",controle!$L1004+editar!$C$15)</f>
        <v/>
      </c>
      <c r="O1004" s="109"/>
      <c r="P1004" s="80">
        <v>997.0</v>
      </c>
      <c r="Q1004" s="80" t="str">
        <f>IF(controle!$J1004="","",IF(controle!$J1004="Vencido","Vencido",IF(controle!$J1004="Válido","Válido","Próximo ao vencimento")))</f>
        <v/>
      </c>
      <c r="R1004" s="81" t="str">
        <f>IF(controle!$I1004="","",controle!$I1004+editar!$C$9)</f>
        <v/>
      </c>
      <c r="S1004" s="80" t="str">
        <f>IF(controle!$R1004="","",VLOOKUP(MONTH(controle!$R1004),editar!$F$2:$G$13,2,0))</f>
        <v/>
      </c>
      <c r="T1004" s="80" t="str">
        <f>IF(controle!$R1004="","",YEAR(controle!$R1004))</f>
        <v/>
      </c>
      <c r="U1004" s="80" t="str">
        <f>IF(controle!$M1004="","",IF(controle!$M1004="Vencido","Vencido",IF(controle!$M1004="Válido","Válido","Próximo ao vencimento")))</f>
        <v/>
      </c>
      <c r="V1004" s="80" t="str">
        <f>IF(controle!$N1004="","",VLOOKUP(MONTH(controle!$N1004),editar!$F$2:$G$13,2,0))</f>
        <v/>
      </c>
      <c r="W1004" s="80" t="str">
        <f>IF(controle!$N1004="","",YEAR(controle!$N1004))</f>
        <v/>
      </c>
      <c r="X1004" s="80" t="str">
        <f>IF(controle!$I1004="","",VLOOKUP(MONTH(controle!$I1004),editar!$F$2:$G$13,2,0))</f>
        <v/>
      </c>
      <c r="Y1004" s="80" t="str">
        <f>IF(controle!$I1004="","",YEAR(controle!$I1004))</f>
        <v/>
      </c>
      <c r="Z1004" s="80" t="str">
        <f>IF(controle!$L1004="","",VLOOKUP(MONTH(controle!$L1004),editar!$F$2:$G$13,2,0))</f>
        <v/>
      </c>
      <c r="AA1004" s="80" t="str">
        <f>IF(controle!$L1004="","",YEAR(controle!$L1004))</f>
        <v/>
      </c>
      <c r="AB1004" s="61"/>
      <c r="AC1004" s="62">
        <f>IFERROR(K1004-editar!$C$1,"")</f>
        <v>-44648</v>
      </c>
      <c r="AD1004" s="62">
        <f t="shared" si="1"/>
        <v>9999955352</v>
      </c>
      <c r="AE1004" s="63"/>
      <c r="AF1004" s="63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</row>
    <row r="1005" ht="19.5" customHeight="1">
      <c r="A1005" s="101" t="str">
        <f>IF(controle!$D1005="","",controle!$P1005)</f>
        <v/>
      </c>
      <c r="B1005" s="102"/>
      <c r="C1005" s="102"/>
      <c r="D1005" s="102"/>
      <c r="E1005" s="102"/>
      <c r="F1005" s="103"/>
      <c r="G1005" s="102"/>
      <c r="H1005" s="103"/>
      <c r="I1005" s="104"/>
      <c r="J1005" s="105" t="str">
        <f>IFERROR(IF((controle!$I1005&gt;0),IF((DAYS360(TODAY(),(controle!$I1005+editar!$C$9))&lt;1),"Vencido",IF((DAYS360(TODAY(),(controle!$I1005+editar!$C$9))&lt;31),(DAYS360(TODAY(),(controle!$I1005+editar!$C$9))&amp;" Dias para vencer"),"Válido")),""),"Inválido")</f>
        <v/>
      </c>
      <c r="K1005" s="106" t="str">
        <f>controle!$R1005</f>
        <v/>
      </c>
      <c r="L1005" s="107"/>
      <c r="M1005" s="108" t="str">
        <f>IFERROR(IF((controle!$L1005&gt;0),IF((DAYS360(TODAY(),(controle!$L1005+editar!$C$15))&lt;1),"Vencido",IF((DAYS360(TODAY(),(controle!$L1005+editar!$C$15))&lt;31),(DAYS360(TODAY(),(controle!$L1005+editar!$C$15))&amp;" Dias para vencer"),"Válido")),""),"Inválido")</f>
        <v/>
      </c>
      <c r="N1005" s="107" t="str">
        <f>IF(controle!$L1005="","",controle!$L1005+editar!$C$15)</f>
        <v/>
      </c>
      <c r="O1005" s="109"/>
      <c r="P1005" s="80">
        <v>998.0</v>
      </c>
      <c r="Q1005" s="80" t="str">
        <f>IF(controle!$J1005="","",IF(controle!$J1005="Vencido","Vencido",IF(controle!$J1005="Válido","Válido","Próximo ao vencimento")))</f>
        <v/>
      </c>
      <c r="R1005" s="81" t="str">
        <f>IF(controle!$I1005="","",controle!$I1005+editar!$C$9)</f>
        <v/>
      </c>
      <c r="S1005" s="80" t="str">
        <f>IF(controle!$R1005="","",VLOOKUP(MONTH(controle!$R1005),editar!$F$2:$G$13,2,0))</f>
        <v/>
      </c>
      <c r="T1005" s="80" t="str">
        <f>IF(controle!$R1005="","",YEAR(controle!$R1005))</f>
        <v/>
      </c>
      <c r="U1005" s="80" t="str">
        <f>IF(controle!$M1005="","",IF(controle!$M1005="Vencido","Vencido",IF(controle!$M1005="Válido","Válido","Próximo ao vencimento")))</f>
        <v/>
      </c>
      <c r="V1005" s="80" t="str">
        <f>IF(controle!$N1005="","",VLOOKUP(MONTH(controle!$N1005),editar!$F$2:$G$13,2,0))</f>
        <v/>
      </c>
      <c r="W1005" s="80" t="str">
        <f>IF(controle!$N1005="","",YEAR(controle!$N1005))</f>
        <v/>
      </c>
      <c r="X1005" s="80" t="str">
        <f>IF(controle!$I1005="","",VLOOKUP(MONTH(controle!$I1005),editar!$F$2:$G$13,2,0))</f>
        <v/>
      </c>
      <c r="Y1005" s="80" t="str">
        <f>IF(controle!$I1005="","",YEAR(controle!$I1005))</f>
        <v/>
      </c>
      <c r="Z1005" s="80" t="str">
        <f>IF(controle!$L1005="","",VLOOKUP(MONTH(controle!$L1005),editar!$F$2:$G$13,2,0))</f>
        <v/>
      </c>
      <c r="AA1005" s="80" t="str">
        <f>IF(controle!$L1005="","",YEAR(controle!$L1005))</f>
        <v/>
      </c>
      <c r="AB1005" s="61"/>
      <c r="AC1005" s="62">
        <f>IFERROR(K1005-editar!$C$1,"")</f>
        <v>-44648</v>
      </c>
      <c r="AD1005" s="62">
        <f t="shared" si="1"/>
        <v>9999955352</v>
      </c>
      <c r="AE1005" s="63"/>
      <c r="AF1005" s="63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</row>
    <row r="1006" ht="19.5" customHeight="1">
      <c r="A1006" s="101" t="str">
        <f>IF(controle!$D1006="","",controle!$P1006)</f>
        <v/>
      </c>
      <c r="B1006" s="102"/>
      <c r="C1006" s="102"/>
      <c r="D1006" s="102"/>
      <c r="E1006" s="102"/>
      <c r="F1006" s="103"/>
      <c r="G1006" s="102"/>
      <c r="H1006" s="103"/>
      <c r="I1006" s="104"/>
      <c r="J1006" s="105" t="str">
        <f>IFERROR(IF((controle!$I1006&gt;0),IF((DAYS360(TODAY(),(controle!$I1006+editar!$C$9))&lt;1),"Vencido",IF((DAYS360(TODAY(),(controle!$I1006+editar!$C$9))&lt;31),(DAYS360(TODAY(),(controle!$I1006+editar!$C$9))&amp;" Dias para vencer"),"Válido")),""),"Inválido")</f>
        <v/>
      </c>
      <c r="K1006" s="106" t="str">
        <f>controle!$R1006</f>
        <v/>
      </c>
      <c r="L1006" s="107"/>
      <c r="M1006" s="108" t="str">
        <f>IFERROR(IF((controle!$L1006&gt;0),IF((DAYS360(TODAY(),(controle!$L1006+editar!$C$15))&lt;1),"Vencido",IF((DAYS360(TODAY(),(controle!$L1006+editar!$C$15))&lt;31),(DAYS360(TODAY(),(controle!$L1006+editar!$C$15))&amp;" Dias para vencer"),"Válido")),""),"Inválido")</f>
        <v/>
      </c>
      <c r="N1006" s="107" t="str">
        <f>IF(controle!$L1006="","",controle!$L1006+editar!$C$15)</f>
        <v/>
      </c>
      <c r="O1006" s="109"/>
      <c r="P1006" s="80">
        <v>999.0</v>
      </c>
      <c r="Q1006" s="80" t="str">
        <f>IF(controle!$J1006="","",IF(controle!$J1006="Vencido","Vencido",IF(controle!$J1006="Válido","Válido","Próximo ao vencimento")))</f>
        <v/>
      </c>
      <c r="R1006" s="81" t="str">
        <f>IF(controle!$I1006="","",controle!$I1006+editar!$C$9)</f>
        <v/>
      </c>
      <c r="S1006" s="80" t="str">
        <f>IF(controle!$R1006="","",VLOOKUP(MONTH(controle!$R1006),editar!$F$2:$G$13,2,0))</f>
        <v/>
      </c>
      <c r="T1006" s="80" t="str">
        <f>IF(controle!$R1006="","",YEAR(controle!$R1006))</f>
        <v/>
      </c>
      <c r="U1006" s="80" t="str">
        <f>IF(controle!$M1006="","",IF(controle!$M1006="Vencido","Vencido",IF(controle!$M1006="Válido","Válido","Próximo ao vencimento")))</f>
        <v/>
      </c>
      <c r="V1006" s="80" t="str">
        <f>IF(controle!$N1006="","",VLOOKUP(MONTH(controle!$N1006),editar!$F$2:$G$13,2,0))</f>
        <v/>
      </c>
      <c r="W1006" s="80" t="str">
        <f>IF(controle!$N1006="","",YEAR(controle!$N1006))</f>
        <v/>
      </c>
      <c r="X1006" s="80" t="str">
        <f>IF(controle!$I1006="","",VLOOKUP(MONTH(controle!$I1006),editar!$F$2:$G$13,2,0))</f>
        <v/>
      </c>
      <c r="Y1006" s="80" t="str">
        <f>IF(controle!$I1006="","",YEAR(controle!$I1006))</f>
        <v/>
      </c>
      <c r="Z1006" s="80" t="str">
        <f>IF(controle!$L1006="","",VLOOKUP(MONTH(controle!$L1006),editar!$F$2:$G$13,2,0))</f>
        <v/>
      </c>
      <c r="AA1006" s="80" t="str">
        <f>IF(controle!$L1006="","",YEAR(controle!$L1006))</f>
        <v/>
      </c>
      <c r="AB1006" s="61"/>
      <c r="AC1006" s="62">
        <f>IFERROR(K1006-editar!$C$1,"")</f>
        <v>-44648</v>
      </c>
      <c r="AD1006" s="62">
        <f t="shared" si="1"/>
        <v>9999955352</v>
      </c>
      <c r="AE1006" s="63"/>
      <c r="AF1006" s="63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</row>
    <row r="1007" ht="19.5" customHeight="1">
      <c r="A1007" s="101" t="str">
        <f>IF(controle!$D1007="","",controle!$P1007)</f>
        <v/>
      </c>
      <c r="B1007" s="102"/>
      <c r="C1007" s="102"/>
      <c r="D1007" s="102"/>
      <c r="E1007" s="102"/>
      <c r="F1007" s="103"/>
      <c r="G1007" s="102"/>
      <c r="H1007" s="103"/>
      <c r="I1007" s="104"/>
      <c r="J1007" s="105" t="str">
        <f>IFERROR(IF((controle!$I1007&gt;0),IF((DAYS360(TODAY(),(controle!$I1007+editar!$C$9))&lt;1),"Vencido",IF((DAYS360(TODAY(),(controle!$I1007+editar!$C$9))&lt;31),(DAYS360(TODAY(),(controle!$I1007+editar!$C$9))&amp;" Dias para vencer"),"Válido")),""),"Inválido")</f>
        <v/>
      </c>
      <c r="K1007" s="106" t="str">
        <f>controle!$R1007</f>
        <v/>
      </c>
      <c r="L1007" s="107"/>
      <c r="M1007" s="108" t="str">
        <f>IFERROR(IF((controle!$L1007&gt;0),IF((DAYS360(TODAY(),(controle!$L1007+editar!$C$15))&lt;1),"Vencido",IF((DAYS360(TODAY(),(controle!$L1007+editar!$C$15))&lt;31),(DAYS360(TODAY(),(controle!$L1007+editar!$C$15))&amp;" Dias para vencer"),"Válido")),""),"Inválido")</f>
        <v/>
      </c>
      <c r="N1007" s="107" t="str">
        <f>IF(controle!$L1007="","",controle!$L1007+editar!$C$15)</f>
        <v/>
      </c>
      <c r="O1007" s="109"/>
      <c r="P1007" s="80">
        <v>1000.0</v>
      </c>
      <c r="Q1007" s="80" t="str">
        <f>IF(controle!$J1007="","",IF(controle!$J1007="Vencido","Vencido",IF(controle!$J1007="Válido","Válido","Próximo ao vencimento")))</f>
        <v/>
      </c>
      <c r="R1007" s="81" t="str">
        <f>IF(controle!$I1007="","",controle!$I1007+editar!$C$9)</f>
        <v/>
      </c>
      <c r="S1007" s="80" t="str">
        <f>IF(controle!$R1007="","",VLOOKUP(MONTH(controle!$R1007),editar!$F$2:$G$13,2,0))</f>
        <v/>
      </c>
      <c r="T1007" s="80" t="str">
        <f>IF(controle!$R1007="","",YEAR(controle!$R1007))</f>
        <v/>
      </c>
      <c r="U1007" s="80" t="str">
        <f>IF(controle!$M1007="","",IF(controle!$M1007="Vencido","Vencido",IF(controle!$M1007="Válido","Válido","Próximo ao vencimento")))</f>
        <v/>
      </c>
      <c r="V1007" s="80" t="str">
        <f>IF(controle!$N1007="","",VLOOKUP(MONTH(controle!$N1007),editar!$F$2:$G$13,2,0))</f>
        <v/>
      </c>
      <c r="W1007" s="80" t="str">
        <f>IF(controle!$N1007="","",YEAR(controle!$N1007))</f>
        <v/>
      </c>
      <c r="X1007" s="80" t="str">
        <f>IF(controle!$I1007="","",VLOOKUP(MONTH(controle!$I1007),editar!$F$2:$G$13,2,0))</f>
        <v/>
      </c>
      <c r="Y1007" s="80" t="str">
        <f>IF(controle!$I1007="","",YEAR(controle!$I1007))</f>
        <v/>
      </c>
      <c r="Z1007" s="80" t="str">
        <f>IF(controle!$L1007="","",VLOOKUP(MONTH(controle!$L1007),editar!$F$2:$G$13,2,0))</f>
        <v/>
      </c>
      <c r="AA1007" s="80" t="str">
        <f>IF(controle!$L1007="","",YEAR(controle!$L1007))</f>
        <v/>
      </c>
      <c r="AB1007" s="61"/>
      <c r="AC1007" s="62">
        <f>IFERROR(K1007-editar!$C$1,"")</f>
        <v>-44648</v>
      </c>
      <c r="AD1007" s="62">
        <f t="shared" si="1"/>
        <v>9999955352</v>
      </c>
      <c r="AE1007" s="63"/>
      <c r="AF1007" s="63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</row>
    <row r="1008" ht="15.75" customHeight="1">
      <c r="A1008" s="110"/>
      <c r="B1008" s="110"/>
      <c r="C1008" s="110"/>
      <c r="D1008" s="110"/>
      <c r="E1008" s="110"/>
      <c r="F1008" s="110"/>
      <c r="G1008" s="110"/>
      <c r="H1008" s="111"/>
      <c r="I1008" s="111"/>
      <c r="J1008" s="112"/>
      <c r="K1008" s="111"/>
      <c r="L1008" s="111"/>
      <c r="M1008" s="110"/>
      <c r="N1008" s="110"/>
      <c r="O1008" s="113"/>
      <c r="P1008" s="110"/>
      <c r="Q1008" s="110"/>
      <c r="Y1008" s="114"/>
      <c r="Z1008" s="115"/>
      <c r="AA1008" s="115"/>
      <c r="AB1008" s="116"/>
      <c r="AC1008" s="116"/>
    </row>
    <row r="1009" ht="15.75" customHeight="1">
      <c r="A1009" s="110"/>
      <c r="B1009" s="110"/>
      <c r="C1009" s="110"/>
      <c r="D1009" s="110"/>
      <c r="E1009" s="110"/>
      <c r="F1009" s="110"/>
      <c r="G1009" s="110"/>
      <c r="H1009" s="111"/>
      <c r="I1009" s="111"/>
      <c r="J1009" s="112"/>
      <c r="K1009" s="111"/>
      <c r="L1009" s="111"/>
      <c r="M1009" s="110"/>
      <c r="N1009" s="110"/>
      <c r="O1009" s="113"/>
      <c r="P1009" s="110"/>
      <c r="Q1009" s="110"/>
      <c r="Y1009" s="114"/>
      <c r="Z1009" s="115"/>
      <c r="AA1009" s="115"/>
      <c r="AB1009" s="116"/>
      <c r="AC1009" s="116"/>
    </row>
    <row r="1010" ht="15.75" customHeight="1">
      <c r="A1010" s="110"/>
      <c r="B1010" s="110"/>
      <c r="C1010" s="110"/>
      <c r="D1010" s="110"/>
      <c r="E1010" s="110"/>
      <c r="F1010" s="110"/>
      <c r="G1010" s="110"/>
      <c r="H1010" s="111"/>
      <c r="I1010" s="111"/>
      <c r="J1010" s="112"/>
      <c r="K1010" s="111"/>
      <c r="L1010" s="111"/>
      <c r="M1010" s="110"/>
      <c r="N1010" s="110"/>
      <c r="O1010" s="113"/>
      <c r="P1010" s="110"/>
      <c r="Q1010" s="110"/>
      <c r="Y1010" s="114"/>
      <c r="Z1010" s="115"/>
      <c r="AA1010" s="115"/>
      <c r="AB1010" s="116"/>
      <c r="AC1010" s="116"/>
    </row>
    <row r="1011" ht="15.75" customHeight="1">
      <c r="A1011" s="110"/>
      <c r="B1011" s="110"/>
      <c r="C1011" s="110"/>
      <c r="D1011" s="110"/>
      <c r="E1011" s="110"/>
      <c r="F1011" s="110"/>
      <c r="G1011" s="110"/>
      <c r="H1011" s="111"/>
      <c r="I1011" s="111"/>
      <c r="J1011" s="112"/>
      <c r="K1011" s="111"/>
      <c r="L1011" s="111"/>
      <c r="M1011" s="110"/>
      <c r="N1011" s="110"/>
      <c r="O1011" s="113"/>
      <c r="P1011" s="110"/>
      <c r="Q1011" s="110"/>
      <c r="Y1011" s="114"/>
      <c r="Z1011" s="115"/>
      <c r="AA1011" s="115"/>
      <c r="AB1011" s="116"/>
      <c r="AC1011" s="116"/>
    </row>
    <row r="1012" ht="15.75" customHeight="1">
      <c r="A1012" s="110"/>
      <c r="B1012" s="110"/>
      <c r="C1012" s="110"/>
      <c r="D1012" s="110"/>
      <c r="E1012" s="110"/>
      <c r="F1012" s="110"/>
      <c r="G1012" s="110"/>
      <c r="H1012" s="111"/>
      <c r="I1012" s="111"/>
      <c r="J1012" s="112"/>
      <c r="K1012" s="111"/>
      <c r="L1012" s="111"/>
      <c r="M1012" s="110"/>
      <c r="N1012" s="110"/>
      <c r="O1012" s="113"/>
      <c r="P1012" s="110"/>
      <c r="Q1012" s="110"/>
      <c r="Y1012" s="114"/>
      <c r="Z1012" s="115"/>
      <c r="AA1012" s="115"/>
      <c r="AB1012" s="116"/>
      <c r="AC1012" s="116"/>
    </row>
    <row r="1013" ht="15.75" customHeight="1">
      <c r="A1013" s="110"/>
      <c r="B1013" s="110"/>
      <c r="C1013" s="110"/>
      <c r="D1013" s="110"/>
      <c r="E1013" s="110"/>
      <c r="F1013" s="110"/>
      <c r="G1013" s="110"/>
      <c r="H1013" s="111"/>
      <c r="I1013" s="111"/>
      <c r="J1013" s="112"/>
      <c r="K1013" s="111"/>
      <c r="L1013" s="111"/>
      <c r="M1013" s="110"/>
      <c r="N1013" s="110"/>
      <c r="O1013" s="113"/>
      <c r="P1013" s="110"/>
      <c r="Q1013" s="110"/>
      <c r="Y1013" s="114"/>
      <c r="Z1013" s="115"/>
      <c r="AA1013" s="115"/>
      <c r="AB1013" s="116"/>
      <c r="AC1013" s="116"/>
    </row>
    <row r="1014" ht="15.75" customHeight="1">
      <c r="A1014" s="110"/>
      <c r="B1014" s="110"/>
      <c r="C1014" s="110"/>
      <c r="D1014" s="110"/>
      <c r="E1014" s="110"/>
      <c r="F1014" s="110"/>
      <c r="G1014" s="110"/>
      <c r="H1014" s="111"/>
      <c r="I1014" s="111"/>
      <c r="J1014" s="112"/>
      <c r="K1014" s="111"/>
      <c r="L1014" s="111"/>
      <c r="M1014" s="110"/>
      <c r="N1014" s="110"/>
      <c r="O1014" s="113"/>
      <c r="P1014" s="110"/>
      <c r="Q1014" s="110"/>
      <c r="Y1014" s="114"/>
      <c r="Z1014" s="115"/>
      <c r="AA1014" s="115"/>
      <c r="AB1014" s="116"/>
      <c r="AC1014" s="116"/>
    </row>
    <row r="1015" ht="15.75" customHeight="1">
      <c r="A1015" s="110"/>
      <c r="B1015" s="110"/>
      <c r="C1015" s="110"/>
      <c r="D1015" s="110"/>
      <c r="E1015" s="110"/>
      <c r="F1015" s="110"/>
      <c r="G1015" s="110"/>
      <c r="H1015" s="111"/>
      <c r="I1015" s="111"/>
      <c r="J1015" s="112"/>
      <c r="K1015" s="111"/>
      <c r="L1015" s="111"/>
      <c r="M1015" s="110"/>
      <c r="N1015" s="110"/>
      <c r="O1015" s="113"/>
      <c r="P1015" s="110"/>
      <c r="Q1015" s="110"/>
      <c r="Y1015" s="114"/>
      <c r="Z1015" s="115"/>
      <c r="AA1015" s="115"/>
      <c r="AB1015" s="116"/>
      <c r="AC1015" s="116"/>
    </row>
    <row r="1016" ht="15.75" customHeight="1">
      <c r="A1016" s="110"/>
      <c r="B1016" s="110"/>
      <c r="C1016" s="110"/>
      <c r="D1016" s="110"/>
      <c r="E1016" s="110"/>
      <c r="F1016" s="110"/>
      <c r="G1016" s="110"/>
      <c r="H1016" s="111"/>
      <c r="I1016" s="111"/>
      <c r="J1016" s="112"/>
      <c r="K1016" s="111"/>
      <c r="L1016" s="111"/>
      <c r="M1016" s="110"/>
      <c r="N1016" s="110"/>
      <c r="O1016" s="113"/>
      <c r="P1016" s="110"/>
      <c r="Q1016" s="110"/>
      <c r="Y1016" s="114"/>
      <c r="Z1016" s="115"/>
      <c r="AA1016" s="115"/>
      <c r="AB1016" s="116"/>
      <c r="AC1016" s="116"/>
    </row>
    <row r="1017" ht="15.75" customHeight="1">
      <c r="A1017" s="110"/>
      <c r="B1017" s="110"/>
      <c r="C1017" s="110"/>
      <c r="D1017" s="110"/>
      <c r="E1017" s="110"/>
      <c r="F1017" s="110"/>
      <c r="G1017" s="110"/>
      <c r="H1017" s="111"/>
      <c r="I1017" s="111"/>
      <c r="J1017" s="112"/>
      <c r="K1017" s="111"/>
      <c r="L1017" s="111"/>
      <c r="M1017" s="110"/>
      <c r="N1017" s="110"/>
      <c r="O1017" s="113"/>
      <c r="P1017" s="110"/>
      <c r="Q1017" s="110"/>
      <c r="Y1017" s="114"/>
      <c r="Z1017" s="115"/>
      <c r="AA1017" s="115"/>
      <c r="AB1017" s="116"/>
      <c r="AC1017" s="116"/>
    </row>
    <row r="1018" ht="15.75" customHeight="1">
      <c r="A1018" s="110"/>
      <c r="B1018" s="110"/>
      <c r="C1018" s="110"/>
      <c r="D1018" s="110"/>
      <c r="E1018" s="110"/>
      <c r="F1018" s="110"/>
      <c r="G1018" s="110"/>
      <c r="H1018" s="111"/>
      <c r="I1018" s="111"/>
      <c r="J1018" s="112"/>
      <c r="K1018" s="111"/>
      <c r="L1018" s="111"/>
      <c r="M1018" s="110"/>
      <c r="N1018" s="110"/>
      <c r="O1018" s="113"/>
      <c r="P1018" s="110"/>
      <c r="Q1018" s="110"/>
      <c r="Y1018" s="114"/>
      <c r="Z1018" s="115"/>
      <c r="AA1018" s="115"/>
      <c r="AB1018" s="116"/>
      <c r="AC1018" s="116"/>
    </row>
    <row r="1019" ht="15.75" customHeight="1">
      <c r="A1019" s="110"/>
      <c r="B1019" s="110"/>
      <c r="C1019" s="110"/>
      <c r="D1019" s="110"/>
      <c r="E1019" s="110"/>
      <c r="F1019" s="110"/>
      <c r="G1019" s="110"/>
      <c r="H1019" s="111"/>
      <c r="I1019" s="111"/>
      <c r="J1019" s="112"/>
      <c r="K1019" s="111"/>
      <c r="L1019" s="111"/>
      <c r="M1019" s="110"/>
      <c r="N1019" s="110"/>
      <c r="O1019" s="113"/>
      <c r="P1019" s="110"/>
      <c r="Q1019" s="110"/>
      <c r="Y1019" s="114"/>
      <c r="Z1019" s="115"/>
      <c r="AA1019" s="115"/>
      <c r="AB1019" s="116"/>
      <c r="AC1019" s="116"/>
    </row>
    <row r="1020" ht="15.75" customHeight="1">
      <c r="A1020" s="110"/>
      <c r="B1020" s="110"/>
      <c r="C1020" s="110"/>
      <c r="D1020" s="110"/>
      <c r="E1020" s="110"/>
      <c r="F1020" s="110"/>
      <c r="G1020" s="110"/>
      <c r="H1020" s="111"/>
      <c r="I1020" s="111"/>
      <c r="J1020" s="112"/>
      <c r="K1020" s="111"/>
      <c r="L1020" s="111"/>
      <c r="M1020" s="110"/>
      <c r="N1020" s="110"/>
      <c r="O1020" s="113"/>
      <c r="P1020" s="110"/>
      <c r="Q1020" s="110"/>
      <c r="Y1020" s="114"/>
      <c r="Z1020" s="115"/>
      <c r="AA1020" s="115"/>
      <c r="AB1020" s="116"/>
      <c r="AC1020" s="116"/>
    </row>
    <row r="1021" ht="15.75" customHeight="1">
      <c r="A1021" s="110"/>
      <c r="B1021" s="110"/>
      <c r="C1021" s="110"/>
      <c r="D1021" s="110"/>
      <c r="E1021" s="110"/>
      <c r="F1021" s="110"/>
      <c r="G1021" s="110"/>
      <c r="H1021" s="111"/>
      <c r="I1021" s="111"/>
      <c r="J1021" s="112"/>
      <c r="K1021" s="111"/>
      <c r="L1021" s="111"/>
      <c r="M1021" s="110"/>
      <c r="N1021" s="110"/>
      <c r="O1021" s="113"/>
      <c r="P1021" s="110"/>
      <c r="Q1021" s="110"/>
      <c r="Y1021" s="114"/>
      <c r="Z1021" s="115"/>
      <c r="AA1021" s="115"/>
      <c r="AB1021" s="116"/>
      <c r="AC1021" s="116"/>
    </row>
    <row r="1022" ht="15.75" customHeight="1">
      <c r="A1022" s="110"/>
      <c r="B1022" s="110"/>
      <c r="C1022" s="110"/>
      <c r="D1022" s="110"/>
      <c r="E1022" s="110"/>
      <c r="F1022" s="110"/>
      <c r="G1022" s="110"/>
      <c r="H1022" s="111"/>
      <c r="I1022" s="111"/>
      <c r="J1022" s="112"/>
      <c r="K1022" s="111"/>
      <c r="L1022" s="111"/>
      <c r="M1022" s="110"/>
      <c r="N1022" s="110"/>
      <c r="O1022" s="113"/>
      <c r="P1022" s="110"/>
      <c r="Q1022" s="110"/>
      <c r="Y1022" s="114"/>
      <c r="Z1022" s="115"/>
      <c r="AA1022" s="115"/>
      <c r="AB1022" s="116"/>
      <c r="AC1022" s="116"/>
    </row>
    <row r="1023" ht="15.75" customHeight="1">
      <c r="A1023" s="110"/>
      <c r="B1023" s="110"/>
      <c r="C1023" s="110"/>
      <c r="D1023" s="110"/>
      <c r="E1023" s="110"/>
      <c r="F1023" s="110"/>
      <c r="G1023" s="110"/>
      <c r="H1023" s="111"/>
      <c r="I1023" s="111"/>
      <c r="J1023" s="112"/>
      <c r="K1023" s="111"/>
      <c r="L1023" s="111"/>
      <c r="M1023" s="110"/>
      <c r="N1023" s="110"/>
      <c r="O1023" s="113"/>
      <c r="P1023" s="110"/>
      <c r="Q1023" s="110"/>
      <c r="Y1023" s="114"/>
      <c r="Z1023" s="115"/>
      <c r="AA1023" s="115"/>
      <c r="AB1023" s="116"/>
      <c r="AC1023" s="116"/>
    </row>
    <row r="1024" ht="15.75" customHeight="1">
      <c r="A1024" s="110"/>
      <c r="B1024" s="110"/>
      <c r="C1024" s="110"/>
      <c r="D1024" s="110"/>
      <c r="E1024" s="110"/>
      <c r="F1024" s="110"/>
      <c r="G1024" s="110"/>
      <c r="H1024" s="111"/>
      <c r="I1024" s="111"/>
      <c r="J1024" s="112"/>
      <c r="K1024" s="111"/>
      <c r="L1024" s="111"/>
      <c r="M1024" s="110"/>
      <c r="N1024" s="110"/>
      <c r="O1024" s="113"/>
      <c r="P1024" s="110"/>
      <c r="Q1024" s="110"/>
      <c r="Y1024" s="114"/>
      <c r="Z1024" s="115"/>
      <c r="AA1024" s="115"/>
      <c r="AB1024" s="116"/>
      <c r="AC1024" s="116"/>
    </row>
    <row r="1025" ht="15.75" customHeight="1">
      <c r="A1025" s="110"/>
      <c r="B1025" s="110"/>
      <c r="C1025" s="110"/>
      <c r="D1025" s="110"/>
      <c r="E1025" s="110"/>
      <c r="F1025" s="110"/>
      <c r="G1025" s="110"/>
      <c r="H1025" s="111"/>
      <c r="I1025" s="111"/>
      <c r="J1025" s="112"/>
      <c r="K1025" s="111"/>
      <c r="L1025" s="111"/>
      <c r="M1025" s="110"/>
      <c r="N1025" s="110"/>
      <c r="O1025" s="113"/>
      <c r="P1025" s="110"/>
      <c r="Q1025" s="110"/>
      <c r="Y1025" s="114"/>
      <c r="Z1025" s="115"/>
      <c r="AA1025" s="115"/>
      <c r="AB1025" s="116"/>
      <c r="AC1025" s="116"/>
    </row>
    <row r="1026" ht="15.75" customHeight="1">
      <c r="A1026" s="110"/>
      <c r="B1026" s="110"/>
      <c r="C1026" s="110"/>
      <c r="D1026" s="110"/>
      <c r="E1026" s="110"/>
      <c r="F1026" s="110"/>
      <c r="G1026" s="110"/>
      <c r="H1026" s="111"/>
      <c r="I1026" s="111"/>
      <c r="J1026" s="112"/>
      <c r="K1026" s="111"/>
      <c r="L1026" s="111"/>
      <c r="M1026" s="110"/>
      <c r="N1026" s="110"/>
      <c r="O1026" s="113"/>
      <c r="P1026" s="110"/>
      <c r="Q1026" s="110"/>
      <c r="Y1026" s="114"/>
      <c r="Z1026" s="115"/>
      <c r="AA1026" s="115"/>
      <c r="AB1026" s="116"/>
      <c r="AC1026" s="116"/>
    </row>
    <row r="1027" ht="15.75" customHeight="1">
      <c r="A1027" s="110"/>
      <c r="B1027" s="110"/>
      <c r="C1027" s="110"/>
      <c r="D1027" s="110"/>
      <c r="E1027" s="110"/>
      <c r="F1027" s="110"/>
      <c r="G1027" s="110"/>
      <c r="H1027" s="111"/>
      <c r="I1027" s="111"/>
      <c r="J1027" s="112"/>
      <c r="K1027" s="111"/>
      <c r="L1027" s="111"/>
      <c r="M1027" s="110"/>
      <c r="N1027" s="110"/>
      <c r="O1027" s="113"/>
      <c r="P1027" s="110"/>
      <c r="Q1027" s="110"/>
      <c r="Y1027" s="114"/>
      <c r="Z1027" s="115"/>
      <c r="AA1027" s="115"/>
      <c r="AB1027" s="116"/>
      <c r="AC1027" s="116"/>
    </row>
    <row r="1028" ht="15.75" customHeight="1">
      <c r="A1028" s="110"/>
      <c r="B1028" s="110"/>
      <c r="C1028" s="110"/>
      <c r="D1028" s="110"/>
      <c r="E1028" s="110"/>
      <c r="F1028" s="110"/>
      <c r="G1028" s="110"/>
      <c r="H1028" s="111"/>
      <c r="I1028" s="111"/>
      <c r="J1028" s="112"/>
      <c r="K1028" s="111"/>
      <c r="L1028" s="111"/>
      <c r="M1028" s="110"/>
      <c r="N1028" s="110"/>
      <c r="O1028" s="113"/>
      <c r="P1028" s="110"/>
      <c r="Q1028" s="110"/>
      <c r="Y1028" s="114"/>
      <c r="Z1028" s="115"/>
      <c r="AA1028" s="115"/>
      <c r="AB1028" s="116"/>
      <c r="AC1028" s="116"/>
    </row>
    <row r="1029" ht="15.75" customHeight="1">
      <c r="A1029" s="110"/>
      <c r="B1029" s="110"/>
      <c r="C1029" s="110"/>
      <c r="D1029" s="110"/>
      <c r="E1029" s="110"/>
      <c r="F1029" s="110"/>
      <c r="G1029" s="110"/>
      <c r="H1029" s="111"/>
      <c r="I1029" s="111"/>
      <c r="J1029" s="112"/>
      <c r="K1029" s="111"/>
      <c r="L1029" s="111"/>
      <c r="M1029" s="110"/>
      <c r="N1029" s="110"/>
      <c r="O1029" s="113"/>
      <c r="P1029" s="110"/>
      <c r="Q1029" s="110"/>
      <c r="Y1029" s="114"/>
      <c r="Z1029" s="115"/>
      <c r="AA1029" s="115"/>
      <c r="AB1029" s="116"/>
      <c r="AC1029" s="116"/>
    </row>
    <row r="1030" ht="15.75" customHeight="1">
      <c r="A1030" s="110"/>
      <c r="B1030" s="110"/>
      <c r="C1030" s="110"/>
      <c r="D1030" s="110"/>
      <c r="E1030" s="110"/>
      <c r="F1030" s="110"/>
      <c r="G1030" s="110"/>
      <c r="H1030" s="111"/>
      <c r="I1030" s="111"/>
      <c r="J1030" s="112"/>
      <c r="K1030" s="111"/>
      <c r="L1030" s="111"/>
      <c r="M1030" s="110"/>
      <c r="N1030" s="110"/>
      <c r="O1030" s="113"/>
      <c r="P1030" s="110"/>
      <c r="Q1030" s="110"/>
      <c r="Y1030" s="114"/>
      <c r="Z1030" s="115"/>
      <c r="AA1030" s="115"/>
      <c r="AB1030" s="116"/>
      <c r="AC1030" s="116"/>
    </row>
    <row r="1031" ht="15.75" customHeight="1">
      <c r="A1031" s="110"/>
      <c r="B1031" s="110"/>
      <c r="C1031" s="110"/>
      <c r="D1031" s="110"/>
      <c r="E1031" s="110"/>
      <c r="F1031" s="110"/>
      <c r="G1031" s="110"/>
      <c r="H1031" s="111"/>
      <c r="I1031" s="111"/>
      <c r="J1031" s="112"/>
      <c r="K1031" s="111"/>
      <c r="L1031" s="111"/>
      <c r="M1031" s="110"/>
      <c r="N1031" s="110"/>
      <c r="O1031" s="113"/>
      <c r="P1031" s="110"/>
      <c r="Q1031" s="110"/>
      <c r="Y1031" s="114"/>
      <c r="Z1031" s="115"/>
      <c r="AA1031" s="115"/>
      <c r="AB1031" s="116"/>
      <c r="AC1031" s="116"/>
    </row>
    <row r="1032" ht="15.75" customHeight="1">
      <c r="A1032" s="110"/>
      <c r="B1032" s="110"/>
      <c r="C1032" s="110"/>
      <c r="D1032" s="110"/>
      <c r="E1032" s="110"/>
      <c r="F1032" s="110"/>
      <c r="G1032" s="110"/>
      <c r="H1032" s="111"/>
      <c r="I1032" s="111"/>
      <c r="J1032" s="112"/>
      <c r="K1032" s="111"/>
      <c r="L1032" s="111"/>
      <c r="M1032" s="110"/>
      <c r="N1032" s="110"/>
      <c r="O1032" s="113"/>
      <c r="P1032" s="110"/>
      <c r="Q1032" s="110"/>
      <c r="Y1032" s="114"/>
      <c r="Z1032" s="115"/>
      <c r="AA1032" s="115"/>
      <c r="AB1032" s="116"/>
      <c r="AC1032" s="116"/>
    </row>
    <row r="1033" ht="15.75" customHeight="1">
      <c r="A1033" s="110"/>
      <c r="B1033" s="110"/>
      <c r="C1033" s="110"/>
      <c r="D1033" s="110"/>
      <c r="E1033" s="110"/>
      <c r="F1033" s="110"/>
      <c r="G1033" s="110"/>
      <c r="H1033" s="111"/>
      <c r="I1033" s="111"/>
      <c r="J1033" s="112"/>
      <c r="K1033" s="111"/>
      <c r="L1033" s="111"/>
      <c r="M1033" s="110"/>
      <c r="N1033" s="110"/>
      <c r="O1033" s="113"/>
      <c r="P1033" s="110"/>
      <c r="Q1033" s="110"/>
      <c r="Y1033" s="114"/>
      <c r="Z1033" s="115"/>
      <c r="AA1033" s="115"/>
      <c r="AB1033" s="116"/>
      <c r="AC1033" s="116"/>
    </row>
    <row r="1034" ht="15.75" customHeight="1">
      <c r="A1034" s="110"/>
      <c r="B1034" s="110"/>
      <c r="C1034" s="110"/>
      <c r="D1034" s="110"/>
      <c r="E1034" s="110"/>
      <c r="F1034" s="110"/>
      <c r="G1034" s="110"/>
      <c r="H1034" s="111"/>
      <c r="I1034" s="111"/>
      <c r="J1034" s="112"/>
      <c r="K1034" s="111"/>
      <c r="L1034" s="111"/>
      <c r="M1034" s="110"/>
      <c r="N1034" s="110"/>
      <c r="O1034" s="113"/>
      <c r="P1034" s="110"/>
      <c r="Q1034" s="110"/>
      <c r="Y1034" s="114"/>
      <c r="Z1034" s="115"/>
      <c r="AA1034" s="115"/>
      <c r="AB1034" s="116"/>
      <c r="AC1034" s="116"/>
    </row>
    <row r="1035" ht="15.75" customHeight="1">
      <c r="A1035" s="110"/>
      <c r="B1035" s="110"/>
      <c r="C1035" s="110"/>
      <c r="D1035" s="110"/>
      <c r="E1035" s="110"/>
      <c r="F1035" s="110"/>
      <c r="G1035" s="110"/>
      <c r="H1035" s="111"/>
      <c r="I1035" s="111"/>
      <c r="J1035" s="112"/>
      <c r="K1035" s="111"/>
      <c r="L1035" s="111"/>
      <c r="M1035" s="110"/>
      <c r="N1035" s="110"/>
      <c r="O1035" s="113"/>
      <c r="P1035" s="110"/>
      <c r="Q1035" s="110"/>
      <c r="Y1035" s="114"/>
      <c r="Z1035" s="115"/>
      <c r="AA1035" s="115"/>
      <c r="AB1035" s="116"/>
      <c r="AC1035" s="116"/>
    </row>
    <row r="1036" ht="15.75" customHeight="1">
      <c r="A1036" s="110"/>
      <c r="B1036" s="110"/>
      <c r="C1036" s="110"/>
      <c r="D1036" s="110"/>
      <c r="E1036" s="110"/>
      <c r="F1036" s="110"/>
      <c r="G1036" s="110"/>
      <c r="H1036" s="111"/>
      <c r="I1036" s="111"/>
      <c r="J1036" s="112"/>
      <c r="K1036" s="111"/>
      <c r="L1036" s="111"/>
      <c r="M1036" s="110"/>
      <c r="N1036" s="110"/>
      <c r="O1036" s="113"/>
      <c r="P1036" s="110"/>
      <c r="Q1036" s="110"/>
      <c r="Y1036" s="114"/>
      <c r="Z1036" s="115"/>
      <c r="AA1036" s="115"/>
      <c r="AB1036" s="116"/>
      <c r="AC1036" s="116"/>
    </row>
    <row r="1037" ht="15.75" customHeight="1">
      <c r="A1037" s="110"/>
      <c r="B1037" s="110"/>
      <c r="C1037" s="110"/>
      <c r="D1037" s="110"/>
      <c r="E1037" s="110"/>
      <c r="F1037" s="110"/>
      <c r="G1037" s="110"/>
      <c r="H1037" s="111"/>
      <c r="I1037" s="111"/>
      <c r="J1037" s="112"/>
      <c r="K1037" s="111"/>
      <c r="L1037" s="111"/>
      <c r="M1037" s="110"/>
      <c r="N1037" s="110"/>
      <c r="O1037" s="113"/>
      <c r="P1037" s="110"/>
      <c r="Q1037" s="110"/>
      <c r="Y1037" s="114"/>
      <c r="Z1037" s="115"/>
      <c r="AA1037" s="115"/>
      <c r="AB1037" s="116"/>
      <c r="AC1037" s="116"/>
    </row>
    <row r="1038" ht="15.75" customHeight="1">
      <c r="A1038" s="110"/>
      <c r="B1038" s="110"/>
      <c r="C1038" s="110"/>
      <c r="D1038" s="110"/>
      <c r="E1038" s="110"/>
      <c r="F1038" s="110"/>
      <c r="G1038" s="110"/>
      <c r="H1038" s="111"/>
      <c r="I1038" s="111"/>
      <c r="J1038" s="112"/>
      <c r="K1038" s="111"/>
      <c r="L1038" s="111"/>
      <c r="M1038" s="110"/>
      <c r="N1038" s="110"/>
      <c r="O1038" s="113"/>
      <c r="P1038" s="110"/>
      <c r="Q1038" s="110"/>
      <c r="Y1038" s="114"/>
      <c r="Z1038" s="115"/>
      <c r="AA1038" s="115"/>
      <c r="AB1038" s="116"/>
      <c r="AC1038" s="116"/>
    </row>
    <row r="1039" ht="15.75" customHeight="1">
      <c r="A1039" s="110"/>
      <c r="B1039" s="110"/>
      <c r="C1039" s="110"/>
      <c r="D1039" s="110"/>
      <c r="E1039" s="110"/>
      <c r="F1039" s="110"/>
      <c r="G1039" s="110"/>
      <c r="H1039" s="111"/>
      <c r="I1039" s="111"/>
      <c r="J1039" s="112"/>
      <c r="K1039" s="111"/>
      <c r="L1039" s="111"/>
      <c r="M1039" s="110"/>
      <c r="N1039" s="110"/>
      <c r="O1039" s="113"/>
      <c r="P1039" s="110"/>
      <c r="Q1039" s="110"/>
      <c r="Y1039" s="114"/>
      <c r="Z1039" s="115"/>
      <c r="AA1039" s="115"/>
      <c r="AB1039" s="116"/>
      <c r="AC1039" s="116"/>
    </row>
    <row r="1040" ht="15.75" customHeight="1">
      <c r="A1040" s="110"/>
      <c r="B1040" s="110"/>
      <c r="C1040" s="110"/>
      <c r="D1040" s="110"/>
      <c r="E1040" s="110"/>
      <c r="F1040" s="110"/>
      <c r="G1040" s="110"/>
      <c r="H1040" s="111"/>
      <c r="I1040" s="111"/>
      <c r="J1040" s="112"/>
      <c r="K1040" s="111"/>
      <c r="L1040" s="111"/>
      <c r="M1040" s="110"/>
      <c r="N1040" s="110"/>
      <c r="O1040" s="113"/>
      <c r="P1040" s="110"/>
      <c r="Q1040" s="110"/>
      <c r="Y1040" s="114"/>
      <c r="Z1040" s="115"/>
      <c r="AA1040" s="115"/>
      <c r="AB1040" s="116"/>
      <c r="AC1040" s="116"/>
    </row>
    <row r="1041" ht="15.75" customHeight="1">
      <c r="A1041" s="110"/>
      <c r="B1041" s="110"/>
      <c r="C1041" s="110"/>
      <c r="D1041" s="110"/>
      <c r="E1041" s="110"/>
      <c r="F1041" s="110"/>
      <c r="G1041" s="110"/>
      <c r="H1041" s="111"/>
      <c r="I1041" s="111"/>
      <c r="J1041" s="112"/>
      <c r="K1041" s="111"/>
      <c r="L1041" s="111"/>
      <c r="M1041" s="110"/>
      <c r="N1041" s="110"/>
      <c r="O1041" s="113"/>
      <c r="P1041" s="110"/>
      <c r="Q1041" s="110"/>
      <c r="Y1041" s="114"/>
      <c r="Z1041" s="115"/>
      <c r="AA1041" s="115"/>
      <c r="AB1041" s="116"/>
      <c r="AC1041" s="116"/>
    </row>
    <row r="1042" ht="15.75" customHeight="1">
      <c r="A1042" s="110"/>
      <c r="B1042" s="110"/>
      <c r="C1042" s="110"/>
      <c r="D1042" s="110"/>
      <c r="E1042" s="110"/>
      <c r="F1042" s="110"/>
      <c r="G1042" s="110"/>
      <c r="H1042" s="111"/>
      <c r="I1042" s="111"/>
      <c r="J1042" s="112"/>
      <c r="K1042" s="111"/>
      <c r="L1042" s="111"/>
      <c r="M1042" s="110"/>
      <c r="N1042" s="110"/>
      <c r="O1042" s="113"/>
      <c r="P1042" s="110"/>
      <c r="Q1042" s="110"/>
      <c r="Y1042" s="114"/>
      <c r="Z1042" s="115"/>
      <c r="AA1042" s="115"/>
      <c r="AB1042" s="116"/>
      <c r="AC1042" s="116"/>
    </row>
    <row r="1043" ht="15.75" customHeight="1">
      <c r="A1043" s="110"/>
      <c r="B1043" s="110"/>
      <c r="C1043" s="110"/>
      <c r="D1043" s="110"/>
      <c r="E1043" s="110"/>
      <c r="F1043" s="110"/>
      <c r="G1043" s="110"/>
      <c r="H1043" s="111"/>
      <c r="I1043" s="111"/>
      <c r="J1043" s="112"/>
      <c r="K1043" s="111"/>
      <c r="L1043" s="111"/>
      <c r="M1043" s="110"/>
      <c r="N1043" s="110"/>
      <c r="O1043" s="113"/>
      <c r="P1043" s="110"/>
      <c r="Q1043" s="110"/>
      <c r="Y1043" s="114"/>
      <c r="Z1043" s="115"/>
      <c r="AA1043" s="115"/>
      <c r="AB1043" s="116"/>
      <c r="AC1043" s="116"/>
    </row>
    <row r="1044" ht="15.75" customHeight="1">
      <c r="A1044" s="110"/>
      <c r="B1044" s="110"/>
      <c r="C1044" s="110"/>
      <c r="D1044" s="110"/>
      <c r="E1044" s="110"/>
      <c r="F1044" s="110"/>
      <c r="G1044" s="110"/>
      <c r="H1044" s="111"/>
      <c r="I1044" s="111"/>
      <c r="J1044" s="112"/>
      <c r="K1044" s="111"/>
      <c r="L1044" s="111"/>
      <c r="M1044" s="110"/>
      <c r="N1044" s="110"/>
      <c r="O1044" s="113"/>
      <c r="P1044" s="110"/>
      <c r="Q1044" s="110"/>
      <c r="Y1044" s="114"/>
      <c r="Z1044" s="115"/>
      <c r="AA1044" s="115"/>
      <c r="AB1044" s="116"/>
      <c r="AC1044" s="116"/>
    </row>
    <row r="1045" ht="15.75" customHeight="1">
      <c r="A1045" s="110"/>
      <c r="B1045" s="110"/>
      <c r="C1045" s="110"/>
      <c r="D1045" s="110"/>
      <c r="E1045" s="110"/>
      <c r="F1045" s="110"/>
      <c r="G1045" s="110"/>
      <c r="H1045" s="111"/>
      <c r="I1045" s="111"/>
      <c r="J1045" s="112"/>
      <c r="K1045" s="111"/>
      <c r="L1045" s="111"/>
      <c r="M1045" s="110"/>
      <c r="N1045" s="110"/>
      <c r="O1045" s="113"/>
      <c r="P1045" s="110"/>
      <c r="Q1045" s="110"/>
      <c r="Y1045" s="114"/>
      <c r="Z1045" s="115"/>
      <c r="AA1045" s="115"/>
      <c r="AB1045" s="116"/>
      <c r="AC1045" s="116"/>
    </row>
    <row r="1046" ht="15.75" customHeight="1">
      <c r="A1046" s="110"/>
      <c r="B1046" s="110"/>
      <c r="C1046" s="110"/>
      <c r="D1046" s="110"/>
      <c r="E1046" s="110"/>
      <c r="F1046" s="110"/>
      <c r="G1046" s="110"/>
      <c r="H1046" s="111"/>
      <c r="I1046" s="111"/>
      <c r="J1046" s="112"/>
      <c r="K1046" s="111"/>
      <c r="L1046" s="111"/>
      <c r="M1046" s="110"/>
      <c r="N1046" s="110"/>
      <c r="O1046" s="113"/>
      <c r="P1046" s="110"/>
      <c r="Q1046" s="110"/>
      <c r="Y1046" s="114"/>
      <c r="Z1046" s="115"/>
      <c r="AA1046" s="115"/>
      <c r="AB1046" s="116"/>
      <c r="AC1046" s="116"/>
    </row>
    <row r="1047" ht="15.75" customHeight="1">
      <c r="A1047" s="110"/>
      <c r="B1047" s="110"/>
      <c r="C1047" s="110"/>
      <c r="D1047" s="110"/>
      <c r="E1047" s="110"/>
      <c r="F1047" s="110"/>
      <c r="G1047" s="110"/>
      <c r="H1047" s="111"/>
      <c r="I1047" s="111"/>
      <c r="J1047" s="112"/>
      <c r="K1047" s="111"/>
      <c r="L1047" s="111"/>
      <c r="M1047" s="110"/>
      <c r="N1047" s="110"/>
      <c r="O1047" s="113"/>
      <c r="P1047" s="110"/>
      <c r="Q1047" s="110"/>
      <c r="Y1047" s="114"/>
      <c r="Z1047" s="115"/>
      <c r="AA1047" s="115"/>
      <c r="AB1047" s="116"/>
      <c r="AC1047" s="116"/>
    </row>
    <row r="1048" ht="15.75" customHeight="1">
      <c r="A1048" s="110"/>
      <c r="B1048" s="110"/>
      <c r="C1048" s="110"/>
      <c r="D1048" s="110"/>
      <c r="E1048" s="110"/>
      <c r="F1048" s="110"/>
      <c r="G1048" s="110"/>
      <c r="H1048" s="111"/>
      <c r="I1048" s="111"/>
      <c r="J1048" s="112"/>
      <c r="K1048" s="111"/>
      <c r="L1048" s="111"/>
      <c r="M1048" s="110"/>
      <c r="N1048" s="110"/>
      <c r="O1048" s="113"/>
      <c r="P1048" s="110"/>
      <c r="Q1048" s="110"/>
      <c r="Y1048" s="114"/>
      <c r="Z1048" s="115"/>
      <c r="AA1048" s="115"/>
      <c r="AB1048" s="116"/>
      <c r="AC1048" s="116"/>
    </row>
    <row r="1049" ht="15.75" customHeight="1">
      <c r="A1049" s="110"/>
      <c r="B1049" s="110"/>
      <c r="C1049" s="110"/>
      <c r="D1049" s="110"/>
      <c r="E1049" s="110"/>
      <c r="F1049" s="110"/>
      <c r="G1049" s="110"/>
      <c r="H1049" s="111"/>
      <c r="I1049" s="111"/>
      <c r="J1049" s="112"/>
      <c r="K1049" s="111"/>
      <c r="L1049" s="111"/>
      <c r="M1049" s="110"/>
      <c r="N1049" s="110"/>
      <c r="O1049" s="113"/>
      <c r="P1049" s="110"/>
      <c r="Q1049" s="110"/>
      <c r="Y1049" s="114"/>
      <c r="Z1049" s="115"/>
      <c r="AA1049" s="115"/>
      <c r="AB1049" s="116"/>
      <c r="AC1049" s="116"/>
    </row>
    <row r="1050" ht="15.75" customHeight="1">
      <c r="A1050" s="110"/>
      <c r="B1050" s="110"/>
      <c r="C1050" s="110"/>
      <c r="D1050" s="110"/>
      <c r="E1050" s="110"/>
      <c r="F1050" s="110"/>
      <c r="G1050" s="110"/>
      <c r="H1050" s="111"/>
      <c r="I1050" s="111"/>
      <c r="J1050" s="112"/>
      <c r="K1050" s="111"/>
      <c r="L1050" s="111"/>
      <c r="M1050" s="110"/>
      <c r="N1050" s="110"/>
      <c r="O1050" s="113"/>
      <c r="P1050" s="110"/>
      <c r="Q1050" s="110"/>
      <c r="Y1050" s="114"/>
      <c r="Z1050" s="115"/>
      <c r="AA1050" s="115"/>
      <c r="AB1050" s="116"/>
      <c r="AC1050" s="116"/>
    </row>
    <row r="1051" ht="15.75" customHeight="1">
      <c r="A1051" s="110"/>
      <c r="B1051" s="110"/>
      <c r="C1051" s="110"/>
      <c r="D1051" s="110"/>
      <c r="E1051" s="110"/>
      <c r="F1051" s="110"/>
      <c r="G1051" s="110"/>
      <c r="H1051" s="111"/>
      <c r="I1051" s="111"/>
      <c r="J1051" s="112"/>
      <c r="K1051" s="111"/>
      <c r="L1051" s="111"/>
      <c r="M1051" s="110"/>
      <c r="N1051" s="110"/>
      <c r="O1051" s="113"/>
      <c r="P1051" s="110"/>
      <c r="Q1051" s="110"/>
      <c r="Y1051" s="114"/>
      <c r="Z1051" s="115"/>
      <c r="AA1051" s="115"/>
      <c r="AB1051" s="116"/>
      <c r="AC1051" s="116"/>
    </row>
    <row r="1052" ht="15.75" customHeight="1">
      <c r="A1052" s="110"/>
      <c r="B1052" s="110"/>
      <c r="C1052" s="110"/>
      <c r="D1052" s="110"/>
      <c r="E1052" s="110"/>
      <c r="F1052" s="110"/>
      <c r="G1052" s="110"/>
      <c r="H1052" s="111"/>
      <c r="I1052" s="111"/>
      <c r="J1052" s="112"/>
      <c r="K1052" s="111"/>
      <c r="L1052" s="111"/>
      <c r="M1052" s="110"/>
      <c r="N1052" s="110"/>
      <c r="O1052" s="113"/>
      <c r="P1052" s="110"/>
      <c r="Q1052" s="110"/>
      <c r="Y1052" s="114"/>
      <c r="Z1052" s="115"/>
      <c r="AA1052" s="115"/>
      <c r="AB1052" s="116"/>
      <c r="AC1052" s="116"/>
    </row>
    <row r="1053" ht="15.75" customHeight="1">
      <c r="A1053" s="110"/>
      <c r="B1053" s="110"/>
      <c r="C1053" s="110"/>
      <c r="D1053" s="110"/>
      <c r="E1053" s="110"/>
      <c r="F1053" s="110"/>
      <c r="G1053" s="110"/>
      <c r="H1053" s="111"/>
      <c r="I1053" s="111"/>
      <c r="J1053" s="112"/>
      <c r="K1053" s="111"/>
      <c r="L1053" s="111"/>
      <c r="M1053" s="110"/>
      <c r="N1053" s="110"/>
      <c r="O1053" s="113"/>
      <c r="P1053" s="110"/>
      <c r="Q1053" s="110"/>
      <c r="Y1053" s="114"/>
      <c r="Z1053" s="115"/>
      <c r="AA1053" s="115"/>
      <c r="AB1053" s="116"/>
      <c r="AC1053" s="116"/>
    </row>
    <row r="1054" ht="15.75" customHeight="1">
      <c r="A1054" s="110"/>
      <c r="B1054" s="110"/>
      <c r="C1054" s="110"/>
      <c r="D1054" s="110"/>
      <c r="E1054" s="110"/>
      <c r="F1054" s="110"/>
      <c r="G1054" s="110"/>
      <c r="H1054" s="111"/>
      <c r="I1054" s="111"/>
      <c r="J1054" s="112"/>
      <c r="K1054" s="111"/>
      <c r="L1054" s="111"/>
      <c r="M1054" s="110"/>
      <c r="N1054" s="110"/>
      <c r="O1054" s="113"/>
      <c r="P1054" s="110"/>
      <c r="Q1054" s="110"/>
      <c r="Y1054" s="114"/>
      <c r="Z1054" s="115"/>
      <c r="AA1054" s="115"/>
      <c r="AB1054" s="116"/>
      <c r="AC1054" s="116"/>
    </row>
    <row r="1055" ht="15.75" customHeight="1">
      <c r="A1055" s="110"/>
      <c r="B1055" s="110"/>
      <c r="C1055" s="110"/>
      <c r="D1055" s="110"/>
      <c r="E1055" s="110"/>
      <c r="F1055" s="110"/>
      <c r="G1055" s="110"/>
      <c r="H1055" s="111"/>
      <c r="I1055" s="111"/>
      <c r="J1055" s="112"/>
      <c r="K1055" s="111"/>
      <c r="L1055" s="111"/>
      <c r="M1055" s="110"/>
      <c r="N1055" s="110"/>
      <c r="O1055" s="113"/>
      <c r="P1055" s="110"/>
      <c r="Q1055" s="110"/>
      <c r="Y1055" s="114"/>
      <c r="Z1055" s="115"/>
      <c r="AA1055" s="115"/>
      <c r="AB1055" s="116"/>
      <c r="AC1055" s="116"/>
    </row>
    <row r="1056" ht="15.75" customHeight="1">
      <c r="A1056" s="110"/>
      <c r="B1056" s="110"/>
      <c r="C1056" s="110"/>
      <c r="D1056" s="110"/>
      <c r="E1056" s="110"/>
      <c r="F1056" s="110"/>
      <c r="G1056" s="110"/>
      <c r="H1056" s="111"/>
      <c r="I1056" s="111"/>
      <c r="J1056" s="112"/>
      <c r="K1056" s="111"/>
      <c r="L1056" s="111"/>
      <c r="M1056" s="110"/>
      <c r="N1056" s="110"/>
      <c r="O1056" s="113"/>
      <c r="P1056" s="110"/>
      <c r="Q1056" s="110"/>
      <c r="Y1056" s="114"/>
      <c r="Z1056" s="115"/>
      <c r="AA1056" s="115"/>
      <c r="AB1056" s="116"/>
      <c r="AC1056" s="116"/>
    </row>
    <row r="1057" ht="15.75" customHeight="1">
      <c r="A1057" s="110"/>
      <c r="B1057" s="110"/>
      <c r="C1057" s="110"/>
      <c r="D1057" s="110"/>
      <c r="E1057" s="110"/>
      <c r="F1057" s="110"/>
      <c r="G1057" s="110"/>
      <c r="H1057" s="111"/>
      <c r="I1057" s="111"/>
      <c r="J1057" s="112"/>
      <c r="K1057" s="111"/>
      <c r="L1057" s="111"/>
      <c r="M1057" s="110"/>
      <c r="N1057" s="110"/>
      <c r="O1057" s="113"/>
      <c r="P1057" s="110"/>
      <c r="Q1057" s="110"/>
      <c r="Y1057" s="114"/>
      <c r="Z1057" s="115"/>
      <c r="AA1057" s="115"/>
      <c r="AB1057" s="116"/>
      <c r="AC1057" s="116"/>
    </row>
    <row r="1058" ht="15.75" customHeight="1">
      <c r="A1058" s="110"/>
      <c r="B1058" s="110"/>
      <c r="C1058" s="110"/>
      <c r="D1058" s="110"/>
      <c r="E1058" s="110"/>
      <c r="F1058" s="110"/>
      <c r="G1058" s="110"/>
      <c r="H1058" s="111"/>
      <c r="I1058" s="111"/>
      <c r="J1058" s="112"/>
      <c r="K1058" s="111"/>
      <c r="L1058" s="111"/>
      <c r="M1058" s="110"/>
      <c r="N1058" s="110"/>
      <c r="O1058" s="113"/>
      <c r="P1058" s="110"/>
      <c r="Q1058" s="110"/>
      <c r="Y1058" s="114"/>
      <c r="Z1058" s="115"/>
      <c r="AA1058" s="115"/>
      <c r="AB1058" s="116"/>
      <c r="AC1058" s="116"/>
    </row>
    <row r="1059" ht="15.75" customHeight="1">
      <c r="A1059" s="110"/>
      <c r="B1059" s="110"/>
      <c r="C1059" s="110"/>
      <c r="D1059" s="110"/>
      <c r="E1059" s="110"/>
      <c r="F1059" s="110"/>
      <c r="G1059" s="110"/>
      <c r="H1059" s="111"/>
      <c r="I1059" s="111"/>
      <c r="J1059" s="112"/>
      <c r="K1059" s="111"/>
      <c r="L1059" s="111"/>
      <c r="M1059" s="110"/>
      <c r="N1059" s="110"/>
      <c r="O1059" s="113"/>
      <c r="P1059" s="110"/>
      <c r="Q1059" s="110"/>
      <c r="Y1059" s="114"/>
      <c r="Z1059" s="115"/>
      <c r="AA1059" s="115"/>
      <c r="AB1059" s="116"/>
      <c r="AC1059" s="116"/>
    </row>
    <row r="1060" ht="15.75" customHeight="1">
      <c r="A1060" s="110"/>
      <c r="B1060" s="110"/>
      <c r="C1060" s="110"/>
      <c r="D1060" s="110"/>
      <c r="E1060" s="110"/>
      <c r="F1060" s="110"/>
      <c r="G1060" s="110"/>
      <c r="H1060" s="111"/>
      <c r="I1060" s="111"/>
      <c r="J1060" s="112"/>
      <c r="K1060" s="111"/>
      <c r="L1060" s="111"/>
      <c r="M1060" s="110"/>
      <c r="N1060" s="110"/>
      <c r="O1060" s="113"/>
      <c r="P1060" s="110"/>
      <c r="Q1060" s="110"/>
      <c r="Y1060" s="114"/>
      <c r="Z1060" s="115"/>
      <c r="AA1060" s="115"/>
      <c r="AB1060" s="116"/>
      <c r="AC1060" s="116"/>
    </row>
    <row r="1061" ht="15.75" customHeight="1">
      <c r="A1061" s="110"/>
      <c r="B1061" s="110"/>
      <c r="C1061" s="110"/>
      <c r="D1061" s="110"/>
      <c r="E1061" s="110"/>
      <c r="F1061" s="110"/>
      <c r="G1061" s="110"/>
      <c r="H1061" s="111"/>
      <c r="I1061" s="111"/>
      <c r="J1061" s="112"/>
      <c r="K1061" s="111"/>
      <c r="L1061" s="111"/>
      <c r="M1061" s="110"/>
      <c r="N1061" s="110"/>
      <c r="O1061" s="113"/>
      <c r="P1061" s="110"/>
      <c r="Q1061" s="110"/>
      <c r="Y1061" s="114"/>
      <c r="Z1061" s="115"/>
      <c r="AA1061" s="115"/>
      <c r="AB1061" s="116"/>
      <c r="AC1061" s="116"/>
    </row>
    <row r="1062" ht="15.75" customHeight="1">
      <c r="A1062" s="110"/>
      <c r="B1062" s="110"/>
      <c r="C1062" s="110"/>
      <c r="D1062" s="110"/>
      <c r="E1062" s="110"/>
      <c r="F1062" s="110"/>
      <c r="G1062" s="110"/>
      <c r="H1062" s="111"/>
      <c r="I1062" s="111"/>
      <c r="J1062" s="112"/>
      <c r="K1062" s="111"/>
      <c r="L1062" s="111"/>
      <c r="M1062" s="110"/>
      <c r="N1062" s="110"/>
      <c r="O1062" s="113"/>
      <c r="P1062" s="110"/>
      <c r="Q1062" s="110"/>
      <c r="Y1062" s="114"/>
      <c r="Z1062" s="115"/>
      <c r="AA1062" s="115"/>
      <c r="AB1062" s="116"/>
      <c r="AC1062" s="116"/>
    </row>
    <row r="1063" ht="15.75" customHeight="1">
      <c r="A1063" s="110"/>
      <c r="B1063" s="110"/>
      <c r="C1063" s="110"/>
      <c r="D1063" s="110"/>
      <c r="E1063" s="110"/>
      <c r="F1063" s="110"/>
      <c r="G1063" s="110"/>
      <c r="H1063" s="111"/>
      <c r="I1063" s="111"/>
      <c r="J1063" s="112"/>
      <c r="K1063" s="111"/>
      <c r="L1063" s="111"/>
      <c r="M1063" s="110"/>
      <c r="N1063" s="110"/>
      <c r="O1063" s="113"/>
      <c r="P1063" s="110"/>
      <c r="Q1063" s="110"/>
      <c r="Y1063" s="114"/>
      <c r="Z1063" s="115"/>
      <c r="AA1063" s="115"/>
      <c r="AB1063" s="116"/>
      <c r="AC1063" s="116"/>
    </row>
    <row r="1064" ht="15.75" customHeight="1">
      <c r="A1064" s="110"/>
      <c r="B1064" s="110"/>
      <c r="C1064" s="110"/>
      <c r="D1064" s="110"/>
      <c r="E1064" s="110"/>
      <c r="F1064" s="110"/>
      <c r="G1064" s="110"/>
      <c r="H1064" s="111"/>
      <c r="I1064" s="111"/>
      <c r="J1064" s="112"/>
      <c r="K1064" s="111"/>
      <c r="L1064" s="111"/>
      <c r="M1064" s="110"/>
      <c r="N1064" s="110"/>
      <c r="O1064" s="113"/>
      <c r="P1064" s="110"/>
      <c r="Q1064" s="110"/>
      <c r="Y1064" s="114"/>
      <c r="Z1064" s="115"/>
      <c r="AA1064" s="115"/>
      <c r="AB1064" s="116"/>
      <c r="AC1064" s="116"/>
    </row>
    <row r="1065" ht="15.75" customHeight="1">
      <c r="A1065" s="110"/>
      <c r="B1065" s="110"/>
      <c r="C1065" s="110"/>
      <c r="D1065" s="110"/>
      <c r="E1065" s="110"/>
      <c r="F1065" s="110"/>
      <c r="G1065" s="110"/>
      <c r="H1065" s="111"/>
      <c r="I1065" s="111"/>
      <c r="J1065" s="112"/>
      <c r="K1065" s="111"/>
      <c r="L1065" s="111"/>
      <c r="M1065" s="110"/>
      <c r="N1065" s="110"/>
      <c r="O1065" s="113"/>
      <c r="P1065" s="110"/>
      <c r="Q1065" s="110"/>
      <c r="Y1065" s="114"/>
      <c r="Z1065" s="115"/>
      <c r="AA1065" s="115"/>
      <c r="AB1065" s="116"/>
      <c r="AC1065" s="116"/>
    </row>
    <row r="1066" ht="15.75" customHeight="1">
      <c r="A1066" s="110"/>
      <c r="B1066" s="110"/>
      <c r="C1066" s="110"/>
      <c r="D1066" s="110"/>
      <c r="E1066" s="110"/>
      <c r="F1066" s="110"/>
      <c r="G1066" s="110"/>
      <c r="H1066" s="111"/>
      <c r="I1066" s="111"/>
      <c r="J1066" s="112"/>
      <c r="K1066" s="111"/>
      <c r="L1066" s="111"/>
      <c r="M1066" s="110"/>
      <c r="N1066" s="110"/>
      <c r="O1066" s="113"/>
      <c r="P1066" s="110"/>
      <c r="Q1066" s="110"/>
      <c r="Y1066" s="114"/>
      <c r="Z1066" s="115"/>
      <c r="AA1066" s="115"/>
      <c r="AB1066" s="116"/>
      <c r="AC1066" s="116"/>
    </row>
    <row r="1067" ht="15.75" customHeight="1">
      <c r="A1067" s="110"/>
      <c r="B1067" s="110"/>
      <c r="C1067" s="110"/>
      <c r="D1067" s="110"/>
      <c r="E1067" s="110"/>
      <c r="F1067" s="110"/>
      <c r="G1067" s="110"/>
      <c r="H1067" s="111"/>
      <c r="I1067" s="111"/>
      <c r="J1067" s="112"/>
      <c r="K1067" s="111"/>
      <c r="L1067" s="111"/>
      <c r="M1067" s="110"/>
      <c r="N1067" s="110"/>
      <c r="O1067" s="113"/>
      <c r="P1067" s="110"/>
      <c r="Q1067" s="110"/>
      <c r="Y1067" s="114"/>
      <c r="Z1067" s="115"/>
      <c r="AA1067" s="115"/>
      <c r="AB1067" s="116"/>
      <c r="AC1067" s="116"/>
    </row>
    <row r="1068" ht="15.75" customHeight="1">
      <c r="A1068" s="110"/>
      <c r="B1068" s="110"/>
      <c r="C1068" s="110"/>
      <c r="D1068" s="110"/>
      <c r="E1068" s="110"/>
      <c r="F1068" s="110"/>
      <c r="G1068" s="110"/>
      <c r="H1068" s="111"/>
      <c r="I1068" s="111"/>
      <c r="J1068" s="112"/>
      <c r="K1068" s="111"/>
      <c r="L1068" s="111"/>
      <c r="M1068" s="110"/>
      <c r="N1068" s="110"/>
      <c r="O1068" s="113"/>
      <c r="P1068" s="110"/>
      <c r="Q1068" s="110"/>
      <c r="Y1068" s="114"/>
      <c r="Z1068" s="115"/>
      <c r="AA1068" s="115"/>
      <c r="AB1068" s="116"/>
      <c r="AC1068" s="116"/>
    </row>
    <row r="1069" ht="15.75" customHeight="1">
      <c r="A1069" s="110"/>
      <c r="B1069" s="110"/>
      <c r="C1069" s="110"/>
      <c r="D1069" s="110"/>
      <c r="E1069" s="110"/>
      <c r="F1069" s="110"/>
      <c r="G1069" s="110"/>
      <c r="H1069" s="111"/>
      <c r="I1069" s="111"/>
      <c r="J1069" s="112"/>
      <c r="K1069" s="111"/>
      <c r="L1069" s="111"/>
      <c r="M1069" s="110"/>
      <c r="N1069" s="110"/>
      <c r="O1069" s="113"/>
      <c r="P1069" s="110"/>
      <c r="Q1069" s="110"/>
      <c r="Y1069" s="114"/>
      <c r="Z1069" s="115"/>
      <c r="AA1069" s="115"/>
      <c r="AB1069" s="116"/>
      <c r="AC1069" s="116"/>
    </row>
    <row r="1070" ht="15.75" customHeight="1">
      <c r="A1070" s="110"/>
      <c r="B1070" s="110"/>
      <c r="C1070" s="110"/>
      <c r="D1070" s="110"/>
      <c r="E1070" s="110"/>
      <c r="F1070" s="110"/>
      <c r="G1070" s="110"/>
      <c r="H1070" s="111"/>
      <c r="I1070" s="111"/>
      <c r="J1070" s="112"/>
      <c r="K1070" s="111"/>
      <c r="L1070" s="111"/>
      <c r="M1070" s="110"/>
      <c r="N1070" s="110"/>
      <c r="O1070" s="113"/>
      <c r="P1070" s="110"/>
      <c r="Q1070" s="110"/>
      <c r="Y1070" s="114"/>
      <c r="Z1070" s="115"/>
      <c r="AA1070" s="115"/>
      <c r="AB1070" s="116"/>
      <c r="AC1070" s="116"/>
    </row>
    <row r="1071" ht="15.75" customHeight="1">
      <c r="A1071" s="110"/>
      <c r="B1071" s="110"/>
      <c r="C1071" s="110"/>
      <c r="D1071" s="110"/>
      <c r="E1071" s="110"/>
      <c r="F1071" s="110"/>
      <c r="G1071" s="110"/>
      <c r="H1071" s="111"/>
      <c r="I1071" s="111"/>
      <c r="J1071" s="112"/>
      <c r="K1071" s="111"/>
      <c r="L1071" s="111"/>
      <c r="M1071" s="110"/>
      <c r="N1071" s="110"/>
      <c r="O1071" s="113"/>
      <c r="P1071" s="110"/>
      <c r="Q1071" s="110"/>
      <c r="Y1071" s="114"/>
      <c r="Z1071" s="115"/>
      <c r="AA1071" s="115"/>
      <c r="AB1071" s="116"/>
      <c r="AC1071" s="116"/>
    </row>
    <row r="1072" ht="15.75" customHeight="1">
      <c r="A1072" s="110"/>
      <c r="B1072" s="110"/>
      <c r="C1072" s="110"/>
      <c r="D1072" s="110"/>
      <c r="E1072" s="110"/>
      <c r="F1072" s="110"/>
      <c r="G1072" s="110"/>
      <c r="H1072" s="111"/>
      <c r="I1072" s="111"/>
      <c r="J1072" s="112"/>
      <c r="K1072" s="111"/>
      <c r="L1072" s="111"/>
      <c r="M1072" s="110"/>
      <c r="N1072" s="110"/>
      <c r="O1072" s="113"/>
      <c r="P1072" s="110"/>
      <c r="Q1072" s="110"/>
      <c r="Y1072" s="114"/>
      <c r="Z1072" s="115"/>
      <c r="AA1072" s="115"/>
      <c r="AB1072" s="116"/>
      <c r="AC1072" s="116"/>
    </row>
    <row r="1073" ht="15.75" customHeight="1">
      <c r="A1073" s="110"/>
      <c r="B1073" s="110"/>
      <c r="C1073" s="110"/>
      <c r="D1073" s="110"/>
      <c r="E1073" s="110"/>
      <c r="F1073" s="110"/>
      <c r="G1073" s="110"/>
      <c r="H1073" s="111"/>
      <c r="I1073" s="111"/>
      <c r="J1073" s="112"/>
      <c r="K1073" s="111"/>
      <c r="L1073" s="111"/>
      <c r="M1073" s="110"/>
      <c r="N1073" s="110"/>
      <c r="O1073" s="113"/>
      <c r="P1073" s="110"/>
      <c r="Q1073" s="110"/>
      <c r="Y1073" s="114"/>
      <c r="Z1073" s="115"/>
      <c r="AA1073" s="115"/>
      <c r="AB1073" s="116"/>
      <c r="AC1073" s="116"/>
    </row>
    <row r="1074" ht="15.75" customHeight="1">
      <c r="A1074" s="110"/>
      <c r="B1074" s="110"/>
      <c r="C1074" s="110"/>
      <c r="D1074" s="110"/>
      <c r="E1074" s="110"/>
      <c r="F1074" s="110"/>
      <c r="G1074" s="110"/>
      <c r="H1074" s="111"/>
      <c r="I1074" s="111"/>
      <c r="J1074" s="112"/>
      <c r="K1074" s="111"/>
      <c r="L1074" s="111"/>
      <c r="M1074" s="110"/>
      <c r="N1074" s="110"/>
      <c r="O1074" s="113"/>
      <c r="P1074" s="110"/>
      <c r="Q1074" s="110"/>
      <c r="Y1074" s="114"/>
      <c r="Z1074" s="115"/>
      <c r="AA1074" s="115"/>
      <c r="AB1074" s="116"/>
      <c r="AC1074" s="116"/>
    </row>
    <row r="1075" ht="15.75" customHeight="1">
      <c r="A1075" s="110"/>
      <c r="B1075" s="110"/>
      <c r="C1075" s="110"/>
      <c r="D1075" s="110"/>
      <c r="E1075" s="110"/>
      <c r="F1075" s="110"/>
      <c r="G1075" s="110"/>
      <c r="H1075" s="111"/>
      <c r="I1075" s="111"/>
      <c r="J1075" s="112"/>
      <c r="K1075" s="111"/>
      <c r="L1075" s="111"/>
      <c r="M1075" s="110"/>
      <c r="N1075" s="110"/>
      <c r="O1075" s="113"/>
      <c r="P1075" s="110"/>
      <c r="Q1075" s="110"/>
      <c r="Y1075" s="114"/>
      <c r="Z1075" s="115"/>
      <c r="AA1075" s="115"/>
      <c r="AB1075" s="116"/>
      <c r="AC1075" s="116"/>
    </row>
    <row r="1076" ht="15.75" customHeight="1">
      <c r="A1076" s="110"/>
      <c r="B1076" s="110"/>
      <c r="C1076" s="110"/>
      <c r="D1076" s="110"/>
      <c r="E1076" s="110"/>
      <c r="F1076" s="110"/>
      <c r="G1076" s="110"/>
      <c r="H1076" s="111"/>
      <c r="I1076" s="111"/>
      <c r="J1076" s="112"/>
      <c r="K1076" s="111"/>
      <c r="L1076" s="111"/>
      <c r="M1076" s="110"/>
      <c r="N1076" s="110"/>
      <c r="O1076" s="113"/>
      <c r="P1076" s="110"/>
      <c r="Q1076" s="110"/>
      <c r="Y1076" s="114"/>
      <c r="Z1076" s="115"/>
      <c r="AA1076" s="115"/>
      <c r="AB1076" s="116"/>
      <c r="AC1076" s="116"/>
    </row>
    <row r="1077" ht="15.75" customHeight="1">
      <c r="A1077" s="110"/>
      <c r="B1077" s="110"/>
      <c r="C1077" s="110"/>
      <c r="D1077" s="110"/>
      <c r="E1077" s="110"/>
      <c r="F1077" s="110"/>
      <c r="G1077" s="110"/>
      <c r="H1077" s="111"/>
      <c r="I1077" s="111"/>
      <c r="J1077" s="112"/>
      <c r="K1077" s="111"/>
      <c r="L1077" s="111"/>
      <c r="M1077" s="110"/>
      <c r="N1077" s="110"/>
      <c r="O1077" s="113"/>
      <c r="P1077" s="110"/>
      <c r="Q1077" s="110"/>
      <c r="Y1077" s="114"/>
      <c r="Z1077" s="115"/>
      <c r="AA1077" s="115"/>
      <c r="AB1077" s="116"/>
      <c r="AC1077" s="116"/>
    </row>
    <row r="1078" ht="15.75" customHeight="1">
      <c r="A1078" s="110"/>
      <c r="B1078" s="110"/>
      <c r="C1078" s="110"/>
      <c r="D1078" s="110"/>
      <c r="E1078" s="110"/>
      <c r="F1078" s="110"/>
      <c r="G1078" s="110"/>
      <c r="H1078" s="111"/>
      <c r="I1078" s="111"/>
      <c r="J1078" s="112"/>
      <c r="K1078" s="111"/>
      <c r="L1078" s="111"/>
      <c r="M1078" s="110"/>
      <c r="N1078" s="110"/>
      <c r="O1078" s="113"/>
      <c r="P1078" s="110"/>
      <c r="Q1078" s="110"/>
      <c r="Y1078" s="114"/>
      <c r="Z1078" s="115"/>
      <c r="AA1078" s="115"/>
      <c r="AB1078" s="116"/>
      <c r="AC1078" s="116"/>
    </row>
    <row r="1079" ht="15.75" customHeight="1">
      <c r="A1079" s="110"/>
      <c r="B1079" s="110"/>
      <c r="C1079" s="110"/>
      <c r="D1079" s="110"/>
      <c r="E1079" s="110"/>
      <c r="F1079" s="110"/>
      <c r="G1079" s="110"/>
      <c r="H1079" s="111"/>
      <c r="I1079" s="111"/>
      <c r="J1079" s="112"/>
      <c r="K1079" s="111"/>
      <c r="L1079" s="111"/>
      <c r="M1079" s="110"/>
      <c r="N1079" s="110"/>
      <c r="O1079" s="113"/>
      <c r="P1079" s="110"/>
      <c r="Q1079" s="110"/>
      <c r="Y1079" s="114"/>
      <c r="Z1079" s="115"/>
      <c r="AA1079" s="115"/>
      <c r="AB1079" s="116"/>
      <c r="AC1079" s="116"/>
    </row>
    <row r="1080" ht="15.75" customHeight="1">
      <c r="A1080" s="110"/>
      <c r="B1080" s="110"/>
      <c r="C1080" s="110"/>
      <c r="D1080" s="110"/>
      <c r="E1080" s="110"/>
      <c r="F1080" s="110"/>
      <c r="G1080" s="110"/>
      <c r="H1080" s="111"/>
      <c r="I1080" s="111"/>
      <c r="J1080" s="112"/>
      <c r="K1080" s="111"/>
      <c r="L1080" s="111"/>
      <c r="M1080" s="110"/>
      <c r="N1080" s="110"/>
      <c r="O1080" s="113"/>
      <c r="P1080" s="110"/>
      <c r="Q1080" s="110"/>
      <c r="Y1080" s="114"/>
      <c r="Z1080" s="115"/>
      <c r="AA1080" s="115"/>
      <c r="AB1080" s="116"/>
      <c r="AC1080" s="116"/>
    </row>
    <row r="1081" ht="15.75" customHeight="1">
      <c r="A1081" s="110"/>
      <c r="B1081" s="110"/>
      <c r="C1081" s="110"/>
      <c r="D1081" s="110"/>
      <c r="E1081" s="110"/>
      <c r="F1081" s="110"/>
      <c r="G1081" s="110"/>
      <c r="H1081" s="111"/>
      <c r="I1081" s="111"/>
      <c r="J1081" s="112"/>
      <c r="K1081" s="111"/>
      <c r="L1081" s="111"/>
      <c r="M1081" s="110"/>
      <c r="N1081" s="110"/>
      <c r="O1081" s="113"/>
      <c r="P1081" s="110"/>
      <c r="Q1081" s="110"/>
      <c r="Y1081" s="114"/>
      <c r="Z1081" s="115"/>
      <c r="AA1081" s="115"/>
      <c r="AB1081" s="116"/>
      <c r="AC1081" s="116"/>
    </row>
    <row r="1082" ht="15.75" customHeight="1">
      <c r="A1082" s="110"/>
      <c r="B1082" s="110"/>
      <c r="C1082" s="110"/>
      <c r="D1082" s="110"/>
      <c r="E1082" s="110"/>
      <c r="F1082" s="110"/>
      <c r="G1082" s="110"/>
      <c r="H1082" s="111"/>
      <c r="I1082" s="111"/>
      <c r="J1082" s="112"/>
      <c r="K1082" s="111"/>
      <c r="L1082" s="111"/>
      <c r="M1082" s="110"/>
      <c r="N1082" s="110"/>
      <c r="O1082" s="113"/>
      <c r="P1082" s="110"/>
      <c r="Q1082" s="110"/>
      <c r="Y1082" s="114"/>
      <c r="Z1082" s="115"/>
      <c r="AA1082" s="115"/>
      <c r="AB1082" s="116"/>
      <c r="AC1082" s="116"/>
    </row>
    <row r="1083" ht="15.75" customHeight="1">
      <c r="A1083" s="110"/>
      <c r="B1083" s="110"/>
      <c r="C1083" s="110"/>
      <c r="D1083" s="110"/>
      <c r="E1083" s="110"/>
      <c r="F1083" s="110"/>
      <c r="G1083" s="110"/>
      <c r="H1083" s="111"/>
      <c r="I1083" s="111"/>
      <c r="J1083" s="112"/>
      <c r="K1083" s="111"/>
      <c r="L1083" s="111"/>
      <c r="M1083" s="110"/>
      <c r="N1083" s="110"/>
      <c r="O1083" s="113"/>
      <c r="P1083" s="110"/>
      <c r="Q1083" s="110"/>
      <c r="Y1083" s="114"/>
      <c r="Z1083" s="115"/>
      <c r="AA1083" s="115"/>
      <c r="AB1083" s="116"/>
      <c r="AC1083" s="116"/>
    </row>
    <row r="1084" ht="15.75" customHeight="1">
      <c r="A1084" s="110"/>
      <c r="B1084" s="110"/>
      <c r="C1084" s="110"/>
      <c r="D1084" s="110"/>
      <c r="E1084" s="110"/>
      <c r="F1084" s="110"/>
      <c r="G1084" s="110"/>
      <c r="H1084" s="111"/>
      <c r="I1084" s="111"/>
      <c r="J1084" s="112"/>
      <c r="K1084" s="111"/>
      <c r="L1084" s="111"/>
      <c r="M1084" s="110"/>
      <c r="N1084" s="110"/>
      <c r="O1084" s="113"/>
      <c r="P1084" s="110"/>
      <c r="Q1084" s="110"/>
      <c r="Y1084" s="114"/>
      <c r="Z1084" s="115"/>
      <c r="AA1084" s="115"/>
      <c r="AB1084" s="116"/>
      <c r="AC1084" s="116"/>
    </row>
    <row r="1085" ht="15.75" customHeight="1">
      <c r="A1085" s="110"/>
      <c r="B1085" s="110"/>
      <c r="C1085" s="110"/>
      <c r="D1085" s="110"/>
      <c r="E1085" s="110"/>
      <c r="F1085" s="110"/>
      <c r="G1085" s="110"/>
      <c r="H1085" s="111"/>
      <c r="I1085" s="111"/>
      <c r="J1085" s="112"/>
      <c r="K1085" s="111"/>
      <c r="L1085" s="111"/>
      <c r="M1085" s="110"/>
      <c r="N1085" s="110"/>
      <c r="O1085" s="113"/>
      <c r="P1085" s="110"/>
      <c r="Q1085" s="110"/>
      <c r="Y1085" s="114"/>
      <c r="Z1085" s="115"/>
      <c r="AA1085" s="115"/>
      <c r="AB1085" s="116"/>
      <c r="AC1085" s="116"/>
    </row>
    <row r="1086" ht="15.75" customHeight="1">
      <c r="A1086" s="110"/>
      <c r="B1086" s="110"/>
      <c r="C1086" s="110"/>
      <c r="D1086" s="110"/>
      <c r="E1086" s="110"/>
      <c r="F1086" s="110"/>
      <c r="G1086" s="110"/>
      <c r="H1086" s="111"/>
      <c r="I1086" s="111"/>
      <c r="J1086" s="112"/>
      <c r="K1086" s="111"/>
      <c r="L1086" s="111"/>
      <c r="M1086" s="110"/>
      <c r="N1086" s="110"/>
      <c r="O1086" s="113"/>
      <c r="P1086" s="110"/>
      <c r="Q1086" s="110"/>
      <c r="Y1086" s="114"/>
      <c r="Z1086" s="115"/>
      <c r="AA1086" s="115"/>
      <c r="AB1086" s="116"/>
      <c r="AC1086" s="116"/>
    </row>
    <row r="1087" ht="15.75" customHeight="1">
      <c r="A1087" s="110"/>
      <c r="B1087" s="110"/>
      <c r="C1087" s="110"/>
      <c r="D1087" s="110"/>
      <c r="E1087" s="110"/>
      <c r="F1087" s="110"/>
      <c r="G1087" s="110"/>
      <c r="H1087" s="111"/>
      <c r="I1087" s="111"/>
      <c r="J1087" s="112"/>
      <c r="K1087" s="111"/>
      <c r="L1087" s="111"/>
      <c r="M1087" s="110"/>
      <c r="N1087" s="110"/>
      <c r="O1087" s="113"/>
      <c r="P1087" s="110"/>
      <c r="Q1087" s="110"/>
      <c r="Y1087" s="114"/>
      <c r="Z1087" s="115"/>
      <c r="AA1087" s="115"/>
      <c r="AB1087" s="116"/>
      <c r="AC1087" s="116"/>
    </row>
    <row r="1088" ht="15.75" customHeight="1">
      <c r="A1088" s="110"/>
      <c r="B1088" s="110"/>
      <c r="C1088" s="110"/>
      <c r="D1088" s="110"/>
      <c r="E1088" s="110"/>
      <c r="F1088" s="110"/>
      <c r="G1088" s="110"/>
      <c r="H1088" s="111"/>
      <c r="I1088" s="111"/>
      <c r="J1088" s="112"/>
      <c r="K1088" s="111"/>
      <c r="L1088" s="111"/>
      <c r="M1088" s="110"/>
      <c r="N1088" s="110"/>
      <c r="O1088" s="113"/>
      <c r="P1088" s="110"/>
      <c r="Q1088" s="110"/>
      <c r="Y1088" s="114"/>
      <c r="Z1088" s="115"/>
      <c r="AA1088" s="115"/>
      <c r="AB1088" s="116"/>
      <c r="AC1088" s="116"/>
    </row>
    <row r="1089" ht="15.75" customHeight="1">
      <c r="A1089" s="110"/>
      <c r="B1089" s="110"/>
      <c r="C1089" s="110"/>
      <c r="D1089" s="110"/>
      <c r="E1089" s="110"/>
      <c r="F1089" s="110"/>
      <c r="G1089" s="110"/>
      <c r="H1089" s="111"/>
      <c r="I1089" s="111"/>
      <c r="J1089" s="112"/>
      <c r="K1089" s="111"/>
      <c r="L1089" s="111"/>
      <c r="M1089" s="110"/>
      <c r="N1089" s="110"/>
      <c r="O1089" s="113"/>
      <c r="P1089" s="110"/>
      <c r="Q1089" s="110"/>
      <c r="Y1089" s="114"/>
      <c r="Z1089" s="115"/>
      <c r="AA1089" s="115"/>
      <c r="AB1089" s="116"/>
      <c r="AC1089" s="116"/>
    </row>
    <row r="1090" ht="15.75" customHeight="1">
      <c r="A1090" s="110"/>
      <c r="B1090" s="110"/>
      <c r="C1090" s="110"/>
      <c r="D1090" s="110"/>
      <c r="E1090" s="110"/>
      <c r="F1090" s="110"/>
      <c r="G1090" s="110"/>
      <c r="H1090" s="111"/>
      <c r="I1090" s="111"/>
      <c r="J1090" s="112"/>
      <c r="K1090" s="111"/>
      <c r="L1090" s="111"/>
      <c r="M1090" s="110"/>
      <c r="N1090" s="110"/>
      <c r="O1090" s="113"/>
      <c r="P1090" s="110"/>
      <c r="Q1090" s="110"/>
      <c r="Y1090" s="114"/>
      <c r="Z1090" s="115"/>
      <c r="AA1090" s="115"/>
      <c r="AB1090" s="116"/>
      <c r="AC1090" s="116"/>
    </row>
    <row r="1091" ht="15.75" customHeight="1">
      <c r="A1091" s="110"/>
      <c r="B1091" s="110"/>
      <c r="C1091" s="110"/>
      <c r="D1091" s="110"/>
      <c r="E1091" s="110"/>
      <c r="F1091" s="110"/>
      <c r="G1091" s="110"/>
      <c r="H1091" s="111"/>
      <c r="I1091" s="111"/>
      <c r="J1091" s="112"/>
      <c r="K1091" s="111"/>
      <c r="L1091" s="111"/>
      <c r="M1091" s="110"/>
      <c r="N1091" s="110"/>
      <c r="O1091" s="113"/>
      <c r="P1091" s="110"/>
      <c r="Q1091" s="110"/>
      <c r="Y1091" s="114"/>
      <c r="Z1091" s="115"/>
      <c r="AA1091" s="115"/>
      <c r="AB1091" s="116"/>
      <c r="AC1091" s="116"/>
    </row>
    <row r="1092" ht="15.75" customHeight="1">
      <c r="A1092" s="110"/>
      <c r="B1092" s="110"/>
      <c r="C1092" s="110"/>
      <c r="D1092" s="110"/>
      <c r="E1092" s="110"/>
      <c r="F1092" s="110"/>
      <c r="G1092" s="110"/>
      <c r="H1092" s="111"/>
      <c r="I1092" s="111"/>
      <c r="J1092" s="112"/>
      <c r="K1092" s="111"/>
      <c r="L1092" s="111"/>
      <c r="M1092" s="110"/>
      <c r="N1092" s="110"/>
      <c r="O1092" s="113"/>
      <c r="P1092" s="110"/>
      <c r="Q1092" s="110"/>
      <c r="Y1092" s="114"/>
      <c r="Z1092" s="115"/>
      <c r="AA1092" s="115"/>
      <c r="AB1092" s="116"/>
      <c r="AC1092" s="116"/>
    </row>
    <row r="1093" ht="15.75" customHeight="1">
      <c r="A1093" s="110"/>
      <c r="B1093" s="110"/>
      <c r="C1093" s="110"/>
      <c r="D1093" s="110"/>
      <c r="E1093" s="110"/>
      <c r="F1093" s="110"/>
      <c r="G1093" s="110"/>
      <c r="H1093" s="111"/>
      <c r="I1093" s="111"/>
      <c r="J1093" s="112"/>
      <c r="K1093" s="111"/>
      <c r="L1093" s="111"/>
      <c r="M1093" s="110"/>
      <c r="N1093" s="110"/>
      <c r="O1093" s="113"/>
      <c r="P1093" s="110"/>
      <c r="Q1093" s="110"/>
      <c r="Y1093" s="114"/>
      <c r="Z1093" s="115"/>
      <c r="AA1093" s="115"/>
      <c r="AB1093" s="116"/>
      <c r="AC1093" s="116"/>
    </row>
    <row r="1094" ht="15.75" customHeight="1">
      <c r="A1094" s="110"/>
      <c r="B1094" s="110"/>
      <c r="C1094" s="110"/>
      <c r="D1094" s="110"/>
      <c r="E1094" s="110"/>
      <c r="F1094" s="110"/>
      <c r="G1094" s="110"/>
      <c r="H1094" s="111"/>
      <c r="I1094" s="111"/>
      <c r="J1094" s="112"/>
      <c r="K1094" s="111"/>
      <c r="L1094" s="111"/>
      <c r="M1094" s="110"/>
      <c r="N1094" s="110"/>
      <c r="O1094" s="113"/>
      <c r="P1094" s="110"/>
      <c r="Q1094" s="110"/>
      <c r="Y1094" s="114"/>
      <c r="Z1094" s="115"/>
      <c r="AA1094" s="115"/>
      <c r="AB1094" s="116"/>
      <c r="AC1094" s="116"/>
    </row>
    <row r="1095" ht="15.75" customHeight="1">
      <c r="A1095" s="110"/>
      <c r="B1095" s="110"/>
      <c r="C1095" s="110"/>
      <c r="D1095" s="110"/>
      <c r="E1095" s="110"/>
      <c r="F1095" s="110"/>
      <c r="G1095" s="110"/>
      <c r="H1095" s="111"/>
      <c r="I1095" s="111"/>
      <c r="J1095" s="112"/>
      <c r="K1095" s="111"/>
      <c r="L1095" s="111"/>
      <c r="M1095" s="110"/>
      <c r="N1095" s="110"/>
      <c r="O1095" s="113"/>
      <c r="P1095" s="110"/>
      <c r="Q1095" s="110"/>
      <c r="Y1095" s="114"/>
      <c r="Z1095" s="115"/>
      <c r="AA1095" s="115"/>
      <c r="AB1095" s="116"/>
      <c r="AC1095" s="116"/>
    </row>
    <row r="1096" ht="15.75" customHeight="1">
      <c r="A1096" s="110"/>
      <c r="B1096" s="110"/>
      <c r="C1096" s="110"/>
      <c r="D1096" s="110"/>
      <c r="E1096" s="110"/>
      <c r="F1096" s="110"/>
      <c r="G1096" s="110"/>
      <c r="H1096" s="111"/>
      <c r="I1096" s="111"/>
      <c r="J1096" s="112"/>
      <c r="K1096" s="111"/>
      <c r="L1096" s="111"/>
      <c r="M1096" s="110"/>
      <c r="N1096" s="110"/>
      <c r="O1096" s="113"/>
      <c r="P1096" s="110"/>
      <c r="Q1096" s="110"/>
      <c r="Y1096" s="114"/>
      <c r="Z1096" s="115"/>
      <c r="AA1096" s="115"/>
      <c r="AB1096" s="116"/>
      <c r="AC1096" s="116"/>
    </row>
    <row r="1097" ht="15.75" customHeight="1">
      <c r="A1097" s="110"/>
      <c r="B1097" s="110"/>
      <c r="C1097" s="110"/>
      <c r="D1097" s="110"/>
      <c r="E1097" s="110"/>
      <c r="F1097" s="110"/>
      <c r="G1097" s="110"/>
      <c r="H1097" s="111"/>
      <c r="I1097" s="111"/>
      <c r="J1097" s="112"/>
      <c r="K1097" s="111"/>
      <c r="L1097" s="111"/>
      <c r="M1097" s="110"/>
      <c r="N1097" s="110"/>
      <c r="O1097" s="113"/>
      <c r="P1097" s="110"/>
      <c r="Q1097" s="110"/>
      <c r="Y1097" s="114"/>
      <c r="Z1097" s="115"/>
      <c r="AA1097" s="115"/>
      <c r="AB1097" s="116"/>
      <c r="AC1097" s="116"/>
    </row>
    <row r="1098" ht="15.75" customHeight="1">
      <c r="A1098" s="110"/>
      <c r="B1098" s="110"/>
      <c r="C1098" s="110"/>
      <c r="D1098" s="110"/>
      <c r="E1098" s="110"/>
      <c r="F1098" s="110"/>
      <c r="G1098" s="110"/>
      <c r="H1098" s="111"/>
      <c r="I1098" s="111"/>
      <c r="J1098" s="112"/>
      <c r="K1098" s="111"/>
      <c r="L1098" s="111"/>
      <c r="M1098" s="110"/>
      <c r="N1098" s="110"/>
      <c r="O1098" s="113"/>
      <c r="P1098" s="110"/>
      <c r="Q1098" s="110"/>
      <c r="Y1098" s="114"/>
      <c r="Z1098" s="115"/>
      <c r="AA1098" s="115"/>
      <c r="AB1098" s="116"/>
      <c r="AC1098" s="116"/>
    </row>
    <row r="1099" ht="15.75" customHeight="1">
      <c r="A1099" s="110"/>
      <c r="B1099" s="110"/>
      <c r="C1099" s="110"/>
      <c r="D1099" s="110"/>
      <c r="E1099" s="110"/>
      <c r="F1099" s="110"/>
      <c r="G1099" s="110"/>
      <c r="H1099" s="111"/>
      <c r="I1099" s="111"/>
      <c r="J1099" s="112"/>
      <c r="K1099" s="111"/>
      <c r="L1099" s="111"/>
      <c r="M1099" s="110"/>
      <c r="N1099" s="110"/>
      <c r="O1099" s="113"/>
      <c r="P1099" s="110"/>
      <c r="Q1099" s="110"/>
      <c r="Y1099" s="114"/>
      <c r="Z1099" s="115"/>
      <c r="AA1099" s="115"/>
      <c r="AB1099" s="116"/>
      <c r="AC1099" s="116"/>
    </row>
    <row r="1100" ht="15.75" customHeight="1">
      <c r="A1100" s="110"/>
      <c r="B1100" s="110"/>
      <c r="C1100" s="110"/>
      <c r="D1100" s="110"/>
      <c r="E1100" s="110"/>
      <c r="F1100" s="110"/>
      <c r="G1100" s="110"/>
      <c r="H1100" s="111"/>
      <c r="I1100" s="111"/>
      <c r="J1100" s="112"/>
      <c r="K1100" s="111"/>
      <c r="L1100" s="111"/>
      <c r="M1100" s="110"/>
      <c r="N1100" s="110"/>
      <c r="O1100" s="113"/>
      <c r="P1100" s="110"/>
      <c r="Q1100" s="110"/>
      <c r="Y1100" s="114"/>
      <c r="Z1100" s="115"/>
      <c r="AA1100" s="115"/>
      <c r="AB1100" s="116"/>
      <c r="AC1100" s="116"/>
    </row>
    <row r="1101" ht="15.75" customHeight="1">
      <c r="A1101" s="110"/>
      <c r="B1101" s="110"/>
      <c r="C1101" s="110"/>
      <c r="D1101" s="110"/>
      <c r="E1101" s="110"/>
      <c r="F1101" s="110"/>
      <c r="G1101" s="110"/>
      <c r="H1101" s="111"/>
      <c r="I1101" s="111"/>
      <c r="J1101" s="112"/>
      <c r="K1101" s="111"/>
      <c r="L1101" s="111"/>
      <c r="M1101" s="110"/>
      <c r="N1101" s="110"/>
      <c r="O1101" s="113"/>
      <c r="P1101" s="110"/>
      <c r="Q1101" s="110"/>
      <c r="Y1101" s="114"/>
      <c r="Z1101" s="115"/>
      <c r="AA1101" s="115"/>
      <c r="AB1101" s="116"/>
      <c r="AC1101" s="116"/>
    </row>
    <row r="1102" ht="15.75" customHeight="1">
      <c r="A1102" s="110"/>
      <c r="B1102" s="110"/>
      <c r="C1102" s="110"/>
      <c r="D1102" s="110"/>
      <c r="E1102" s="110"/>
      <c r="F1102" s="110"/>
      <c r="G1102" s="110"/>
      <c r="H1102" s="111"/>
      <c r="I1102" s="111"/>
      <c r="J1102" s="112"/>
      <c r="K1102" s="111"/>
      <c r="L1102" s="111"/>
      <c r="M1102" s="110"/>
      <c r="N1102" s="110"/>
      <c r="O1102" s="113"/>
      <c r="P1102" s="110"/>
      <c r="Q1102" s="110"/>
      <c r="Y1102" s="114"/>
      <c r="Z1102" s="115"/>
      <c r="AA1102" s="115"/>
      <c r="AB1102" s="116"/>
      <c r="AC1102" s="116"/>
    </row>
    <row r="1103" ht="15.75" customHeight="1">
      <c r="A1103" s="110"/>
      <c r="B1103" s="110"/>
      <c r="C1103" s="110"/>
      <c r="D1103" s="110"/>
      <c r="E1103" s="110"/>
      <c r="F1103" s="110"/>
      <c r="G1103" s="110"/>
      <c r="H1103" s="111"/>
      <c r="I1103" s="111"/>
      <c r="J1103" s="112"/>
      <c r="K1103" s="111"/>
      <c r="L1103" s="111"/>
      <c r="M1103" s="110"/>
      <c r="N1103" s="110"/>
      <c r="O1103" s="113"/>
      <c r="P1103" s="110"/>
      <c r="Q1103" s="110"/>
      <c r="Y1103" s="114"/>
      <c r="Z1103" s="115"/>
      <c r="AA1103" s="115"/>
      <c r="AB1103" s="116"/>
      <c r="AC1103" s="116"/>
    </row>
    <row r="1104" ht="15.75" customHeight="1">
      <c r="A1104" s="110"/>
      <c r="B1104" s="110"/>
      <c r="C1104" s="110"/>
      <c r="D1104" s="110"/>
      <c r="E1104" s="110"/>
      <c r="F1104" s="110"/>
      <c r="G1104" s="110"/>
      <c r="H1104" s="111"/>
      <c r="I1104" s="111"/>
      <c r="J1104" s="112"/>
      <c r="K1104" s="111"/>
      <c r="L1104" s="111"/>
      <c r="M1104" s="110"/>
      <c r="N1104" s="110"/>
      <c r="O1104" s="113"/>
      <c r="P1104" s="110"/>
      <c r="Q1104" s="110"/>
      <c r="Y1104" s="114"/>
      <c r="Z1104" s="115"/>
      <c r="AA1104" s="115"/>
      <c r="AB1104" s="116"/>
      <c r="AC1104" s="116"/>
    </row>
    <row r="1105" ht="15.75" customHeight="1">
      <c r="A1105" s="110"/>
      <c r="B1105" s="110"/>
      <c r="C1105" s="110"/>
      <c r="D1105" s="110"/>
      <c r="E1105" s="110"/>
      <c r="F1105" s="110"/>
      <c r="G1105" s="110"/>
      <c r="H1105" s="111"/>
      <c r="I1105" s="111"/>
      <c r="J1105" s="112"/>
      <c r="K1105" s="111"/>
      <c r="L1105" s="111"/>
      <c r="M1105" s="110"/>
      <c r="N1105" s="110"/>
      <c r="O1105" s="113"/>
      <c r="P1105" s="110"/>
      <c r="Q1105" s="110"/>
      <c r="Y1105" s="114"/>
      <c r="Z1105" s="115"/>
      <c r="AA1105" s="115"/>
      <c r="AB1105" s="116"/>
      <c r="AC1105" s="116"/>
    </row>
    <row r="1106" ht="15.75" customHeight="1">
      <c r="A1106" s="110"/>
      <c r="B1106" s="110"/>
      <c r="C1106" s="110"/>
      <c r="D1106" s="110"/>
      <c r="E1106" s="110"/>
      <c r="F1106" s="110"/>
      <c r="G1106" s="110"/>
      <c r="H1106" s="111"/>
      <c r="I1106" s="111"/>
      <c r="J1106" s="112"/>
      <c r="K1106" s="111"/>
      <c r="L1106" s="111"/>
      <c r="M1106" s="110"/>
      <c r="N1106" s="110"/>
      <c r="O1106" s="113"/>
      <c r="P1106" s="110"/>
      <c r="Q1106" s="110"/>
      <c r="Y1106" s="114"/>
      <c r="Z1106" s="115"/>
      <c r="AA1106" s="115"/>
      <c r="AB1106" s="116"/>
      <c r="AC1106" s="116"/>
    </row>
    <row r="1107" ht="15.75" customHeight="1">
      <c r="A1107" s="110"/>
      <c r="B1107" s="110"/>
      <c r="C1107" s="110"/>
      <c r="D1107" s="110"/>
      <c r="E1107" s="110"/>
      <c r="F1107" s="110"/>
      <c r="G1107" s="110"/>
      <c r="H1107" s="111"/>
      <c r="I1107" s="111"/>
      <c r="J1107" s="112"/>
      <c r="K1107" s="111"/>
      <c r="L1107" s="111"/>
      <c r="M1107" s="110"/>
      <c r="N1107" s="110"/>
      <c r="O1107" s="113"/>
      <c r="P1107" s="110"/>
      <c r="Q1107" s="110"/>
      <c r="Y1107" s="114"/>
      <c r="Z1107" s="115"/>
      <c r="AA1107" s="115"/>
      <c r="AB1107" s="116"/>
      <c r="AC1107" s="116"/>
    </row>
    <row r="1108" ht="15.75" customHeight="1">
      <c r="A1108" s="110"/>
      <c r="B1108" s="110"/>
      <c r="C1108" s="110"/>
      <c r="D1108" s="110"/>
      <c r="E1108" s="110"/>
      <c r="F1108" s="110"/>
      <c r="G1108" s="110"/>
      <c r="H1108" s="111"/>
      <c r="I1108" s="111"/>
      <c r="J1108" s="112"/>
      <c r="K1108" s="111"/>
      <c r="L1108" s="111"/>
      <c r="M1108" s="110"/>
      <c r="N1108" s="110"/>
      <c r="O1108" s="113"/>
      <c r="P1108" s="110"/>
      <c r="Q1108" s="110"/>
      <c r="Y1108" s="114"/>
      <c r="Z1108" s="115"/>
      <c r="AA1108" s="115"/>
      <c r="AB1108" s="116"/>
      <c r="AC1108" s="116"/>
    </row>
    <row r="1109" ht="15.75" customHeight="1">
      <c r="A1109" s="110"/>
      <c r="B1109" s="110"/>
      <c r="C1109" s="110"/>
      <c r="D1109" s="110"/>
      <c r="E1109" s="110"/>
      <c r="F1109" s="110"/>
      <c r="G1109" s="110"/>
      <c r="H1109" s="111"/>
      <c r="I1109" s="111"/>
      <c r="J1109" s="112"/>
      <c r="K1109" s="111"/>
      <c r="L1109" s="111"/>
      <c r="M1109" s="110"/>
      <c r="N1109" s="110"/>
      <c r="O1109" s="113"/>
      <c r="P1109" s="110"/>
      <c r="Q1109" s="110"/>
      <c r="Y1109" s="114"/>
      <c r="Z1109" s="115"/>
      <c r="AA1109" s="115"/>
      <c r="AB1109" s="116"/>
      <c r="AC1109" s="116"/>
    </row>
    <row r="1110" ht="15.75" customHeight="1">
      <c r="A1110" s="110"/>
      <c r="B1110" s="110"/>
      <c r="C1110" s="110"/>
      <c r="D1110" s="110"/>
      <c r="E1110" s="110"/>
      <c r="F1110" s="110"/>
      <c r="G1110" s="110"/>
      <c r="H1110" s="111"/>
      <c r="I1110" s="111"/>
      <c r="J1110" s="112"/>
      <c r="K1110" s="111"/>
      <c r="L1110" s="111"/>
      <c r="M1110" s="110"/>
      <c r="N1110" s="110"/>
      <c r="O1110" s="113"/>
      <c r="P1110" s="110"/>
      <c r="Q1110" s="110"/>
      <c r="Y1110" s="114"/>
      <c r="Z1110" s="115"/>
      <c r="AA1110" s="115"/>
      <c r="AB1110" s="116"/>
      <c r="AC1110" s="116"/>
    </row>
    <row r="1111" ht="15.75" customHeight="1">
      <c r="A1111" s="110"/>
      <c r="B1111" s="110"/>
      <c r="C1111" s="110"/>
      <c r="D1111" s="110"/>
      <c r="E1111" s="110"/>
      <c r="F1111" s="110"/>
      <c r="G1111" s="110"/>
      <c r="H1111" s="111"/>
      <c r="I1111" s="111"/>
      <c r="J1111" s="112"/>
      <c r="K1111" s="111"/>
      <c r="L1111" s="111"/>
      <c r="M1111" s="110"/>
      <c r="N1111" s="110"/>
      <c r="O1111" s="113"/>
      <c r="P1111" s="110"/>
      <c r="Q1111" s="110"/>
      <c r="Y1111" s="114"/>
      <c r="Z1111" s="115"/>
      <c r="AA1111" s="115"/>
      <c r="AB1111" s="116"/>
      <c r="AC1111" s="116"/>
    </row>
    <row r="1112" ht="15.75" customHeight="1">
      <c r="A1112" s="110"/>
      <c r="B1112" s="110"/>
      <c r="C1112" s="110"/>
      <c r="D1112" s="110"/>
      <c r="E1112" s="110"/>
      <c r="F1112" s="110"/>
      <c r="G1112" s="110"/>
      <c r="H1112" s="111"/>
      <c r="I1112" s="111"/>
      <c r="J1112" s="112"/>
      <c r="K1112" s="111"/>
      <c r="L1112" s="111"/>
      <c r="M1112" s="110"/>
      <c r="N1112" s="110"/>
      <c r="O1112" s="113"/>
      <c r="P1112" s="110"/>
      <c r="Q1112" s="110"/>
      <c r="Y1112" s="114"/>
      <c r="Z1112" s="115"/>
      <c r="AA1112" s="115"/>
      <c r="AB1112" s="116"/>
      <c r="AC1112" s="116"/>
    </row>
    <row r="1113" ht="15.75" customHeight="1">
      <c r="A1113" s="110"/>
      <c r="B1113" s="110"/>
      <c r="C1113" s="110"/>
      <c r="D1113" s="110"/>
      <c r="E1113" s="110"/>
      <c r="F1113" s="110"/>
      <c r="G1113" s="110"/>
      <c r="H1113" s="111"/>
      <c r="I1113" s="111"/>
      <c r="J1113" s="112"/>
      <c r="K1113" s="111"/>
      <c r="L1113" s="111"/>
      <c r="M1113" s="110"/>
      <c r="N1113" s="110"/>
      <c r="O1113" s="113"/>
      <c r="P1113" s="110"/>
      <c r="Q1113" s="110"/>
      <c r="Y1113" s="114"/>
      <c r="Z1113" s="115"/>
      <c r="AA1113" s="115"/>
      <c r="AB1113" s="116"/>
      <c r="AC1113" s="116"/>
    </row>
    <row r="1114" ht="15.75" customHeight="1">
      <c r="A1114" s="110"/>
      <c r="B1114" s="110"/>
      <c r="C1114" s="110"/>
      <c r="D1114" s="110"/>
      <c r="E1114" s="110"/>
      <c r="F1114" s="110"/>
      <c r="G1114" s="110"/>
      <c r="H1114" s="111"/>
      <c r="I1114" s="111"/>
      <c r="J1114" s="112"/>
      <c r="K1114" s="111"/>
      <c r="L1114" s="111"/>
      <c r="M1114" s="110"/>
      <c r="N1114" s="110"/>
      <c r="O1114" s="113"/>
      <c r="P1114" s="110"/>
      <c r="Q1114" s="110"/>
      <c r="Y1114" s="114"/>
      <c r="Z1114" s="115"/>
      <c r="AA1114" s="115"/>
      <c r="AB1114" s="116"/>
      <c r="AC1114" s="116"/>
    </row>
    <row r="1115" ht="15.75" customHeight="1">
      <c r="A1115" s="110"/>
      <c r="B1115" s="110"/>
      <c r="C1115" s="110"/>
      <c r="D1115" s="110"/>
      <c r="E1115" s="110"/>
      <c r="F1115" s="110"/>
      <c r="G1115" s="110"/>
      <c r="H1115" s="111"/>
      <c r="I1115" s="111"/>
      <c r="J1115" s="112"/>
      <c r="K1115" s="111"/>
      <c r="L1115" s="111"/>
      <c r="M1115" s="110"/>
      <c r="N1115" s="110"/>
      <c r="O1115" s="113"/>
      <c r="P1115" s="110"/>
      <c r="Q1115" s="110"/>
      <c r="Y1115" s="114"/>
      <c r="Z1115" s="115"/>
      <c r="AA1115" s="115"/>
      <c r="AB1115" s="116"/>
      <c r="AC1115" s="116"/>
    </row>
    <row r="1116" ht="15.75" customHeight="1">
      <c r="A1116" s="110"/>
      <c r="B1116" s="110"/>
      <c r="C1116" s="110"/>
      <c r="D1116" s="110"/>
      <c r="E1116" s="110"/>
      <c r="F1116" s="110"/>
      <c r="G1116" s="110"/>
      <c r="H1116" s="111"/>
      <c r="I1116" s="111"/>
      <c r="J1116" s="112"/>
      <c r="K1116" s="111"/>
      <c r="L1116" s="111"/>
      <c r="M1116" s="110"/>
      <c r="N1116" s="110"/>
      <c r="O1116" s="113"/>
      <c r="P1116" s="110"/>
      <c r="Q1116" s="110"/>
      <c r="Y1116" s="114"/>
      <c r="Z1116" s="115"/>
      <c r="AA1116" s="115"/>
      <c r="AB1116" s="116"/>
      <c r="AC1116" s="116"/>
    </row>
    <row r="1117" ht="15.75" customHeight="1">
      <c r="A1117" s="110"/>
      <c r="B1117" s="110"/>
      <c r="C1117" s="110"/>
      <c r="D1117" s="110"/>
      <c r="E1117" s="110"/>
      <c r="F1117" s="110"/>
      <c r="G1117" s="110"/>
      <c r="H1117" s="111"/>
      <c r="I1117" s="111"/>
      <c r="J1117" s="112"/>
      <c r="K1117" s="111"/>
      <c r="L1117" s="111"/>
      <c r="M1117" s="110"/>
      <c r="N1117" s="110"/>
      <c r="O1117" s="113"/>
      <c r="P1117" s="110"/>
      <c r="Q1117" s="110"/>
      <c r="Y1117" s="114"/>
      <c r="Z1117" s="115"/>
      <c r="AA1117" s="115"/>
      <c r="AB1117" s="116"/>
      <c r="AC1117" s="116"/>
    </row>
    <row r="1118" ht="15.75" customHeight="1">
      <c r="A1118" s="110"/>
      <c r="B1118" s="110"/>
      <c r="C1118" s="110"/>
      <c r="D1118" s="110"/>
      <c r="E1118" s="110"/>
      <c r="F1118" s="110"/>
      <c r="G1118" s="110"/>
      <c r="H1118" s="111"/>
      <c r="I1118" s="111"/>
      <c r="J1118" s="112"/>
      <c r="K1118" s="111"/>
      <c r="L1118" s="111"/>
      <c r="M1118" s="110"/>
      <c r="N1118" s="110"/>
      <c r="O1118" s="113"/>
      <c r="P1118" s="110"/>
      <c r="Q1118" s="110"/>
      <c r="Y1118" s="114"/>
      <c r="Z1118" s="115"/>
      <c r="AA1118" s="115"/>
      <c r="AB1118" s="116"/>
      <c r="AC1118" s="116"/>
    </row>
    <row r="1119" ht="15.75" customHeight="1">
      <c r="A1119" s="110"/>
      <c r="B1119" s="110"/>
      <c r="C1119" s="110"/>
      <c r="D1119" s="110"/>
      <c r="E1119" s="110"/>
      <c r="F1119" s="110"/>
      <c r="G1119" s="110"/>
      <c r="H1119" s="111"/>
      <c r="I1119" s="111"/>
      <c r="J1119" s="112"/>
      <c r="K1119" s="111"/>
      <c r="L1119" s="111"/>
      <c r="M1119" s="110"/>
      <c r="N1119" s="110"/>
      <c r="O1119" s="113"/>
      <c r="P1119" s="110"/>
      <c r="Q1119" s="110"/>
      <c r="Y1119" s="114"/>
      <c r="Z1119" s="115"/>
      <c r="AA1119" s="115"/>
      <c r="AB1119" s="116"/>
      <c r="AC1119" s="116"/>
    </row>
    <row r="1120" ht="15.75" customHeight="1">
      <c r="A1120" s="110"/>
      <c r="B1120" s="110"/>
      <c r="C1120" s="110"/>
      <c r="D1120" s="110"/>
      <c r="E1120" s="110"/>
      <c r="F1120" s="110"/>
      <c r="G1120" s="110"/>
      <c r="H1120" s="111"/>
      <c r="I1120" s="111"/>
      <c r="J1120" s="112"/>
      <c r="K1120" s="111"/>
      <c r="L1120" s="111"/>
      <c r="M1120" s="110"/>
      <c r="N1120" s="110"/>
      <c r="O1120" s="113"/>
      <c r="P1120" s="110"/>
      <c r="Q1120" s="110"/>
      <c r="Y1120" s="114"/>
      <c r="Z1120" s="115"/>
      <c r="AA1120" s="115"/>
      <c r="AB1120" s="116"/>
      <c r="AC1120" s="116"/>
    </row>
    <row r="1121" ht="15.75" customHeight="1">
      <c r="A1121" s="110"/>
      <c r="B1121" s="110"/>
      <c r="C1121" s="110"/>
      <c r="D1121" s="110"/>
      <c r="E1121" s="110"/>
      <c r="F1121" s="110"/>
      <c r="G1121" s="110"/>
      <c r="H1121" s="111"/>
      <c r="I1121" s="111"/>
      <c r="J1121" s="112"/>
      <c r="K1121" s="111"/>
      <c r="L1121" s="111"/>
      <c r="M1121" s="110"/>
      <c r="N1121" s="110"/>
      <c r="O1121" s="113"/>
      <c r="P1121" s="110"/>
      <c r="Q1121" s="110"/>
      <c r="Y1121" s="114"/>
      <c r="Z1121" s="115"/>
      <c r="AA1121" s="115"/>
      <c r="AB1121" s="116"/>
      <c r="AC1121" s="116"/>
    </row>
    <row r="1122" ht="15.75" customHeight="1">
      <c r="A1122" s="110"/>
      <c r="B1122" s="110"/>
      <c r="C1122" s="110"/>
      <c r="D1122" s="110"/>
      <c r="E1122" s="110"/>
      <c r="F1122" s="110"/>
      <c r="G1122" s="110"/>
      <c r="H1122" s="111"/>
      <c r="I1122" s="111"/>
      <c r="J1122" s="112"/>
      <c r="K1122" s="111"/>
      <c r="L1122" s="111"/>
      <c r="M1122" s="110"/>
      <c r="N1122" s="110"/>
      <c r="O1122" s="113"/>
      <c r="P1122" s="110"/>
      <c r="Q1122" s="110"/>
      <c r="Y1122" s="114"/>
      <c r="Z1122" s="115"/>
      <c r="AA1122" s="115"/>
      <c r="AB1122" s="116"/>
      <c r="AC1122" s="116"/>
    </row>
    <row r="1123" ht="15.75" customHeight="1">
      <c r="A1123" s="110"/>
      <c r="B1123" s="110"/>
      <c r="C1123" s="110"/>
      <c r="D1123" s="110"/>
      <c r="E1123" s="110"/>
      <c r="F1123" s="110"/>
      <c r="G1123" s="110"/>
      <c r="H1123" s="111"/>
      <c r="I1123" s="111"/>
      <c r="J1123" s="112"/>
      <c r="K1123" s="111"/>
      <c r="L1123" s="111"/>
      <c r="M1123" s="110"/>
      <c r="N1123" s="110"/>
      <c r="O1123" s="113"/>
      <c r="P1123" s="110"/>
      <c r="Q1123" s="110"/>
      <c r="Y1123" s="114"/>
      <c r="Z1123" s="115"/>
      <c r="AA1123" s="115"/>
      <c r="AB1123" s="116"/>
      <c r="AC1123" s="116"/>
    </row>
    <row r="1124" ht="15.75" customHeight="1">
      <c r="A1124" s="110"/>
      <c r="B1124" s="110"/>
      <c r="C1124" s="110"/>
      <c r="D1124" s="110"/>
      <c r="E1124" s="110"/>
      <c r="F1124" s="110"/>
      <c r="G1124" s="110"/>
      <c r="H1124" s="111"/>
      <c r="I1124" s="111"/>
      <c r="J1124" s="112"/>
      <c r="K1124" s="111"/>
      <c r="L1124" s="111"/>
      <c r="M1124" s="110"/>
      <c r="N1124" s="110"/>
      <c r="O1124" s="113"/>
      <c r="P1124" s="110"/>
      <c r="Q1124" s="110"/>
      <c r="Y1124" s="114"/>
      <c r="Z1124" s="115"/>
      <c r="AA1124" s="115"/>
      <c r="AB1124" s="116"/>
      <c r="AC1124" s="116"/>
    </row>
    <row r="1125" ht="15.75" customHeight="1">
      <c r="A1125" s="110"/>
      <c r="B1125" s="110"/>
      <c r="C1125" s="110"/>
      <c r="D1125" s="110"/>
      <c r="E1125" s="110"/>
      <c r="F1125" s="110"/>
      <c r="G1125" s="110"/>
      <c r="H1125" s="111"/>
      <c r="I1125" s="111"/>
      <c r="J1125" s="112"/>
      <c r="K1125" s="111"/>
      <c r="L1125" s="111"/>
      <c r="M1125" s="110"/>
      <c r="N1125" s="110"/>
      <c r="O1125" s="113"/>
      <c r="P1125" s="110"/>
      <c r="Q1125" s="110"/>
      <c r="Y1125" s="114"/>
      <c r="Z1125" s="115"/>
      <c r="AA1125" s="115"/>
      <c r="AB1125" s="116"/>
      <c r="AC1125" s="116"/>
    </row>
    <row r="1126" ht="15.75" customHeight="1">
      <c r="A1126" s="110"/>
      <c r="B1126" s="110"/>
      <c r="C1126" s="110"/>
      <c r="D1126" s="110"/>
      <c r="E1126" s="110"/>
      <c r="F1126" s="110"/>
      <c r="G1126" s="110"/>
      <c r="H1126" s="111"/>
      <c r="I1126" s="111"/>
      <c r="J1126" s="112"/>
      <c r="K1126" s="111"/>
      <c r="L1126" s="111"/>
      <c r="M1126" s="110"/>
      <c r="N1126" s="110"/>
      <c r="O1126" s="113"/>
      <c r="P1126" s="110"/>
      <c r="Q1126" s="110"/>
      <c r="Y1126" s="114"/>
      <c r="Z1126" s="115"/>
      <c r="AA1126" s="115"/>
      <c r="AB1126" s="116"/>
      <c r="AC1126" s="116"/>
    </row>
    <row r="1127" ht="15.75" customHeight="1">
      <c r="A1127" s="110"/>
      <c r="B1127" s="110"/>
      <c r="C1127" s="110"/>
      <c r="D1127" s="110"/>
      <c r="E1127" s="110"/>
      <c r="F1127" s="110"/>
      <c r="G1127" s="110"/>
      <c r="H1127" s="111"/>
      <c r="I1127" s="111"/>
      <c r="J1127" s="112"/>
      <c r="K1127" s="111"/>
      <c r="L1127" s="111"/>
      <c r="M1127" s="110"/>
      <c r="N1127" s="110"/>
      <c r="O1127" s="113"/>
      <c r="P1127" s="110"/>
      <c r="Q1127" s="110"/>
      <c r="Y1127" s="114"/>
      <c r="Z1127" s="115"/>
      <c r="AA1127" s="115"/>
      <c r="AB1127" s="116"/>
      <c r="AC1127" s="116"/>
    </row>
    <row r="1128" ht="15.75" customHeight="1">
      <c r="A1128" s="110"/>
      <c r="B1128" s="110"/>
      <c r="C1128" s="110"/>
      <c r="D1128" s="110"/>
      <c r="E1128" s="110"/>
      <c r="F1128" s="110"/>
      <c r="G1128" s="110"/>
      <c r="H1128" s="111"/>
      <c r="I1128" s="111"/>
      <c r="J1128" s="112"/>
      <c r="K1128" s="111"/>
      <c r="L1128" s="111"/>
      <c r="M1128" s="110"/>
      <c r="N1128" s="110"/>
      <c r="O1128" s="113"/>
      <c r="P1128" s="110"/>
      <c r="Q1128" s="110"/>
      <c r="Y1128" s="114"/>
      <c r="Z1128" s="115"/>
      <c r="AA1128" s="115"/>
      <c r="AB1128" s="116"/>
      <c r="AC1128" s="116"/>
    </row>
    <row r="1129" ht="15.75" customHeight="1">
      <c r="A1129" s="110"/>
      <c r="B1129" s="110"/>
      <c r="C1129" s="110"/>
      <c r="D1129" s="110"/>
      <c r="E1129" s="110"/>
      <c r="F1129" s="110"/>
      <c r="G1129" s="110"/>
      <c r="H1129" s="111"/>
      <c r="I1129" s="111"/>
      <c r="J1129" s="112"/>
      <c r="K1129" s="111"/>
      <c r="L1129" s="111"/>
      <c r="M1129" s="110"/>
      <c r="N1129" s="110"/>
      <c r="O1129" s="113"/>
      <c r="P1129" s="110"/>
      <c r="Q1129" s="110"/>
      <c r="Y1129" s="114"/>
      <c r="Z1129" s="115"/>
      <c r="AA1129" s="115"/>
      <c r="AB1129" s="116"/>
      <c r="AC1129" s="116"/>
    </row>
    <row r="1130" ht="15.75" customHeight="1">
      <c r="A1130" s="110"/>
      <c r="B1130" s="110"/>
      <c r="C1130" s="110"/>
      <c r="D1130" s="110"/>
      <c r="E1130" s="110"/>
      <c r="F1130" s="110"/>
      <c r="G1130" s="110"/>
      <c r="H1130" s="111"/>
      <c r="I1130" s="111"/>
      <c r="J1130" s="112"/>
      <c r="K1130" s="111"/>
      <c r="L1130" s="111"/>
      <c r="M1130" s="110"/>
      <c r="N1130" s="110"/>
      <c r="O1130" s="113"/>
      <c r="P1130" s="110"/>
      <c r="Q1130" s="110"/>
      <c r="Y1130" s="114"/>
      <c r="Z1130" s="115"/>
      <c r="AA1130" s="115"/>
      <c r="AB1130" s="116"/>
      <c r="AC1130" s="116"/>
    </row>
    <row r="1131" ht="15.75" customHeight="1">
      <c r="A1131" s="110"/>
      <c r="B1131" s="110"/>
      <c r="C1131" s="110"/>
      <c r="D1131" s="110"/>
      <c r="E1131" s="110"/>
      <c r="F1131" s="110"/>
      <c r="G1131" s="110"/>
      <c r="H1131" s="111"/>
      <c r="I1131" s="111"/>
      <c r="J1131" s="112"/>
      <c r="K1131" s="111"/>
      <c r="L1131" s="111"/>
      <c r="M1131" s="110"/>
      <c r="N1131" s="110"/>
      <c r="O1131" s="113"/>
      <c r="P1131" s="110"/>
      <c r="Q1131" s="110"/>
      <c r="Y1131" s="114"/>
      <c r="Z1131" s="115"/>
      <c r="AA1131" s="115"/>
      <c r="AB1131" s="116"/>
      <c r="AC1131" s="116"/>
    </row>
    <row r="1132" ht="15.75" customHeight="1">
      <c r="A1132" s="110"/>
      <c r="B1132" s="110"/>
      <c r="C1132" s="110"/>
      <c r="D1132" s="110"/>
      <c r="E1132" s="110"/>
      <c r="F1132" s="110"/>
      <c r="G1132" s="110"/>
      <c r="H1132" s="111"/>
      <c r="I1132" s="111"/>
      <c r="J1132" s="112"/>
      <c r="K1132" s="111"/>
      <c r="L1132" s="111"/>
      <c r="M1132" s="110"/>
      <c r="N1132" s="110"/>
      <c r="O1132" s="113"/>
      <c r="P1132" s="110"/>
      <c r="Q1132" s="110"/>
      <c r="Y1132" s="114"/>
      <c r="Z1132" s="115"/>
      <c r="AA1132" s="115"/>
      <c r="AB1132" s="116"/>
      <c r="AC1132" s="116"/>
    </row>
    <row r="1133" ht="15.75" customHeight="1">
      <c r="A1133" s="110"/>
      <c r="B1133" s="110"/>
      <c r="C1133" s="110"/>
      <c r="D1133" s="110"/>
      <c r="E1133" s="110"/>
      <c r="F1133" s="110"/>
      <c r="G1133" s="110"/>
      <c r="H1133" s="111"/>
      <c r="I1133" s="111"/>
      <c r="J1133" s="112"/>
      <c r="K1133" s="111"/>
      <c r="L1133" s="111"/>
      <c r="M1133" s="110"/>
      <c r="N1133" s="110"/>
      <c r="O1133" s="113"/>
      <c r="P1133" s="110"/>
      <c r="Q1133" s="110"/>
      <c r="Y1133" s="114"/>
      <c r="Z1133" s="115"/>
      <c r="AA1133" s="115"/>
      <c r="AB1133" s="116"/>
      <c r="AC1133" s="116"/>
    </row>
    <row r="1134" ht="15.75" customHeight="1">
      <c r="A1134" s="110"/>
      <c r="B1134" s="110"/>
      <c r="C1134" s="110"/>
      <c r="D1134" s="110"/>
      <c r="E1134" s="110"/>
      <c r="F1134" s="110"/>
      <c r="G1134" s="110"/>
      <c r="H1134" s="111"/>
      <c r="I1134" s="111"/>
      <c r="J1134" s="112"/>
      <c r="K1134" s="111"/>
      <c r="L1134" s="111"/>
      <c r="M1134" s="110"/>
      <c r="N1134" s="110"/>
      <c r="O1134" s="113"/>
      <c r="P1134" s="110"/>
      <c r="Q1134" s="110"/>
      <c r="Y1134" s="114"/>
      <c r="Z1134" s="115"/>
      <c r="AA1134" s="115"/>
      <c r="AB1134" s="116"/>
      <c r="AC1134" s="116"/>
    </row>
    <row r="1135" ht="15.75" customHeight="1">
      <c r="A1135" s="110"/>
      <c r="B1135" s="110"/>
      <c r="C1135" s="110"/>
      <c r="D1135" s="110"/>
      <c r="E1135" s="110"/>
      <c r="F1135" s="110"/>
      <c r="G1135" s="110"/>
      <c r="H1135" s="111"/>
      <c r="I1135" s="111"/>
      <c r="J1135" s="112"/>
      <c r="K1135" s="111"/>
      <c r="L1135" s="111"/>
      <c r="M1135" s="110"/>
      <c r="N1135" s="110"/>
      <c r="O1135" s="113"/>
      <c r="P1135" s="110"/>
      <c r="Q1135" s="110"/>
      <c r="Y1135" s="114"/>
      <c r="Z1135" s="115"/>
      <c r="AA1135" s="115"/>
      <c r="AB1135" s="116"/>
      <c r="AC1135" s="116"/>
    </row>
    <row r="1136" ht="15.75" customHeight="1">
      <c r="A1136" s="110"/>
      <c r="B1136" s="110"/>
      <c r="C1136" s="110"/>
      <c r="D1136" s="110"/>
      <c r="E1136" s="110"/>
      <c r="F1136" s="110"/>
      <c r="G1136" s="110"/>
      <c r="H1136" s="111"/>
      <c r="I1136" s="111"/>
      <c r="J1136" s="112"/>
      <c r="K1136" s="111"/>
      <c r="L1136" s="111"/>
      <c r="M1136" s="110"/>
      <c r="N1136" s="110"/>
      <c r="O1136" s="113"/>
      <c r="P1136" s="110"/>
      <c r="Q1136" s="110"/>
      <c r="Y1136" s="114"/>
      <c r="Z1136" s="115"/>
      <c r="AA1136" s="115"/>
      <c r="AB1136" s="116"/>
      <c r="AC1136" s="116"/>
    </row>
    <row r="1137" ht="15.75" customHeight="1">
      <c r="A1137" s="110"/>
      <c r="B1137" s="110"/>
      <c r="C1137" s="110"/>
      <c r="D1137" s="110"/>
      <c r="E1137" s="110"/>
      <c r="F1137" s="110"/>
      <c r="G1137" s="110"/>
      <c r="H1137" s="111"/>
      <c r="I1137" s="111"/>
      <c r="J1137" s="112"/>
      <c r="K1137" s="111"/>
      <c r="L1137" s="111"/>
      <c r="M1137" s="110"/>
      <c r="N1137" s="110"/>
      <c r="O1137" s="113"/>
      <c r="P1137" s="110"/>
      <c r="Q1137" s="110"/>
      <c r="Y1137" s="114"/>
      <c r="Z1137" s="115"/>
      <c r="AA1137" s="115"/>
      <c r="AB1137" s="116"/>
      <c r="AC1137" s="116"/>
    </row>
    <row r="1138" ht="15.75" customHeight="1">
      <c r="A1138" s="110"/>
      <c r="B1138" s="110"/>
      <c r="C1138" s="110"/>
      <c r="D1138" s="110"/>
      <c r="E1138" s="110"/>
      <c r="F1138" s="110"/>
      <c r="G1138" s="110"/>
      <c r="H1138" s="111"/>
      <c r="I1138" s="111"/>
      <c r="J1138" s="112"/>
      <c r="K1138" s="111"/>
      <c r="L1138" s="111"/>
      <c r="M1138" s="110"/>
      <c r="N1138" s="110"/>
      <c r="O1138" s="113"/>
      <c r="P1138" s="110"/>
      <c r="Q1138" s="110"/>
      <c r="Y1138" s="114"/>
      <c r="Z1138" s="115"/>
      <c r="AA1138" s="115"/>
      <c r="AB1138" s="116"/>
      <c r="AC1138" s="116"/>
    </row>
    <row r="1139" ht="15.75" customHeight="1">
      <c r="A1139" s="110"/>
      <c r="B1139" s="110"/>
      <c r="C1139" s="110"/>
      <c r="D1139" s="110"/>
      <c r="E1139" s="110"/>
      <c r="F1139" s="110"/>
      <c r="G1139" s="110"/>
      <c r="H1139" s="111"/>
      <c r="I1139" s="111"/>
      <c r="J1139" s="112"/>
      <c r="K1139" s="111"/>
      <c r="L1139" s="111"/>
      <c r="M1139" s="110"/>
      <c r="N1139" s="110"/>
      <c r="O1139" s="113"/>
      <c r="P1139" s="110"/>
      <c r="Q1139" s="110"/>
      <c r="Y1139" s="114"/>
      <c r="Z1139" s="115"/>
      <c r="AA1139" s="115"/>
      <c r="AB1139" s="116"/>
      <c r="AC1139" s="116"/>
    </row>
    <row r="1140" ht="15.75" customHeight="1">
      <c r="A1140" s="110"/>
      <c r="B1140" s="110"/>
      <c r="C1140" s="110"/>
      <c r="D1140" s="110"/>
      <c r="E1140" s="110"/>
      <c r="F1140" s="110"/>
      <c r="G1140" s="110"/>
      <c r="H1140" s="111"/>
      <c r="I1140" s="111"/>
      <c r="J1140" s="112"/>
      <c r="K1140" s="111"/>
      <c r="L1140" s="111"/>
      <c r="M1140" s="110"/>
      <c r="N1140" s="110"/>
      <c r="O1140" s="113"/>
      <c r="P1140" s="110"/>
      <c r="Q1140" s="110"/>
      <c r="Y1140" s="114"/>
      <c r="Z1140" s="115"/>
      <c r="AA1140" s="115"/>
      <c r="AB1140" s="116"/>
      <c r="AC1140" s="116"/>
    </row>
    <row r="1141" ht="15.75" customHeight="1">
      <c r="A1141" s="110"/>
      <c r="B1141" s="110"/>
      <c r="C1141" s="110"/>
      <c r="D1141" s="110"/>
      <c r="E1141" s="110"/>
      <c r="F1141" s="110"/>
      <c r="G1141" s="110"/>
      <c r="H1141" s="111"/>
      <c r="I1141" s="111"/>
      <c r="J1141" s="112"/>
      <c r="K1141" s="111"/>
      <c r="L1141" s="111"/>
      <c r="M1141" s="110"/>
      <c r="N1141" s="110"/>
      <c r="O1141" s="113"/>
      <c r="P1141" s="110"/>
      <c r="Q1141" s="110"/>
      <c r="Y1141" s="114"/>
      <c r="Z1141" s="115"/>
      <c r="AA1141" s="115"/>
      <c r="AB1141" s="116"/>
      <c r="AC1141" s="116"/>
    </row>
    <row r="1142" ht="15.75" customHeight="1">
      <c r="A1142" s="110"/>
      <c r="B1142" s="110"/>
      <c r="C1142" s="110"/>
      <c r="D1142" s="110"/>
      <c r="E1142" s="110"/>
      <c r="F1142" s="110"/>
      <c r="G1142" s="110"/>
      <c r="H1142" s="111"/>
      <c r="I1142" s="111"/>
      <c r="J1142" s="112"/>
      <c r="K1142" s="111"/>
      <c r="L1142" s="111"/>
      <c r="M1142" s="110"/>
      <c r="N1142" s="110"/>
      <c r="O1142" s="113"/>
      <c r="P1142" s="110"/>
      <c r="Q1142" s="110"/>
      <c r="Y1142" s="114"/>
      <c r="Z1142" s="115"/>
      <c r="AA1142" s="115"/>
      <c r="AB1142" s="116"/>
      <c r="AC1142" s="116"/>
    </row>
    <row r="1143" ht="15.75" customHeight="1">
      <c r="A1143" s="110"/>
      <c r="B1143" s="110"/>
      <c r="C1143" s="110"/>
      <c r="D1143" s="110"/>
      <c r="E1143" s="110"/>
      <c r="F1143" s="110"/>
      <c r="G1143" s="110"/>
      <c r="H1143" s="111"/>
      <c r="I1143" s="111"/>
      <c r="J1143" s="112"/>
      <c r="K1143" s="111"/>
      <c r="L1143" s="111"/>
      <c r="M1143" s="110"/>
      <c r="N1143" s="110"/>
      <c r="O1143" s="113"/>
      <c r="P1143" s="110"/>
      <c r="Q1143" s="110"/>
      <c r="Y1143" s="114"/>
      <c r="Z1143" s="115"/>
      <c r="AA1143" s="115"/>
      <c r="AB1143" s="116"/>
      <c r="AC1143" s="116"/>
    </row>
    <row r="1144" ht="15.75" customHeight="1">
      <c r="A1144" s="110"/>
      <c r="B1144" s="110"/>
      <c r="C1144" s="110"/>
      <c r="D1144" s="110"/>
      <c r="E1144" s="110"/>
      <c r="F1144" s="110"/>
      <c r="G1144" s="110"/>
      <c r="H1144" s="111"/>
      <c r="I1144" s="111"/>
      <c r="J1144" s="112"/>
      <c r="K1144" s="111"/>
      <c r="L1144" s="111"/>
      <c r="M1144" s="110"/>
      <c r="N1144" s="110"/>
      <c r="O1144" s="113"/>
      <c r="P1144" s="110"/>
      <c r="Q1144" s="110"/>
      <c r="Y1144" s="114"/>
      <c r="Z1144" s="115"/>
      <c r="AA1144" s="115"/>
      <c r="AB1144" s="116"/>
      <c r="AC1144" s="116"/>
    </row>
    <row r="1145" ht="15.75" customHeight="1">
      <c r="A1145" s="110"/>
      <c r="B1145" s="110"/>
      <c r="C1145" s="110"/>
      <c r="D1145" s="110"/>
      <c r="E1145" s="110"/>
      <c r="F1145" s="110"/>
      <c r="G1145" s="110"/>
      <c r="H1145" s="111"/>
      <c r="I1145" s="111"/>
      <c r="J1145" s="112"/>
      <c r="K1145" s="111"/>
      <c r="L1145" s="111"/>
      <c r="M1145" s="110"/>
      <c r="N1145" s="110"/>
      <c r="O1145" s="113"/>
      <c r="P1145" s="110"/>
      <c r="Q1145" s="110"/>
      <c r="Y1145" s="114"/>
      <c r="Z1145" s="115"/>
      <c r="AA1145" s="115"/>
      <c r="AB1145" s="116"/>
      <c r="AC1145" s="116"/>
    </row>
    <row r="1146" ht="15.75" customHeight="1">
      <c r="A1146" s="110"/>
      <c r="B1146" s="110"/>
      <c r="C1146" s="110"/>
      <c r="D1146" s="110"/>
      <c r="E1146" s="110"/>
      <c r="F1146" s="110"/>
      <c r="G1146" s="110"/>
      <c r="H1146" s="111"/>
      <c r="I1146" s="111"/>
      <c r="J1146" s="112"/>
      <c r="K1146" s="111"/>
      <c r="L1146" s="111"/>
      <c r="M1146" s="110"/>
      <c r="N1146" s="110"/>
      <c r="O1146" s="113"/>
      <c r="P1146" s="110"/>
      <c r="Q1146" s="110"/>
      <c r="Y1146" s="114"/>
      <c r="Z1146" s="115"/>
      <c r="AA1146" s="115"/>
      <c r="AB1146" s="116"/>
      <c r="AC1146" s="116"/>
    </row>
    <row r="1147" ht="15.75" customHeight="1">
      <c r="A1147" s="110"/>
      <c r="B1147" s="110"/>
      <c r="C1147" s="110"/>
      <c r="D1147" s="110"/>
      <c r="E1147" s="110"/>
      <c r="F1147" s="110"/>
      <c r="G1147" s="110"/>
      <c r="H1147" s="111"/>
      <c r="I1147" s="111"/>
      <c r="J1147" s="112"/>
      <c r="K1147" s="111"/>
      <c r="L1147" s="111"/>
      <c r="M1147" s="110"/>
      <c r="N1147" s="110"/>
      <c r="O1147" s="113"/>
      <c r="P1147" s="110"/>
      <c r="Q1147" s="110"/>
      <c r="Y1147" s="114"/>
      <c r="Z1147" s="115"/>
      <c r="AA1147" s="115"/>
      <c r="AB1147" s="116"/>
      <c r="AC1147" s="116"/>
    </row>
    <row r="1148" ht="15.75" customHeight="1">
      <c r="A1148" s="110"/>
      <c r="B1148" s="110"/>
      <c r="C1148" s="110"/>
      <c r="D1148" s="110"/>
      <c r="E1148" s="110"/>
      <c r="F1148" s="110"/>
      <c r="G1148" s="110"/>
      <c r="H1148" s="111"/>
      <c r="I1148" s="111"/>
      <c r="J1148" s="112"/>
      <c r="K1148" s="111"/>
      <c r="L1148" s="111"/>
      <c r="M1148" s="110"/>
      <c r="N1148" s="110"/>
      <c r="O1148" s="113"/>
      <c r="P1148" s="110"/>
      <c r="Q1148" s="110"/>
      <c r="Y1148" s="114"/>
      <c r="Z1148" s="115"/>
      <c r="AA1148" s="115"/>
      <c r="AB1148" s="116"/>
      <c r="AC1148" s="116"/>
    </row>
    <row r="1149" ht="15.75" customHeight="1">
      <c r="A1149" s="110"/>
      <c r="B1149" s="110"/>
      <c r="C1149" s="110"/>
      <c r="D1149" s="110"/>
      <c r="E1149" s="110"/>
      <c r="F1149" s="110"/>
      <c r="G1149" s="110"/>
      <c r="H1149" s="111"/>
      <c r="I1149" s="111"/>
      <c r="J1149" s="112"/>
      <c r="K1149" s="111"/>
      <c r="L1149" s="111"/>
      <c r="M1149" s="110"/>
      <c r="N1149" s="110"/>
      <c r="O1149" s="113"/>
      <c r="P1149" s="110"/>
      <c r="Q1149" s="110"/>
      <c r="Y1149" s="114"/>
      <c r="Z1149" s="115"/>
      <c r="AA1149" s="115"/>
      <c r="AB1149" s="116"/>
      <c r="AC1149" s="116"/>
    </row>
    <row r="1150" ht="15.75" customHeight="1">
      <c r="A1150" s="110"/>
      <c r="B1150" s="110"/>
      <c r="C1150" s="110"/>
      <c r="D1150" s="110"/>
      <c r="E1150" s="110"/>
      <c r="F1150" s="110"/>
      <c r="G1150" s="110"/>
      <c r="H1150" s="111"/>
      <c r="I1150" s="111"/>
      <c r="J1150" s="112"/>
      <c r="K1150" s="111"/>
      <c r="L1150" s="111"/>
      <c r="M1150" s="110"/>
      <c r="N1150" s="110"/>
      <c r="O1150" s="113"/>
      <c r="P1150" s="110"/>
      <c r="Q1150" s="110"/>
      <c r="Y1150" s="114"/>
      <c r="Z1150" s="115"/>
      <c r="AA1150" s="115"/>
      <c r="AB1150" s="116"/>
      <c r="AC1150" s="116"/>
    </row>
    <row r="1151" ht="15.75" customHeight="1">
      <c r="A1151" s="110"/>
      <c r="B1151" s="110"/>
      <c r="C1151" s="110"/>
      <c r="D1151" s="110"/>
      <c r="E1151" s="110"/>
      <c r="F1151" s="110"/>
      <c r="G1151" s="110"/>
      <c r="H1151" s="111"/>
      <c r="I1151" s="111"/>
      <c r="J1151" s="112"/>
      <c r="K1151" s="111"/>
      <c r="L1151" s="111"/>
      <c r="M1151" s="110"/>
      <c r="N1151" s="110"/>
      <c r="O1151" s="113"/>
      <c r="P1151" s="110"/>
      <c r="Q1151" s="110"/>
      <c r="Y1151" s="114"/>
      <c r="Z1151" s="115"/>
      <c r="AA1151" s="115"/>
      <c r="AB1151" s="116"/>
      <c r="AC1151" s="116"/>
    </row>
    <row r="1152" ht="15.75" customHeight="1">
      <c r="A1152" s="110"/>
      <c r="B1152" s="110"/>
      <c r="C1152" s="110"/>
      <c r="D1152" s="110"/>
      <c r="E1152" s="110"/>
      <c r="F1152" s="110"/>
      <c r="G1152" s="110"/>
      <c r="H1152" s="111"/>
      <c r="I1152" s="111"/>
      <c r="J1152" s="112"/>
      <c r="K1152" s="111"/>
      <c r="L1152" s="111"/>
      <c r="M1152" s="110"/>
      <c r="N1152" s="110"/>
      <c r="O1152" s="113"/>
      <c r="P1152" s="110"/>
      <c r="Q1152" s="110"/>
      <c r="Y1152" s="114"/>
      <c r="Z1152" s="115"/>
      <c r="AA1152" s="115"/>
      <c r="AB1152" s="116"/>
      <c r="AC1152" s="116"/>
    </row>
    <row r="1153" ht="15.75" customHeight="1">
      <c r="A1153" s="110"/>
      <c r="B1153" s="110"/>
      <c r="C1153" s="110"/>
      <c r="D1153" s="110"/>
      <c r="E1153" s="110"/>
      <c r="F1153" s="110"/>
      <c r="G1153" s="110"/>
      <c r="H1153" s="111"/>
      <c r="I1153" s="111"/>
      <c r="J1153" s="112"/>
      <c r="K1153" s="111"/>
      <c r="L1153" s="111"/>
      <c r="M1153" s="110"/>
      <c r="N1153" s="110"/>
      <c r="O1153" s="113"/>
      <c r="P1153" s="110"/>
      <c r="Q1153" s="110"/>
      <c r="Y1153" s="114"/>
      <c r="Z1153" s="115"/>
      <c r="AA1153" s="115"/>
      <c r="AB1153" s="116"/>
      <c r="AC1153" s="116"/>
    </row>
    <row r="1154" ht="15.75" customHeight="1">
      <c r="A1154" s="110"/>
      <c r="B1154" s="110"/>
      <c r="C1154" s="110"/>
      <c r="D1154" s="110"/>
      <c r="E1154" s="110"/>
      <c r="F1154" s="110"/>
      <c r="G1154" s="110"/>
      <c r="H1154" s="111"/>
      <c r="I1154" s="111"/>
      <c r="J1154" s="112"/>
      <c r="K1154" s="111"/>
      <c r="L1154" s="111"/>
      <c r="M1154" s="110"/>
      <c r="N1154" s="110"/>
      <c r="O1154" s="113"/>
      <c r="P1154" s="110"/>
      <c r="Q1154" s="110"/>
      <c r="Y1154" s="114"/>
      <c r="Z1154" s="115"/>
      <c r="AA1154" s="115"/>
      <c r="AB1154" s="116"/>
      <c r="AC1154" s="116"/>
    </row>
    <row r="1155" ht="15.75" customHeight="1">
      <c r="A1155" s="110"/>
      <c r="B1155" s="110"/>
      <c r="C1155" s="110"/>
      <c r="D1155" s="110"/>
      <c r="E1155" s="110"/>
      <c r="F1155" s="110"/>
      <c r="G1155" s="110"/>
      <c r="H1155" s="111"/>
      <c r="I1155" s="111"/>
      <c r="J1155" s="112"/>
      <c r="K1155" s="111"/>
      <c r="L1155" s="111"/>
      <c r="M1155" s="110"/>
      <c r="N1155" s="110"/>
      <c r="O1155" s="113"/>
      <c r="P1155" s="110"/>
      <c r="Q1155" s="110"/>
      <c r="Y1155" s="114"/>
      <c r="Z1155" s="115"/>
      <c r="AA1155" s="115"/>
      <c r="AB1155" s="116"/>
      <c r="AC1155" s="116"/>
    </row>
    <row r="1156" ht="15.75" customHeight="1">
      <c r="A1156" s="110"/>
      <c r="B1156" s="110"/>
      <c r="C1156" s="110"/>
      <c r="D1156" s="110"/>
      <c r="E1156" s="110"/>
      <c r="F1156" s="110"/>
      <c r="G1156" s="110"/>
      <c r="H1156" s="111"/>
      <c r="I1156" s="111"/>
      <c r="J1156" s="112"/>
      <c r="K1156" s="111"/>
      <c r="L1156" s="111"/>
      <c r="M1156" s="110"/>
      <c r="N1156" s="110"/>
      <c r="O1156" s="113"/>
      <c r="P1156" s="110"/>
      <c r="Q1156" s="110"/>
      <c r="Y1156" s="114"/>
      <c r="Z1156" s="115"/>
      <c r="AA1156" s="115"/>
      <c r="AB1156" s="116"/>
      <c r="AC1156" s="116"/>
    </row>
    <row r="1157" ht="15.75" customHeight="1">
      <c r="A1157" s="110"/>
      <c r="B1157" s="110"/>
      <c r="C1157" s="110"/>
      <c r="D1157" s="110"/>
      <c r="E1157" s="110"/>
      <c r="F1157" s="110"/>
      <c r="G1157" s="110"/>
      <c r="H1157" s="111"/>
      <c r="I1157" s="111"/>
      <c r="J1157" s="112"/>
      <c r="K1157" s="111"/>
      <c r="L1157" s="111"/>
      <c r="M1157" s="110"/>
      <c r="N1157" s="110"/>
      <c r="O1157" s="113"/>
      <c r="P1157" s="110"/>
      <c r="Q1157" s="110"/>
      <c r="Y1157" s="114"/>
      <c r="Z1157" s="115"/>
      <c r="AA1157" s="115"/>
      <c r="AB1157" s="116"/>
      <c r="AC1157" s="116"/>
    </row>
    <row r="1158" ht="15.75" customHeight="1">
      <c r="A1158" s="110"/>
      <c r="B1158" s="110"/>
      <c r="C1158" s="110"/>
      <c r="D1158" s="110"/>
      <c r="E1158" s="110"/>
      <c r="F1158" s="110"/>
      <c r="G1158" s="110"/>
      <c r="H1158" s="111"/>
      <c r="I1158" s="111"/>
      <c r="J1158" s="112"/>
      <c r="K1158" s="111"/>
      <c r="L1158" s="111"/>
      <c r="M1158" s="110"/>
      <c r="N1158" s="110"/>
      <c r="O1158" s="113"/>
      <c r="P1158" s="110"/>
      <c r="Q1158" s="110"/>
      <c r="Y1158" s="114"/>
      <c r="Z1158" s="115"/>
      <c r="AA1158" s="115"/>
      <c r="AB1158" s="116"/>
      <c r="AC1158" s="116"/>
    </row>
    <row r="1159" ht="15.75" customHeight="1">
      <c r="A1159" s="110"/>
      <c r="B1159" s="110"/>
      <c r="C1159" s="110"/>
      <c r="D1159" s="110"/>
      <c r="E1159" s="110"/>
      <c r="F1159" s="110"/>
      <c r="G1159" s="110"/>
      <c r="H1159" s="111"/>
      <c r="I1159" s="111"/>
      <c r="J1159" s="112"/>
      <c r="K1159" s="111"/>
      <c r="L1159" s="111"/>
      <c r="M1159" s="110"/>
      <c r="N1159" s="110"/>
      <c r="O1159" s="113"/>
      <c r="P1159" s="110"/>
      <c r="Q1159" s="110"/>
      <c r="Y1159" s="114"/>
      <c r="Z1159" s="115"/>
      <c r="AA1159" s="115"/>
      <c r="AB1159" s="116"/>
      <c r="AC1159" s="116"/>
    </row>
    <row r="1160" ht="15.75" customHeight="1">
      <c r="A1160" s="110"/>
      <c r="B1160" s="110"/>
      <c r="C1160" s="110"/>
      <c r="D1160" s="110"/>
      <c r="E1160" s="110"/>
      <c r="F1160" s="110"/>
      <c r="G1160" s="110"/>
      <c r="H1160" s="111"/>
      <c r="I1160" s="111"/>
      <c r="J1160" s="112"/>
      <c r="K1160" s="111"/>
      <c r="L1160" s="111"/>
      <c r="M1160" s="110"/>
      <c r="N1160" s="110"/>
      <c r="O1160" s="113"/>
      <c r="P1160" s="110"/>
      <c r="Q1160" s="110"/>
      <c r="Y1160" s="114"/>
      <c r="Z1160" s="115"/>
      <c r="AA1160" s="115"/>
      <c r="AB1160" s="116"/>
      <c r="AC1160" s="116"/>
    </row>
    <row r="1161" ht="15.75" customHeight="1">
      <c r="A1161" s="110"/>
      <c r="B1161" s="110"/>
      <c r="C1161" s="110"/>
      <c r="D1161" s="110"/>
      <c r="E1161" s="110"/>
      <c r="F1161" s="110"/>
      <c r="G1161" s="110"/>
      <c r="H1161" s="111"/>
      <c r="I1161" s="111"/>
      <c r="J1161" s="112"/>
      <c r="K1161" s="111"/>
      <c r="L1161" s="111"/>
      <c r="M1161" s="110"/>
      <c r="N1161" s="110"/>
      <c r="O1161" s="113"/>
      <c r="P1161" s="110"/>
      <c r="Q1161" s="110"/>
      <c r="Y1161" s="114"/>
      <c r="Z1161" s="115"/>
      <c r="AA1161" s="115"/>
      <c r="AB1161" s="116"/>
      <c r="AC1161" s="116"/>
    </row>
  </sheetData>
  <mergeCells count="3">
    <mergeCell ref="F3:F4"/>
    <mergeCell ref="F6:G6"/>
    <mergeCell ref="I6:K6"/>
  </mergeCells>
  <conditionalFormatting sqref="J8:J1007 M8:M1007">
    <cfRule type="containsText" dxfId="4" priority="1" operator="containsText" text="Dias para vencer">
      <formula>NOT(ISERROR(SEARCH(("Dias para vencer"),(J8))))</formula>
    </cfRule>
  </conditionalFormatting>
  <conditionalFormatting sqref="J8:J1007 M8:M1007">
    <cfRule type="cellIs" dxfId="3" priority="2" operator="equal">
      <formula>"Válido"</formula>
    </cfRule>
  </conditionalFormatting>
  <conditionalFormatting sqref="J8:J1007 M8:M1007">
    <cfRule type="cellIs" dxfId="0" priority="3" operator="equal">
      <formula>""""""</formula>
    </cfRule>
  </conditionalFormatting>
  <conditionalFormatting sqref="J8:J1007 M8:M1007">
    <cfRule type="cellIs" dxfId="1" priority="4" operator="equal">
      <formula>"INVÁLIDO"</formula>
    </cfRule>
  </conditionalFormatting>
  <conditionalFormatting sqref="J8:J1007 M8:M1007">
    <cfRule type="cellIs" dxfId="2" priority="5" operator="equal">
      <formula>"Vencido"</formula>
    </cfRule>
  </conditionalFormatting>
  <dataValidations>
    <dataValidation type="list" allowBlank="1" showErrorMessage="1" sqref="D8:D1007">
      <formula1>editar!$A$3:$A$11</formula1>
    </dataValidation>
  </dataValidations>
  <printOptions/>
  <pageMargins bottom="0.7480314960629921" footer="0.0" header="0.0" left="0.11811023622047245" right="0.11811023622047245" top="0.7480314960629921"/>
  <pageSetup paperSize="9" orientation="landscape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8" width="2.0"/>
    <col customWidth="1" min="29" max="29" width="0.57"/>
    <col customWidth="1" min="30" max="94" width="2.0"/>
    <col customWidth="1" min="95" max="104" width="9.14"/>
    <col customWidth="1" min="105" max="105" width="29.57"/>
    <col customWidth="1" min="106" max="111" width="9.14"/>
  </cols>
  <sheetData>
    <row r="1" ht="10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17">
        <f>TODAY()</f>
        <v>44648</v>
      </c>
      <c r="BG1" s="118"/>
      <c r="BH1" s="118"/>
      <c r="BI1" s="118"/>
      <c r="BJ1" s="118"/>
      <c r="BK1" s="118"/>
      <c r="BL1" s="118"/>
      <c r="BM1" s="118"/>
      <c r="BN1" s="118"/>
      <c r="BO1" s="118"/>
      <c r="BP1" s="119"/>
      <c r="BQ1" s="120"/>
      <c r="BR1" s="120"/>
      <c r="BS1" s="120"/>
      <c r="BT1" s="120"/>
      <c r="BU1" s="120"/>
      <c r="BV1" s="120"/>
      <c r="BW1" s="120"/>
      <c r="BX1" s="1"/>
      <c r="BY1" s="1"/>
      <c r="BZ1" s="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</row>
    <row r="2" ht="15.0" hidden="1" customHeight="1">
      <c r="A2" s="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"/>
      <c r="BF2" s="124"/>
      <c r="BP2" s="125"/>
      <c r="BQ2" s="120"/>
      <c r="BR2" s="120"/>
      <c r="BS2" s="120"/>
      <c r="BT2" s="120"/>
      <c r="BU2" s="120"/>
      <c r="BV2" s="120"/>
      <c r="BW2" s="120"/>
      <c r="BX2" s="1"/>
      <c r="BY2" s="123"/>
      <c r="BZ2" s="123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</row>
    <row r="3" ht="15.0" hidden="1" customHeight="1">
      <c r="A3" s="1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2"/>
      <c r="BD3" s="122"/>
      <c r="BE3" s="1"/>
      <c r="BF3" s="124"/>
      <c r="BP3" s="125"/>
      <c r="BQ3" s="120"/>
      <c r="BR3" s="120"/>
      <c r="BS3" s="120"/>
      <c r="BT3" s="120"/>
      <c r="BU3" s="120"/>
      <c r="BV3" s="120"/>
      <c r="BW3" s="120"/>
      <c r="BX3" s="1"/>
      <c r="BY3" s="123"/>
      <c r="BZ3" s="123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</row>
    <row r="4" ht="2.25" customHeight="1">
      <c r="A4" s="1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2"/>
      <c r="BD4" s="122"/>
      <c r="BE4" s="1"/>
      <c r="BF4" s="124"/>
      <c r="BP4" s="125"/>
      <c r="BQ4" s="120"/>
      <c r="BR4" s="120"/>
      <c r="BS4" s="120"/>
      <c r="BT4" s="120"/>
      <c r="BU4" s="120"/>
      <c r="BV4" s="120"/>
      <c r="BW4" s="120"/>
      <c r="BX4" s="1"/>
      <c r="BY4" s="123"/>
      <c r="BZ4" s="123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</row>
    <row r="5" ht="15.0" customHeight="1">
      <c r="A5" s="1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2"/>
      <c r="BD5" s="122"/>
      <c r="BE5" s="1"/>
      <c r="BF5" s="124"/>
      <c r="BP5" s="125"/>
      <c r="BQ5" s="120"/>
      <c r="BR5" s="120"/>
      <c r="BS5" s="120"/>
      <c r="BT5" s="120"/>
      <c r="BU5" s="120"/>
      <c r="BV5" s="120"/>
      <c r="BW5" s="120"/>
      <c r="BX5" s="1"/>
      <c r="BY5" s="123"/>
      <c r="BZ5" s="123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</row>
    <row r="6" ht="15.0" customHeight="1">
      <c r="A6" s="1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"/>
      <c r="BF6" s="124"/>
      <c r="BP6" s="125"/>
      <c r="BQ6" s="120"/>
      <c r="BR6" s="120"/>
      <c r="BS6" s="120"/>
      <c r="BT6" s="120"/>
      <c r="BU6" s="120"/>
      <c r="BV6" s="120"/>
      <c r="BW6" s="120"/>
      <c r="BX6" s="1"/>
      <c r="BY6" s="123"/>
      <c r="BZ6" s="123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</row>
    <row r="7" ht="10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26"/>
      <c r="BG7" s="127"/>
      <c r="BH7" s="127"/>
      <c r="BI7" s="127"/>
      <c r="BJ7" s="127"/>
      <c r="BK7" s="127"/>
      <c r="BL7" s="127"/>
      <c r="BM7" s="127"/>
      <c r="BN7" s="127"/>
      <c r="BO7" s="127"/>
      <c r="BP7" s="128"/>
      <c r="BQ7" s="120"/>
      <c r="BR7" s="120"/>
      <c r="BS7" s="120"/>
      <c r="BT7" s="120"/>
      <c r="BU7" s="120"/>
      <c r="BV7" s="120"/>
      <c r="BW7" s="120"/>
      <c r="BX7" s="1"/>
      <c r="BY7" s="1"/>
      <c r="BZ7" s="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</row>
    <row r="8" ht="10.5" customHeight="1">
      <c r="A8" s="1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</row>
    <row r="9" ht="10.5" customHeight="1">
      <c r="A9" s="1"/>
      <c r="B9" s="129"/>
      <c r="C9" s="130">
        <f>DB77</f>
        <v>2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9"/>
      <c r="P9" s="129"/>
      <c r="Q9" s="1"/>
      <c r="R9" s="129"/>
      <c r="S9" s="131">
        <f>DB78</f>
        <v>0</v>
      </c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9"/>
      <c r="AF9" s="129"/>
      <c r="AG9" s="1"/>
      <c r="AH9" s="129"/>
      <c r="AI9" s="132">
        <f>DB79</f>
        <v>2</v>
      </c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9"/>
      <c r="AV9" s="129"/>
      <c r="AW9" s="1"/>
      <c r="AX9" s="129"/>
      <c r="AY9" s="133">
        <f>DB80</f>
        <v>0</v>
      </c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9"/>
      <c r="BL9" s="129"/>
      <c r="BM9" s="1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</row>
    <row r="10" ht="10.5" customHeight="1">
      <c r="A10" s="1"/>
      <c r="B10" s="129"/>
      <c r="C10" s="124"/>
      <c r="O10" s="125"/>
      <c r="P10" s="129"/>
      <c r="Q10" s="1"/>
      <c r="R10" s="129"/>
      <c r="S10" s="124"/>
      <c r="AE10" s="125"/>
      <c r="AF10" s="129"/>
      <c r="AG10" s="1"/>
      <c r="AH10" s="129"/>
      <c r="AI10" s="124"/>
      <c r="AU10" s="125"/>
      <c r="AV10" s="129"/>
      <c r="AW10" s="1"/>
      <c r="AX10" s="129"/>
      <c r="AY10" s="124"/>
      <c r="BK10" s="125"/>
      <c r="BL10" s="129"/>
      <c r="BM10" s="1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</row>
    <row r="11" ht="10.5" customHeight="1">
      <c r="A11" s="1"/>
      <c r="B11" s="129"/>
      <c r="C11" s="124"/>
      <c r="O11" s="125"/>
      <c r="P11" s="129"/>
      <c r="Q11" s="1"/>
      <c r="R11" s="129"/>
      <c r="S11" s="124"/>
      <c r="AE11" s="125"/>
      <c r="AF11" s="129"/>
      <c r="AG11" s="1"/>
      <c r="AH11" s="129"/>
      <c r="AI11" s="124"/>
      <c r="AU11" s="125"/>
      <c r="AV11" s="129"/>
      <c r="AW11" s="1"/>
      <c r="AX11" s="129"/>
      <c r="AY11" s="124"/>
      <c r="BK11" s="125"/>
      <c r="BL11" s="129"/>
      <c r="BM11" s="1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"/>
      <c r="CQ11" s="61"/>
      <c r="CR11" s="61"/>
      <c r="CS11" s="61"/>
      <c r="CT11" s="61"/>
      <c r="CU11" s="6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</row>
    <row r="12" ht="10.5" customHeight="1">
      <c r="A12" s="1"/>
      <c r="B12" s="129"/>
      <c r="C12" s="124"/>
      <c r="O12" s="125"/>
      <c r="P12" s="129"/>
      <c r="Q12" s="1"/>
      <c r="R12" s="129"/>
      <c r="S12" s="124"/>
      <c r="AE12" s="125"/>
      <c r="AF12" s="129"/>
      <c r="AG12" s="1"/>
      <c r="AH12" s="129"/>
      <c r="AI12" s="124"/>
      <c r="AU12" s="125"/>
      <c r="AV12" s="129"/>
      <c r="AW12" s="1"/>
      <c r="AX12" s="129"/>
      <c r="AY12" s="124"/>
      <c r="BK12" s="125"/>
      <c r="BL12" s="129"/>
      <c r="BM12" s="1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"/>
      <c r="CQ12" s="61"/>
      <c r="CR12" s="61"/>
      <c r="CS12" s="61"/>
      <c r="CT12" s="61"/>
      <c r="CU12" s="6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</row>
    <row r="13" ht="10.5" customHeight="1">
      <c r="A13" s="1"/>
      <c r="B13" s="129"/>
      <c r="C13" s="124"/>
      <c r="O13" s="125"/>
      <c r="P13" s="129"/>
      <c r="Q13" s="1"/>
      <c r="R13" s="129"/>
      <c r="S13" s="124"/>
      <c r="AE13" s="125"/>
      <c r="AF13" s="129"/>
      <c r="AG13" s="1"/>
      <c r="AH13" s="129"/>
      <c r="AI13" s="124"/>
      <c r="AU13" s="125"/>
      <c r="AV13" s="129"/>
      <c r="AW13" s="1"/>
      <c r="AX13" s="129"/>
      <c r="AY13" s="124"/>
      <c r="BK13" s="125"/>
      <c r="BL13" s="129"/>
      <c r="BM13" s="1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"/>
      <c r="CQ13" s="61"/>
      <c r="CR13" s="61"/>
      <c r="CS13" s="61"/>
      <c r="CT13" s="61"/>
      <c r="CU13" s="6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</row>
    <row r="14" ht="10.5" customHeight="1">
      <c r="A14" s="1"/>
      <c r="B14" s="129"/>
      <c r="C14" s="126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8"/>
      <c r="P14" s="129"/>
      <c r="Q14" s="1"/>
      <c r="R14" s="129"/>
      <c r="S14" s="126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8"/>
      <c r="AF14" s="129"/>
      <c r="AG14" s="1"/>
      <c r="AH14" s="129"/>
      <c r="AI14" s="126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8"/>
      <c r="AV14" s="129"/>
      <c r="AW14" s="1"/>
      <c r="AX14" s="129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8"/>
      <c r="BL14" s="129"/>
      <c r="BM14" s="1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"/>
      <c r="CQ14" s="61"/>
      <c r="CR14" s="61"/>
      <c r="CS14" s="61"/>
      <c r="CT14" s="61"/>
      <c r="CU14" s="6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</row>
    <row r="15" ht="10.5" customHeight="1">
      <c r="A15" s="1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"/>
      <c r="CQ15" s="61"/>
      <c r="CR15" s="61"/>
      <c r="CS15" s="61"/>
      <c r="CT15" s="61"/>
      <c r="CU15" s="6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</row>
    <row r="16" ht="10.5" customHeight="1">
      <c r="A16" s="1"/>
      <c r="B16" s="129"/>
      <c r="C16" s="134" t="s">
        <v>50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9"/>
      <c r="P16" s="129"/>
      <c r="Q16" s="1"/>
      <c r="R16" s="129"/>
      <c r="S16" s="135" t="s">
        <v>51</v>
      </c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9"/>
      <c r="AF16" s="129"/>
      <c r="AG16" s="1"/>
      <c r="AH16" s="129"/>
      <c r="AI16" s="136" t="s">
        <v>52</v>
      </c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9"/>
      <c r="AV16" s="129"/>
      <c r="AW16" s="1"/>
      <c r="AX16" s="129"/>
      <c r="AY16" s="137" t="s">
        <v>53</v>
      </c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9"/>
      <c r="BL16" s="129"/>
      <c r="BM16" s="1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38" t="s">
        <v>54</v>
      </c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"/>
      <c r="CQ16" s="61"/>
      <c r="CR16" s="61"/>
      <c r="CS16" s="61"/>
      <c r="CT16" s="61"/>
      <c r="CU16" s="6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</row>
    <row r="17" ht="10.5" customHeight="1">
      <c r="A17" s="1"/>
      <c r="B17" s="129"/>
      <c r="C17" s="126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8"/>
      <c r="P17" s="129"/>
      <c r="Q17" s="1"/>
      <c r="R17" s="129"/>
      <c r="S17" s="126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8"/>
      <c r="AF17" s="129"/>
      <c r="AG17" s="1"/>
      <c r="AH17" s="129"/>
      <c r="AI17" s="126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8"/>
      <c r="AV17" s="129"/>
      <c r="AW17" s="1"/>
      <c r="AX17" s="129"/>
      <c r="AY17" s="126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8"/>
      <c r="BL17" s="129"/>
      <c r="BM17" s="1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"/>
      <c r="CQ17" s="61"/>
      <c r="CR17" s="61"/>
      <c r="CS17" s="61"/>
      <c r="CT17" s="61"/>
      <c r="CU17" s="6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</row>
    <row r="18" ht="10.5" customHeight="1">
      <c r="A18" s="1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"/>
      <c r="CQ18" s="61"/>
      <c r="CR18" s="61"/>
      <c r="CS18" s="61"/>
      <c r="CT18" s="61"/>
      <c r="CU18" s="6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</row>
    <row r="19" ht="8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61"/>
      <c r="CR19" s="61"/>
      <c r="CS19" s="61"/>
      <c r="CT19" s="61"/>
      <c r="CU19" s="6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</row>
    <row r="20" ht="2.25" customHeight="1">
      <c r="A20" s="1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61"/>
      <c r="CR20" s="61"/>
      <c r="CS20" s="61"/>
      <c r="CT20" s="61"/>
      <c r="CU20" s="6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</row>
    <row r="21" ht="10.5" customHeight="1">
      <c r="A21" s="1"/>
      <c r="B21" s="140" t="str">
        <f>editar!A3</f>
        <v>AP 10 LT</v>
      </c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9"/>
      <c r="AC21" s="139"/>
      <c r="AD21" s="141">
        <f>DB86</f>
        <v>1</v>
      </c>
      <c r="AE21" s="118"/>
      <c r="AF21" s="119"/>
      <c r="AG21" s="139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29"/>
      <c r="BE21" s="129"/>
      <c r="BF21" s="129"/>
      <c r="BG21" s="129"/>
      <c r="BH21" s="129"/>
      <c r="BI21" s="129"/>
      <c r="BJ21" s="129"/>
      <c r="BK21" s="129"/>
      <c r="BL21" s="129"/>
      <c r="BM21" s="1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121"/>
      <c r="DC21" s="121"/>
      <c r="DD21" s="121"/>
      <c r="DE21" s="121"/>
      <c r="DF21" s="121"/>
      <c r="DG21" s="121"/>
    </row>
    <row r="22" ht="10.5" customHeight="1">
      <c r="A22" s="1"/>
      <c r="B22" s="126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8"/>
      <c r="AC22" s="139"/>
      <c r="AD22" s="126"/>
      <c r="AE22" s="127"/>
      <c r="AF22" s="128"/>
      <c r="AG22" s="139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29"/>
      <c r="BE22" s="129"/>
      <c r="BF22" s="129"/>
      <c r="BG22" s="129"/>
      <c r="BH22" s="129"/>
      <c r="BI22" s="129"/>
      <c r="BJ22" s="129"/>
      <c r="BK22" s="129"/>
      <c r="BL22" s="129"/>
      <c r="BM22" s="1"/>
      <c r="BN22" s="129"/>
      <c r="BO22" s="143">
        <f>IF(DB98="","",DB98)</f>
        <v>2</v>
      </c>
      <c r="BP22" s="118"/>
      <c r="BQ22" s="118"/>
      <c r="BR22" s="118"/>
      <c r="BS22" s="118"/>
      <c r="BT22" s="118"/>
      <c r="BU22" s="118"/>
      <c r="BV22" s="119"/>
      <c r="BW22" s="129"/>
      <c r="BX22" s="144">
        <f>IF(DB99="","",DB99)</f>
        <v>0</v>
      </c>
      <c r="BY22" s="118"/>
      <c r="BZ22" s="118"/>
      <c r="CA22" s="118"/>
      <c r="CB22" s="118"/>
      <c r="CC22" s="118"/>
      <c r="CD22" s="118"/>
      <c r="CE22" s="119"/>
      <c r="CF22" s="129"/>
      <c r="CG22" s="145">
        <f>IF(DB100="","",DB100)</f>
        <v>0</v>
      </c>
      <c r="CH22" s="118"/>
      <c r="CI22" s="118"/>
      <c r="CJ22" s="118"/>
      <c r="CK22" s="118"/>
      <c r="CL22" s="118"/>
      <c r="CM22" s="118"/>
      <c r="CN22" s="119"/>
      <c r="CO22" s="129"/>
      <c r="CP22" s="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121"/>
      <c r="DC22" s="121"/>
      <c r="DD22" s="121"/>
      <c r="DE22" s="121"/>
      <c r="DF22" s="121"/>
      <c r="DG22" s="121"/>
    </row>
    <row r="23" ht="3.75" customHeight="1">
      <c r="A23" s="1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46"/>
      <c r="AE23" s="146"/>
      <c r="AF23" s="146"/>
      <c r="AG23" s="139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29"/>
      <c r="BE23" s="129"/>
      <c r="BF23" s="129"/>
      <c r="BG23" s="129"/>
      <c r="BH23" s="129"/>
      <c r="BI23" s="129"/>
      <c r="BJ23" s="129"/>
      <c r="BK23" s="129"/>
      <c r="BL23" s="129"/>
      <c r="BM23" s="1"/>
      <c r="BN23" s="129"/>
      <c r="BO23" s="124"/>
      <c r="BV23" s="125"/>
      <c r="BW23" s="129"/>
      <c r="BX23" s="124"/>
      <c r="CE23" s="125"/>
      <c r="CF23" s="129"/>
      <c r="CG23" s="124"/>
      <c r="CN23" s="125"/>
      <c r="CO23" s="129"/>
      <c r="CP23" s="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121"/>
      <c r="DC23" s="121"/>
      <c r="DD23" s="121"/>
      <c r="DE23" s="121"/>
      <c r="DF23" s="121"/>
      <c r="DG23" s="121"/>
    </row>
    <row r="24" ht="10.5" customHeight="1">
      <c r="A24" s="1"/>
      <c r="B24" s="140" t="str">
        <f>editar!A4</f>
        <v>CO² 4 KG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9"/>
      <c r="AC24" s="139"/>
      <c r="AD24" s="141">
        <f>DB87</f>
        <v>0</v>
      </c>
      <c r="AE24" s="118"/>
      <c r="AF24" s="119"/>
      <c r="AG24" s="139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29"/>
      <c r="BE24" s="129"/>
      <c r="BF24" s="129"/>
      <c r="BG24" s="129"/>
      <c r="BH24" s="129"/>
      <c r="BI24" s="129"/>
      <c r="BJ24" s="129"/>
      <c r="BK24" s="129"/>
      <c r="BL24" s="129"/>
      <c r="BM24" s="1"/>
      <c r="BN24" s="129"/>
      <c r="BO24" s="124"/>
      <c r="BV24" s="125"/>
      <c r="BW24" s="129"/>
      <c r="BX24" s="124"/>
      <c r="CE24" s="125"/>
      <c r="CF24" s="129"/>
      <c r="CG24" s="124"/>
      <c r="CN24" s="125"/>
      <c r="CO24" s="129"/>
      <c r="CP24" s="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121"/>
      <c r="DC24" s="121"/>
      <c r="DD24" s="121"/>
      <c r="DE24" s="121"/>
      <c r="DF24" s="121"/>
      <c r="DG24" s="121"/>
    </row>
    <row r="25" ht="10.5" customHeight="1">
      <c r="A25" s="1"/>
      <c r="B25" s="126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8"/>
      <c r="AC25" s="139"/>
      <c r="AD25" s="126"/>
      <c r="AE25" s="127"/>
      <c r="AF25" s="128"/>
      <c r="AG25" s="139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29"/>
      <c r="BE25" s="129"/>
      <c r="BF25" s="129"/>
      <c r="BG25" s="129"/>
      <c r="BH25" s="129"/>
      <c r="BI25" s="129"/>
      <c r="BJ25" s="129"/>
      <c r="BK25" s="129"/>
      <c r="BL25" s="129"/>
      <c r="BM25" s="1"/>
      <c r="BN25" s="129"/>
      <c r="BO25" s="124"/>
      <c r="BV25" s="125"/>
      <c r="BW25" s="129"/>
      <c r="BX25" s="124"/>
      <c r="CE25" s="125"/>
      <c r="CF25" s="129"/>
      <c r="CG25" s="124"/>
      <c r="CN25" s="125"/>
      <c r="CO25" s="129"/>
      <c r="CP25" s="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121"/>
      <c r="DC25" s="121"/>
      <c r="DD25" s="121"/>
      <c r="DE25" s="121"/>
      <c r="DF25" s="121"/>
      <c r="DG25" s="121"/>
    </row>
    <row r="26" ht="3.75" customHeight="1">
      <c r="A26" s="1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46"/>
      <c r="AE26" s="146"/>
      <c r="AF26" s="146"/>
      <c r="AG26" s="139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29"/>
      <c r="BE26" s="129"/>
      <c r="BF26" s="129"/>
      <c r="BG26" s="129"/>
      <c r="BH26" s="129"/>
      <c r="BI26" s="129"/>
      <c r="BJ26" s="129"/>
      <c r="BK26" s="129"/>
      <c r="BL26" s="129"/>
      <c r="BM26" s="1"/>
      <c r="BN26" s="129"/>
      <c r="BO26" s="124"/>
      <c r="BV26" s="125"/>
      <c r="BW26" s="129"/>
      <c r="BX26" s="124"/>
      <c r="CE26" s="125"/>
      <c r="CF26" s="129"/>
      <c r="CG26" s="124"/>
      <c r="CN26" s="125"/>
      <c r="CO26" s="129"/>
      <c r="CP26" s="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121"/>
      <c r="DC26" s="121"/>
      <c r="DD26" s="121"/>
      <c r="DE26" s="121"/>
      <c r="DF26" s="121"/>
      <c r="DG26" s="121"/>
    </row>
    <row r="27" ht="10.5" customHeight="1">
      <c r="A27" s="1"/>
      <c r="B27" s="140" t="str">
        <f>editar!A5</f>
        <v>CO2 6 KG</v>
      </c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9"/>
      <c r="AC27" s="139"/>
      <c r="AD27" s="141">
        <f>DB88</f>
        <v>0</v>
      </c>
      <c r="AE27" s="118"/>
      <c r="AF27" s="119"/>
      <c r="AG27" s="139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29"/>
      <c r="BE27" s="129"/>
      <c r="BF27" s="129"/>
      <c r="BG27" s="129"/>
      <c r="BH27" s="129"/>
      <c r="BI27" s="129"/>
      <c r="BJ27" s="129"/>
      <c r="BK27" s="129"/>
      <c r="BL27" s="129"/>
      <c r="BM27" s="1"/>
      <c r="BN27" s="129"/>
      <c r="BO27" s="126"/>
      <c r="BP27" s="127"/>
      <c r="BQ27" s="127"/>
      <c r="BR27" s="127"/>
      <c r="BS27" s="127"/>
      <c r="BT27" s="127"/>
      <c r="BU27" s="127"/>
      <c r="BV27" s="128"/>
      <c r="BW27" s="129"/>
      <c r="BX27" s="126"/>
      <c r="BY27" s="127"/>
      <c r="BZ27" s="127"/>
      <c r="CA27" s="127"/>
      <c r="CB27" s="127"/>
      <c r="CC27" s="127"/>
      <c r="CD27" s="127"/>
      <c r="CE27" s="128"/>
      <c r="CF27" s="129"/>
      <c r="CG27" s="126"/>
      <c r="CH27" s="127"/>
      <c r="CI27" s="127"/>
      <c r="CJ27" s="127"/>
      <c r="CK27" s="127"/>
      <c r="CL27" s="127"/>
      <c r="CM27" s="127"/>
      <c r="CN27" s="128"/>
      <c r="CO27" s="129"/>
      <c r="CP27" s="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121"/>
      <c r="DC27" s="121"/>
      <c r="DD27" s="121"/>
      <c r="DE27" s="121"/>
      <c r="DF27" s="121"/>
      <c r="DG27" s="121"/>
    </row>
    <row r="28" ht="10.5" customHeight="1">
      <c r="A28" s="1"/>
      <c r="B28" s="126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8"/>
      <c r="AC28" s="139"/>
      <c r="AD28" s="126"/>
      <c r="AE28" s="127"/>
      <c r="AF28" s="128"/>
      <c r="AG28" s="139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29"/>
      <c r="BE28" s="129"/>
      <c r="BF28" s="129"/>
      <c r="BG28" s="129"/>
      <c r="BH28" s="129"/>
      <c r="BI28" s="129"/>
      <c r="BJ28" s="129"/>
      <c r="BK28" s="129"/>
      <c r="BL28" s="129"/>
      <c r="BM28" s="1"/>
      <c r="BN28" s="129"/>
      <c r="BO28" s="147" t="s">
        <v>51</v>
      </c>
      <c r="BP28" s="118"/>
      <c r="BQ28" s="118"/>
      <c r="BR28" s="118"/>
      <c r="BS28" s="118"/>
      <c r="BT28" s="118"/>
      <c r="BU28" s="118"/>
      <c r="BV28" s="119"/>
      <c r="BW28" s="129"/>
      <c r="BX28" s="148" t="s">
        <v>52</v>
      </c>
      <c r="BY28" s="118"/>
      <c r="BZ28" s="118"/>
      <c r="CA28" s="118"/>
      <c r="CB28" s="118"/>
      <c r="CC28" s="118"/>
      <c r="CD28" s="118"/>
      <c r="CE28" s="119"/>
      <c r="CF28" s="129"/>
      <c r="CG28" s="149" t="s">
        <v>53</v>
      </c>
      <c r="CH28" s="118"/>
      <c r="CI28" s="118"/>
      <c r="CJ28" s="118"/>
      <c r="CK28" s="118"/>
      <c r="CL28" s="118"/>
      <c r="CM28" s="118"/>
      <c r="CN28" s="119"/>
      <c r="CO28" s="129"/>
      <c r="CP28" s="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121"/>
      <c r="DC28" s="121"/>
      <c r="DD28" s="121"/>
      <c r="DE28" s="121"/>
      <c r="DF28" s="121"/>
      <c r="DG28" s="121"/>
    </row>
    <row r="29" ht="3.75" customHeight="1">
      <c r="A29" s="1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46"/>
      <c r="AE29" s="146"/>
      <c r="AF29" s="146"/>
      <c r="AG29" s="139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29"/>
      <c r="BE29" s="129"/>
      <c r="BF29" s="129"/>
      <c r="BG29" s="129"/>
      <c r="BH29" s="129"/>
      <c r="BI29" s="129"/>
      <c r="BJ29" s="129"/>
      <c r="BK29" s="129"/>
      <c r="BL29" s="129"/>
      <c r="BM29" s="1"/>
      <c r="BN29" s="129"/>
      <c r="BO29" s="124"/>
      <c r="BV29" s="125"/>
      <c r="BW29" s="129"/>
      <c r="BX29" s="124"/>
      <c r="CE29" s="125"/>
      <c r="CF29" s="129"/>
      <c r="CG29" s="124"/>
      <c r="CN29" s="125"/>
      <c r="CO29" s="129"/>
      <c r="CP29" s="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121"/>
      <c r="DC29" s="121"/>
      <c r="DD29" s="121"/>
      <c r="DE29" s="121"/>
      <c r="DF29" s="121"/>
      <c r="DG29" s="121"/>
    </row>
    <row r="30" ht="10.5" customHeight="1">
      <c r="A30" s="1"/>
      <c r="B30" s="140" t="str">
        <f>editar!A6</f>
        <v>PQS 4 KG BC</v>
      </c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9"/>
      <c r="AC30" s="139"/>
      <c r="AD30" s="141">
        <f>DB89</f>
        <v>0</v>
      </c>
      <c r="AE30" s="118"/>
      <c r="AF30" s="119"/>
      <c r="AG30" s="139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29"/>
      <c r="BE30" s="129"/>
      <c r="BF30" s="129"/>
      <c r="BG30" s="129"/>
      <c r="BH30" s="129"/>
      <c r="BI30" s="129"/>
      <c r="BJ30" s="129"/>
      <c r="BK30" s="129"/>
      <c r="BL30" s="129"/>
      <c r="BM30" s="1"/>
      <c r="BN30" s="129"/>
      <c r="BO30" s="126"/>
      <c r="BP30" s="127"/>
      <c r="BQ30" s="127"/>
      <c r="BR30" s="127"/>
      <c r="BS30" s="127"/>
      <c r="BT30" s="127"/>
      <c r="BU30" s="127"/>
      <c r="BV30" s="128"/>
      <c r="BW30" s="129"/>
      <c r="BX30" s="126"/>
      <c r="BY30" s="127"/>
      <c r="BZ30" s="127"/>
      <c r="CA30" s="127"/>
      <c r="CB30" s="127"/>
      <c r="CC30" s="127"/>
      <c r="CD30" s="127"/>
      <c r="CE30" s="128"/>
      <c r="CF30" s="129"/>
      <c r="CG30" s="126"/>
      <c r="CH30" s="127"/>
      <c r="CI30" s="127"/>
      <c r="CJ30" s="127"/>
      <c r="CK30" s="127"/>
      <c r="CL30" s="127"/>
      <c r="CM30" s="127"/>
      <c r="CN30" s="128"/>
      <c r="CO30" s="129"/>
      <c r="CP30" s="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121"/>
      <c r="DC30" s="121"/>
      <c r="DD30" s="121"/>
      <c r="DE30" s="121"/>
      <c r="DF30" s="121"/>
      <c r="DG30" s="121"/>
    </row>
    <row r="31" ht="10.5" customHeight="1">
      <c r="A31" s="1"/>
      <c r="B31" s="126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8"/>
      <c r="AC31" s="139"/>
      <c r="AD31" s="126"/>
      <c r="AE31" s="127"/>
      <c r="AF31" s="128"/>
      <c r="AG31" s="139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29"/>
      <c r="BE31" s="129"/>
      <c r="BF31" s="129"/>
      <c r="BG31" s="129"/>
      <c r="BH31" s="129"/>
      <c r="BI31" s="129"/>
      <c r="BJ31" s="129"/>
      <c r="BK31" s="129"/>
      <c r="BL31" s="129"/>
      <c r="BM31" s="1"/>
      <c r="BN31" s="129"/>
      <c r="BO31" s="140" t="s">
        <v>55</v>
      </c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9"/>
      <c r="CO31" s="129"/>
      <c r="CP31" s="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121"/>
      <c r="DC31" s="121"/>
      <c r="DD31" s="121"/>
      <c r="DE31" s="121"/>
      <c r="DF31" s="121"/>
      <c r="DG31" s="121"/>
    </row>
    <row r="32" ht="3.75" customHeight="1">
      <c r="A32" s="1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46"/>
      <c r="AE32" s="146"/>
      <c r="AF32" s="146"/>
      <c r="AG32" s="139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29"/>
      <c r="BE32" s="129"/>
      <c r="BF32" s="129"/>
      <c r="BG32" s="129"/>
      <c r="BH32" s="129"/>
      <c r="BI32" s="129"/>
      <c r="BJ32" s="129"/>
      <c r="BK32" s="129"/>
      <c r="BL32" s="129"/>
      <c r="BM32" s="1"/>
      <c r="BN32" s="129"/>
      <c r="BO32" s="124"/>
      <c r="CN32" s="125"/>
      <c r="CO32" s="129"/>
      <c r="CP32" s="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121"/>
      <c r="DC32" s="121"/>
      <c r="DD32" s="121"/>
      <c r="DE32" s="121"/>
      <c r="DF32" s="121"/>
      <c r="DG32" s="121"/>
    </row>
    <row r="33" ht="10.5" customHeight="1">
      <c r="A33" s="1"/>
      <c r="B33" s="140" t="str">
        <f>editar!A7</f>
        <v>PQS 6 KG BC</v>
      </c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9"/>
      <c r="AC33" s="139"/>
      <c r="AD33" s="141">
        <f>DB90</f>
        <v>0</v>
      </c>
      <c r="AE33" s="118"/>
      <c r="AF33" s="119"/>
      <c r="AG33" s="139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29"/>
      <c r="BE33" s="129"/>
      <c r="BF33" s="129"/>
      <c r="BG33" s="129"/>
      <c r="BH33" s="129"/>
      <c r="BI33" s="129"/>
      <c r="BJ33" s="129"/>
      <c r="BK33" s="129"/>
      <c r="BL33" s="129"/>
      <c r="BM33" s="1"/>
      <c r="BN33" s="129"/>
      <c r="BO33" s="126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8"/>
      <c r="CO33" s="129"/>
      <c r="CP33" s="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121"/>
      <c r="DC33" s="121"/>
      <c r="DD33" s="121"/>
      <c r="DE33" s="121"/>
      <c r="DF33" s="121"/>
      <c r="DG33" s="121"/>
    </row>
    <row r="34" ht="10.5" customHeight="1">
      <c r="A34" s="1"/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8"/>
      <c r="AC34" s="139"/>
      <c r="AD34" s="126"/>
      <c r="AE34" s="127"/>
      <c r="AF34" s="128"/>
      <c r="AG34" s="139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29"/>
      <c r="BE34" s="129"/>
      <c r="BF34" s="129"/>
      <c r="BG34" s="129"/>
      <c r="BH34" s="129"/>
      <c r="BI34" s="129"/>
      <c r="BJ34" s="129"/>
      <c r="BK34" s="129"/>
      <c r="BL34" s="129"/>
      <c r="BM34" s="1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121"/>
      <c r="DC34" s="121"/>
      <c r="DD34" s="121"/>
      <c r="DE34" s="121"/>
      <c r="DF34" s="121"/>
      <c r="DG34" s="121"/>
    </row>
    <row r="35" ht="3.75" customHeight="1">
      <c r="A35" s="1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46"/>
      <c r="AE35" s="146"/>
      <c r="AF35" s="146"/>
      <c r="AG35" s="139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29"/>
      <c r="BE35" s="129"/>
      <c r="BF35" s="129"/>
      <c r="BG35" s="129"/>
      <c r="BH35" s="129"/>
      <c r="BI35" s="129"/>
      <c r="BJ35" s="129"/>
      <c r="BK35" s="129"/>
      <c r="BL35" s="129"/>
      <c r="BM35" s="1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121"/>
      <c r="DC35" s="121"/>
      <c r="DD35" s="121"/>
      <c r="DE35" s="121"/>
      <c r="DF35" s="121"/>
      <c r="DG35" s="121"/>
    </row>
    <row r="36" ht="10.5" customHeight="1">
      <c r="A36" s="1"/>
      <c r="B36" s="140" t="str">
        <f>editar!A8</f>
        <v>PQS 12 KG BC</v>
      </c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9"/>
      <c r="AC36" s="139"/>
      <c r="AD36" s="141">
        <f>DB91</f>
        <v>0</v>
      </c>
      <c r="AE36" s="118"/>
      <c r="AF36" s="119"/>
      <c r="AG36" s="139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29"/>
      <c r="BE36" s="129"/>
      <c r="BF36" s="129"/>
      <c r="BG36" s="129"/>
      <c r="BH36" s="129"/>
      <c r="BI36" s="129"/>
      <c r="BJ36" s="129"/>
      <c r="BK36" s="129"/>
      <c r="BL36" s="129"/>
      <c r="BM36" s="1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121"/>
      <c r="DC36" s="121"/>
      <c r="DD36" s="121"/>
      <c r="DE36" s="121"/>
      <c r="DF36" s="121"/>
      <c r="DG36" s="121"/>
    </row>
    <row r="37" ht="10.5" customHeight="1">
      <c r="A37" s="1"/>
      <c r="B37" s="126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8"/>
      <c r="AC37" s="139"/>
      <c r="AD37" s="126"/>
      <c r="AE37" s="127"/>
      <c r="AF37" s="128"/>
      <c r="AG37" s="139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29"/>
      <c r="BE37" s="129"/>
      <c r="BF37" s="129"/>
      <c r="BG37" s="129"/>
      <c r="BH37" s="129"/>
      <c r="BI37" s="129"/>
      <c r="BJ37" s="129"/>
      <c r="BK37" s="129"/>
      <c r="BL37" s="129"/>
      <c r="BM37" s="1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121"/>
      <c r="DC37" s="121"/>
      <c r="DD37" s="121"/>
      <c r="DE37" s="121"/>
      <c r="DF37" s="121"/>
      <c r="DG37" s="121"/>
    </row>
    <row r="38" ht="3.75" customHeight="1">
      <c r="A38" s="1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46"/>
      <c r="AE38" s="146"/>
      <c r="AF38" s="146"/>
      <c r="AG38" s="139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29"/>
      <c r="BE38" s="129"/>
      <c r="BF38" s="129"/>
      <c r="BG38" s="129"/>
      <c r="BH38" s="129"/>
      <c r="BI38" s="129"/>
      <c r="BJ38" s="129"/>
      <c r="BK38" s="129"/>
      <c r="BL38" s="129"/>
      <c r="BM38" s="1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121"/>
      <c r="DC38" s="121"/>
      <c r="DD38" s="121"/>
      <c r="DE38" s="121"/>
      <c r="DF38" s="121"/>
      <c r="DG38" s="121"/>
    </row>
    <row r="39" ht="10.5" customHeight="1">
      <c r="A39" s="1"/>
      <c r="B39" s="140" t="str">
        <f>editar!A9</f>
        <v>Classe D</v>
      </c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9"/>
      <c r="AC39" s="139"/>
      <c r="AD39" s="141">
        <f>DB92</f>
        <v>0</v>
      </c>
      <c r="AE39" s="118"/>
      <c r="AF39" s="119"/>
      <c r="AG39" s="139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29"/>
      <c r="BE39" s="129"/>
      <c r="BF39" s="129"/>
      <c r="BG39" s="129"/>
      <c r="BH39" s="129"/>
      <c r="BI39" s="129"/>
      <c r="BJ39" s="129"/>
      <c r="BK39" s="129"/>
      <c r="BL39" s="129"/>
      <c r="BM39" s="1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121"/>
      <c r="DC39" s="121"/>
      <c r="DD39" s="121"/>
      <c r="DE39" s="121"/>
      <c r="DF39" s="121"/>
      <c r="DG39" s="121"/>
    </row>
    <row r="40" ht="10.5" customHeight="1">
      <c r="A40" s="1"/>
      <c r="B40" s="126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8"/>
      <c r="AC40" s="139"/>
      <c r="AD40" s="126"/>
      <c r="AE40" s="127"/>
      <c r="AF40" s="128"/>
      <c r="AG40" s="139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29"/>
      <c r="BE40" s="129"/>
      <c r="BF40" s="129"/>
      <c r="BG40" s="129"/>
      <c r="BH40" s="129"/>
      <c r="BI40" s="129"/>
      <c r="BJ40" s="129"/>
      <c r="BK40" s="129"/>
      <c r="BL40" s="129"/>
      <c r="BM40" s="1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121"/>
      <c r="DC40" s="121"/>
      <c r="DD40" s="121"/>
      <c r="DE40" s="121"/>
      <c r="DF40" s="121"/>
      <c r="DG40" s="121"/>
    </row>
    <row r="41" ht="3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50"/>
      <c r="AE41" s="150"/>
      <c r="AF41" s="150"/>
      <c r="AG41" s="1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121"/>
      <c r="DC41" s="121"/>
      <c r="DD41" s="121"/>
      <c r="DE41" s="121"/>
      <c r="DF41" s="121"/>
      <c r="DG41" s="121"/>
    </row>
    <row r="42" ht="10.5" customHeight="1">
      <c r="A42" s="1"/>
      <c r="B42" s="140" t="str">
        <f>editar!A10</f>
        <v>Classe K</v>
      </c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9"/>
      <c r="AC42" s="1"/>
      <c r="AD42" s="141">
        <f>DB93</f>
        <v>0</v>
      </c>
      <c r="AE42" s="118"/>
      <c r="AF42" s="119"/>
      <c r="AG42" s="1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121"/>
      <c r="DC42" s="121"/>
      <c r="DD42" s="121"/>
      <c r="DE42" s="121"/>
      <c r="DF42" s="121"/>
      <c r="DG42" s="121"/>
    </row>
    <row r="43" ht="10.5" customHeight="1">
      <c r="A43" s="1"/>
      <c r="B43" s="126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8"/>
      <c r="AC43" s="1"/>
      <c r="AD43" s="126"/>
      <c r="AE43" s="127"/>
      <c r="AF43" s="128"/>
      <c r="AG43" s="1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121"/>
      <c r="DC43" s="121"/>
      <c r="DD43" s="121"/>
      <c r="DE43" s="121"/>
      <c r="DF43" s="121"/>
      <c r="DG43" s="121"/>
    </row>
    <row r="44" ht="3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121"/>
      <c r="DC44" s="121"/>
      <c r="DD44" s="121"/>
      <c r="DE44" s="121"/>
      <c r="DF44" s="121"/>
      <c r="DG44" s="121"/>
    </row>
    <row r="45" ht="10.5" customHeight="1">
      <c r="A45" s="1"/>
      <c r="B45" s="151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9"/>
      <c r="AC45" s="1"/>
      <c r="AD45" s="152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9"/>
      <c r="BQ45" s="1"/>
      <c r="BR45" s="153"/>
      <c r="BS45" s="154"/>
      <c r="BT45" s="154"/>
      <c r="BU45" s="154"/>
      <c r="BV45" s="155"/>
      <c r="BW45" s="156"/>
      <c r="BX45" s="154"/>
      <c r="BY45" s="154"/>
      <c r="BZ45" s="154"/>
      <c r="CA45" s="155"/>
      <c r="CB45" s="157"/>
      <c r="CC45" s="155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121"/>
      <c r="DC45" s="121"/>
      <c r="DD45" s="121"/>
      <c r="DE45" s="121"/>
      <c r="DF45" s="121"/>
      <c r="DG45" s="121"/>
    </row>
    <row r="46" ht="10.5" customHeight="1">
      <c r="A46" s="1"/>
      <c r="B46" s="126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8"/>
      <c r="AC46" s="1"/>
      <c r="AD46" s="124"/>
      <c r="BP46" s="125"/>
      <c r="BQ46" s="1"/>
      <c r="BR46" s="1"/>
      <c r="BS46" s="15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9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121"/>
      <c r="DC46" s="121"/>
      <c r="DD46" s="121"/>
      <c r="DE46" s="121"/>
      <c r="DF46" s="121"/>
      <c r="DG46" s="121"/>
    </row>
    <row r="47" ht="10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59"/>
      <c r="AB47" s="159"/>
      <c r="AC47" s="159"/>
      <c r="AD47" s="126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8"/>
      <c r="BQ47" s="159"/>
      <c r="BR47" s="159"/>
      <c r="BS47" s="126"/>
      <c r="BT47" s="127"/>
      <c r="BU47" s="127"/>
      <c r="BV47" s="127"/>
      <c r="BW47" s="127"/>
      <c r="BX47" s="127"/>
      <c r="BY47" s="127"/>
      <c r="BZ47" s="127"/>
      <c r="CA47" s="127"/>
      <c r="CB47" s="127"/>
      <c r="CC47" s="128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121"/>
      <c r="DC47" s="121"/>
      <c r="DD47" s="121"/>
      <c r="DE47" s="121"/>
      <c r="DF47" s="121"/>
      <c r="DG47" s="121"/>
    </row>
    <row r="48" ht="10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60"/>
      <c r="BT48" s="118"/>
      <c r="BU48" s="118"/>
      <c r="BV48" s="118"/>
      <c r="BW48" s="118"/>
      <c r="BX48" s="118"/>
      <c r="BY48" s="118"/>
      <c r="BZ48" s="118"/>
      <c r="CA48" s="118"/>
      <c r="CB48" s="118"/>
      <c r="CC48" s="119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121"/>
      <c r="DC48" s="121"/>
      <c r="DD48" s="121"/>
      <c r="DE48" s="121"/>
      <c r="DF48" s="121"/>
      <c r="DG48" s="121"/>
    </row>
    <row r="49" ht="10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26"/>
      <c r="BT49" s="127"/>
      <c r="BU49" s="127"/>
      <c r="BV49" s="127"/>
      <c r="BW49" s="127"/>
      <c r="BX49" s="127"/>
      <c r="BY49" s="127"/>
      <c r="BZ49" s="127"/>
      <c r="CA49" s="127"/>
      <c r="CB49" s="127"/>
      <c r="CC49" s="128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121"/>
      <c r="DC49" s="121"/>
      <c r="DD49" s="121"/>
      <c r="DE49" s="121"/>
      <c r="DF49" s="121"/>
      <c r="DG49" s="121"/>
    </row>
    <row r="50" ht="10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53"/>
      <c r="BV50" s="154"/>
      <c r="BW50" s="154"/>
      <c r="BX50" s="154"/>
      <c r="BY50" s="154"/>
      <c r="BZ50" s="154"/>
      <c r="CA50" s="155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121"/>
      <c r="DC50" s="121"/>
      <c r="DD50" s="121"/>
      <c r="DE50" s="121"/>
      <c r="DF50" s="121"/>
      <c r="DG50" s="121"/>
    </row>
    <row r="51" ht="10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121"/>
      <c r="DE51" s="121"/>
      <c r="DF51" s="121"/>
      <c r="DG51" s="121"/>
    </row>
    <row r="52" ht="10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121"/>
      <c r="DE52" s="121"/>
      <c r="DF52" s="121"/>
      <c r="DG52" s="121"/>
    </row>
    <row r="53" ht="10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121"/>
      <c r="DE53" s="121"/>
      <c r="DF53" s="121"/>
      <c r="DG53" s="121"/>
    </row>
    <row r="54" ht="10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121"/>
      <c r="DE54" s="121"/>
      <c r="DF54" s="121"/>
      <c r="DG54" s="121"/>
    </row>
    <row r="55" ht="10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121"/>
      <c r="DE55" s="121"/>
      <c r="DF55" s="121"/>
      <c r="DG55" s="121"/>
    </row>
    <row r="56" ht="10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121"/>
      <c r="DE56" s="121"/>
      <c r="DF56" s="121"/>
      <c r="DG56" s="121"/>
    </row>
    <row r="57" ht="10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121"/>
      <c r="DE57" s="121"/>
      <c r="DF57" s="121"/>
      <c r="DG57" s="121"/>
    </row>
    <row r="58" ht="10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121"/>
      <c r="DE58" s="121"/>
      <c r="DF58" s="121"/>
      <c r="DG58" s="121"/>
    </row>
    <row r="59" ht="10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121"/>
      <c r="DE59" s="121"/>
      <c r="DF59" s="121"/>
      <c r="DG59" s="121"/>
    </row>
    <row r="60" ht="10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121"/>
      <c r="DE60" s="121"/>
      <c r="DF60" s="121"/>
      <c r="DG60" s="121"/>
    </row>
    <row r="61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121"/>
      <c r="DE61" s="121"/>
      <c r="DF61" s="121"/>
      <c r="DG61" s="121"/>
    </row>
    <row r="62" ht="10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121"/>
      <c r="DE62" s="121"/>
      <c r="DF62" s="121"/>
      <c r="DG62" s="121"/>
    </row>
    <row r="63" ht="10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121"/>
      <c r="DE63" s="121"/>
      <c r="DF63" s="121"/>
      <c r="DG63" s="121"/>
    </row>
    <row r="64" ht="10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121"/>
      <c r="DE64" s="121"/>
      <c r="DF64" s="121"/>
      <c r="DG64" s="121"/>
    </row>
    <row r="65" ht="10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121"/>
      <c r="DE65" s="121"/>
      <c r="DF65" s="121"/>
      <c r="DG65" s="121"/>
    </row>
    <row r="66" ht="10.5" hidden="1" customHeight="1">
      <c r="A66" s="1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121"/>
      <c r="DE66" s="121"/>
      <c r="DF66" s="121"/>
      <c r="DG66" s="121"/>
    </row>
    <row r="67" ht="10.5" customHeight="1">
      <c r="A67" s="1"/>
      <c r="B67" s="129"/>
      <c r="C67" s="161" t="s">
        <v>56</v>
      </c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9"/>
      <c r="T67" s="161" t="s">
        <v>57</v>
      </c>
      <c r="U67" s="118"/>
      <c r="V67" s="118"/>
      <c r="W67" s="118"/>
      <c r="X67" s="118"/>
      <c r="Y67" s="119"/>
      <c r="Z67" s="161" t="s">
        <v>58</v>
      </c>
      <c r="AA67" s="118"/>
      <c r="AB67" s="118"/>
      <c r="AC67" s="118"/>
      <c r="AD67" s="118"/>
      <c r="AE67" s="118"/>
      <c r="AF67" s="119"/>
      <c r="AG67" s="161" t="s">
        <v>59</v>
      </c>
      <c r="AH67" s="118"/>
      <c r="AI67" s="118"/>
      <c r="AJ67" s="118"/>
      <c r="AK67" s="118"/>
      <c r="AL67" s="119"/>
      <c r="AM67" s="161" t="s">
        <v>60</v>
      </c>
      <c r="AN67" s="118"/>
      <c r="AO67" s="118"/>
      <c r="AP67" s="118"/>
      <c r="AQ67" s="118"/>
      <c r="AR67" s="119"/>
      <c r="AS67" s="161" t="s">
        <v>61</v>
      </c>
      <c r="AT67" s="118"/>
      <c r="AU67" s="118"/>
      <c r="AV67" s="118"/>
      <c r="AW67" s="118"/>
      <c r="AX67" s="119"/>
      <c r="AY67" s="161" t="s">
        <v>62</v>
      </c>
      <c r="AZ67" s="118"/>
      <c r="BA67" s="118"/>
      <c r="BB67" s="118"/>
      <c r="BC67" s="118"/>
      <c r="BD67" s="119"/>
      <c r="BE67" s="161" t="s">
        <v>63</v>
      </c>
      <c r="BF67" s="118"/>
      <c r="BG67" s="118"/>
      <c r="BH67" s="118"/>
      <c r="BI67" s="118"/>
      <c r="BJ67" s="119"/>
      <c r="BK67" s="161" t="s">
        <v>64</v>
      </c>
      <c r="BL67" s="118"/>
      <c r="BM67" s="118"/>
      <c r="BN67" s="118"/>
      <c r="BO67" s="118"/>
      <c r="BP67" s="119"/>
      <c r="BQ67" s="161" t="s">
        <v>65</v>
      </c>
      <c r="BR67" s="118"/>
      <c r="BS67" s="118"/>
      <c r="BT67" s="118"/>
      <c r="BU67" s="118"/>
      <c r="BV67" s="119"/>
      <c r="BW67" s="161" t="s">
        <v>66</v>
      </c>
      <c r="BX67" s="118"/>
      <c r="BY67" s="118"/>
      <c r="BZ67" s="118"/>
      <c r="CA67" s="118"/>
      <c r="CB67" s="119"/>
      <c r="CC67" s="161" t="s">
        <v>67</v>
      </c>
      <c r="CD67" s="118"/>
      <c r="CE67" s="118"/>
      <c r="CF67" s="118"/>
      <c r="CG67" s="118"/>
      <c r="CH67" s="119"/>
      <c r="CI67" s="161" t="s">
        <v>68</v>
      </c>
      <c r="CJ67" s="118"/>
      <c r="CK67" s="118"/>
      <c r="CL67" s="118"/>
      <c r="CM67" s="118"/>
      <c r="CN67" s="119"/>
      <c r="CO67" s="162"/>
      <c r="CP67" s="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121"/>
      <c r="DE67" s="121"/>
      <c r="DF67" s="121"/>
      <c r="DG67" s="121"/>
    </row>
    <row r="68" ht="10.5" customHeight="1">
      <c r="A68" s="1"/>
      <c r="B68" s="129"/>
      <c r="C68" s="126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8"/>
      <c r="T68" s="126"/>
      <c r="U68" s="127"/>
      <c r="V68" s="127"/>
      <c r="W68" s="127"/>
      <c r="X68" s="127"/>
      <c r="Y68" s="128"/>
      <c r="Z68" s="126"/>
      <c r="AA68" s="127"/>
      <c r="AB68" s="127"/>
      <c r="AC68" s="127"/>
      <c r="AD68" s="127"/>
      <c r="AE68" s="127"/>
      <c r="AF68" s="128"/>
      <c r="AG68" s="126"/>
      <c r="AH68" s="127"/>
      <c r="AI68" s="127"/>
      <c r="AJ68" s="127"/>
      <c r="AK68" s="127"/>
      <c r="AL68" s="128"/>
      <c r="AM68" s="126"/>
      <c r="AN68" s="127"/>
      <c r="AO68" s="127"/>
      <c r="AP68" s="127"/>
      <c r="AQ68" s="127"/>
      <c r="AR68" s="128"/>
      <c r="AS68" s="126"/>
      <c r="AT68" s="127"/>
      <c r="AU68" s="127"/>
      <c r="AV68" s="127"/>
      <c r="AW68" s="127"/>
      <c r="AX68" s="128"/>
      <c r="AY68" s="126"/>
      <c r="AZ68" s="127"/>
      <c r="BA68" s="127"/>
      <c r="BB68" s="127"/>
      <c r="BC68" s="127"/>
      <c r="BD68" s="128"/>
      <c r="BE68" s="126"/>
      <c r="BF68" s="127"/>
      <c r="BG68" s="127"/>
      <c r="BH68" s="127"/>
      <c r="BI68" s="127"/>
      <c r="BJ68" s="128"/>
      <c r="BK68" s="126"/>
      <c r="BL68" s="127"/>
      <c r="BM68" s="127"/>
      <c r="BN68" s="127"/>
      <c r="BO68" s="127"/>
      <c r="BP68" s="128"/>
      <c r="BQ68" s="126"/>
      <c r="BR68" s="127"/>
      <c r="BS68" s="127"/>
      <c r="BT68" s="127"/>
      <c r="BU68" s="127"/>
      <c r="BV68" s="128"/>
      <c r="BW68" s="126"/>
      <c r="BX68" s="127"/>
      <c r="BY68" s="127"/>
      <c r="BZ68" s="127"/>
      <c r="CA68" s="127"/>
      <c r="CB68" s="128"/>
      <c r="CC68" s="126"/>
      <c r="CD68" s="127"/>
      <c r="CE68" s="127"/>
      <c r="CF68" s="127"/>
      <c r="CG68" s="127"/>
      <c r="CH68" s="128"/>
      <c r="CI68" s="126"/>
      <c r="CJ68" s="127"/>
      <c r="CK68" s="127"/>
      <c r="CL68" s="127"/>
      <c r="CM68" s="127"/>
      <c r="CN68" s="128"/>
      <c r="CO68" s="162"/>
      <c r="CP68" s="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163"/>
      <c r="DG68" s="163"/>
    </row>
    <row r="69" ht="10.5" customHeight="1">
      <c r="A69" s="1"/>
      <c r="B69" s="129"/>
      <c r="C69" s="164" t="s">
        <v>69</v>
      </c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9"/>
      <c r="T69" s="165">
        <f>editar!$H$2</f>
        <v>0</v>
      </c>
      <c r="U69" s="118"/>
      <c r="V69" s="118"/>
      <c r="W69" s="118"/>
      <c r="X69" s="118"/>
      <c r="Y69" s="166"/>
      <c r="Z69" s="165">
        <f>editar!$H$3</f>
        <v>1</v>
      </c>
      <c r="AA69" s="118"/>
      <c r="AB69" s="118"/>
      <c r="AC69" s="118"/>
      <c r="AD69" s="118"/>
      <c r="AE69" s="118"/>
      <c r="AF69" s="166"/>
      <c r="AG69" s="165">
        <f>editar!$H$4</f>
        <v>0</v>
      </c>
      <c r="AH69" s="118"/>
      <c r="AI69" s="118"/>
      <c r="AJ69" s="118"/>
      <c r="AK69" s="118"/>
      <c r="AL69" s="166"/>
      <c r="AM69" s="165">
        <f>editar!$H$5</f>
        <v>0</v>
      </c>
      <c r="AN69" s="118"/>
      <c r="AO69" s="118"/>
      <c r="AP69" s="118"/>
      <c r="AQ69" s="118"/>
      <c r="AR69" s="166"/>
      <c r="AS69" s="165">
        <f>editar!$H$6</f>
        <v>0</v>
      </c>
      <c r="AT69" s="118"/>
      <c r="AU69" s="118"/>
      <c r="AV69" s="118"/>
      <c r="AW69" s="118"/>
      <c r="AX69" s="166"/>
      <c r="AY69" s="165">
        <f>editar!$H$7</f>
        <v>0</v>
      </c>
      <c r="AZ69" s="118"/>
      <c r="BA69" s="118"/>
      <c r="BB69" s="118"/>
      <c r="BC69" s="118"/>
      <c r="BD69" s="166"/>
      <c r="BE69" s="165">
        <f>editar!$H$8</f>
        <v>0</v>
      </c>
      <c r="BF69" s="118"/>
      <c r="BG69" s="118"/>
      <c r="BH69" s="118"/>
      <c r="BI69" s="118"/>
      <c r="BJ69" s="166"/>
      <c r="BK69" s="165">
        <f>editar!$H$9</f>
        <v>0</v>
      </c>
      <c r="BL69" s="118"/>
      <c r="BM69" s="118"/>
      <c r="BN69" s="118"/>
      <c r="BO69" s="118"/>
      <c r="BP69" s="166"/>
      <c r="BQ69" s="165">
        <f>editar!$H$10</f>
        <v>0</v>
      </c>
      <c r="BR69" s="118"/>
      <c r="BS69" s="118"/>
      <c r="BT69" s="118"/>
      <c r="BU69" s="118"/>
      <c r="BV69" s="166"/>
      <c r="BW69" s="165">
        <f>editar!$H$11</f>
        <v>0</v>
      </c>
      <c r="BX69" s="118"/>
      <c r="BY69" s="118"/>
      <c r="BZ69" s="118"/>
      <c r="CA69" s="118"/>
      <c r="CB69" s="166"/>
      <c r="CC69" s="165">
        <f>editar!$H$12</f>
        <v>0</v>
      </c>
      <c r="CD69" s="118"/>
      <c r="CE69" s="118"/>
      <c r="CF69" s="118"/>
      <c r="CG69" s="118"/>
      <c r="CH69" s="166"/>
      <c r="CI69" s="165">
        <f>editar!$H$13</f>
        <v>0</v>
      </c>
      <c r="CJ69" s="118"/>
      <c r="CK69" s="118"/>
      <c r="CL69" s="118"/>
      <c r="CM69" s="118"/>
      <c r="CN69" s="166"/>
      <c r="CO69" s="129"/>
      <c r="CP69" s="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163"/>
      <c r="DG69" s="163"/>
    </row>
    <row r="70" ht="10.5" customHeight="1">
      <c r="A70" s="1"/>
      <c r="B70" s="129"/>
      <c r="C70" s="124"/>
      <c r="S70" s="125"/>
      <c r="T70" s="167"/>
      <c r="Y70" s="168"/>
      <c r="Z70" s="167"/>
      <c r="AF70" s="168"/>
      <c r="AG70" s="167"/>
      <c r="AL70" s="168"/>
      <c r="AM70" s="167"/>
      <c r="AR70" s="168"/>
      <c r="AS70" s="167"/>
      <c r="AX70" s="168"/>
      <c r="AY70" s="167"/>
      <c r="BD70" s="168"/>
      <c r="BE70" s="167"/>
      <c r="BJ70" s="168"/>
      <c r="BK70" s="167"/>
      <c r="BP70" s="168"/>
      <c r="BQ70" s="167"/>
      <c r="BV70" s="168"/>
      <c r="BW70" s="167"/>
      <c r="CB70" s="168"/>
      <c r="CC70" s="167"/>
      <c r="CH70" s="168"/>
      <c r="CI70" s="167"/>
      <c r="CN70" s="168"/>
      <c r="CO70" s="129"/>
      <c r="CP70" s="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163"/>
      <c r="DG70" s="163"/>
    </row>
    <row r="71" ht="10.5" customHeight="1">
      <c r="A71" s="1"/>
      <c r="B71" s="129"/>
      <c r="C71" s="126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8"/>
      <c r="T71" s="169"/>
      <c r="U71" s="127"/>
      <c r="V71" s="127"/>
      <c r="W71" s="127"/>
      <c r="X71" s="127"/>
      <c r="Y71" s="170"/>
      <c r="Z71" s="169"/>
      <c r="AA71" s="127"/>
      <c r="AB71" s="127"/>
      <c r="AC71" s="127"/>
      <c r="AD71" s="127"/>
      <c r="AE71" s="127"/>
      <c r="AF71" s="170"/>
      <c r="AG71" s="169"/>
      <c r="AH71" s="127"/>
      <c r="AI71" s="127"/>
      <c r="AJ71" s="127"/>
      <c r="AK71" s="127"/>
      <c r="AL71" s="170"/>
      <c r="AM71" s="169"/>
      <c r="AN71" s="127"/>
      <c r="AO71" s="127"/>
      <c r="AP71" s="127"/>
      <c r="AQ71" s="127"/>
      <c r="AR71" s="170"/>
      <c r="AS71" s="169"/>
      <c r="AT71" s="127"/>
      <c r="AU71" s="127"/>
      <c r="AV71" s="127"/>
      <c r="AW71" s="127"/>
      <c r="AX71" s="170"/>
      <c r="AY71" s="169"/>
      <c r="AZ71" s="127"/>
      <c r="BA71" s="127"/>
      <c r="BB71" s="127"/>
      <c r="BC71" s="127"/>
      <c r="BD71" s="170"/>
      <c r="BE71" s="169"/>
      <c r="BF71" s="127"/>
      <c r="BG71" s="127"/>
      <c r="BH71" s="127"/>
      <c r="BI71" s="127"/>
      <c r="BJ71" s="170"/>
      <c r="BK71" s="169"/>
      <c r="BL71" s="127"/>
      <c r="BM71" s="127"/>
      <c r="BN71" s="127"/>
      <c r="BO71" s="127"/>
      <c r="BP71" s="170"/>
      <c r="BQ71" s="169"/>
      <c r="BR71" s="127"/>
      <c r="BS71" s="127"/>
      <c r="BT71" s="127"/>
      <c r="BU71" s="127"/>
      <c r="BV71" s="170"/>
      <c r="BW71" s="169"/>
      <c r="BX71" s="127"/>
      <c r="BY71" s="127"/>
      <c r="BZ71" s="127"/>
      <c r="CA71" s="127"/>
      <c r="CB71" s="170"/>
      <c r="CC71" s="169"/>
      <c r="CD71" s="127"/>
      <c r="CE71" s="127"/>
      <c r="CF71" s="127"/>
      <c r="CG71" s="127"/>
      <c r="CH71" s="170"/>
      <c r="CI71" s="169"/>
      <c r="CJ71" s="127"/>
      <c r="CK71" s="127"/>
      <c r="CL71" s="127"/>
      <c r="CM71" s="127"/>
      <c r="CN71" s="170"/>
      <c r="CO71" s="129"/>
      <c r="CP71" s="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171"/>
      <c r="DB71" s="171"/>
      <c r="DC71" s="171"/>
      <c r="DD71" s="171"/>
      <c r="DE71" s="171"/>
      <c r="DF71" s="163"/>
      <c r="DG71" s="163"/>
    </row>
    <row r="72" ht="7.5" customHeight="1">
      <c r="A72" s="1"/>
      <c r="B72" s="129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29"/>
      <c r="CP72" s="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171"/>
      <c r="DB72" s="171"/>
      <c r="DC72" s="171"/>
      <c r="DD72" s="171"/>
      <c r="DE72" s="171"/>
      <c r="DF72" s="163"/>
      <c r="DG72" s="163"/>
    </row>
    <row r="73" ht="10.5" customHeight="1">
      <c r="A73" s="1"/>
      <c r="B73" s="129"/>
      <c r="C73" s="174" t="s">
        <v>55</v>
      </c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9"/>
      <c r="T73" s="175">
        <f>editar!$I$2</f>
        <v>0</v>
      </c>
      <c r="U73" s="118"/>
      <c r="V73" s="118"/>
      <c r="W73" s="118"/>
      <c r="X73" s="118"/>
      <c r="Y73" s="166"/>
      <c r="Z73" s="175">
        <f>editar!$I$3</f>
        <v>0</v>
      </c>
      <c r="AA73" s="118"/>
      <c r="AB73" s="118"/>
      <c r="AC73" s="118"/>
      <c r="AD73" s="118"/>
      <c r="AE73" s="118"/>
      <c r="AF73" s="166"/>
      <c r="AG73" s="175">
        <f>editar!$I$4</f>
        <v>0</v>
      </c>
      <c r="AH73" s="118"/>
      <c r="AI73" s="118"/>
      <c r="AJ73" s="118"/>
      <c r="AK73" s="118"/>
      <c r="AL73" s="166"/>
      <c r="AM73" s="175">
        <f>editar!$I$5</f>
        <v>0</v>
      </c>
      <c r="AN73" s="118"/>
      <c r="AO73" s="118"/>
      <c r="AP73" s="118"/>
      <c r="AQ73" s="118"/>
      <c r="AR73" s="166"/>
      <c r="AS73" s="175">
        <f>editar!$I$6</f>
        <v>0</v>
      </c>
      <c r="AT73" s="118"/>
      <c r="AU73" s="118"/>
      <c r="AV73" s="118"/>
      <c r="AW73" s="118"/>
      <c r="AX73" s="166"/>
      <c r="AY73" s="175">
        <f>editar!$I$7</f>
        <v>0</v>
      </c>
      <c r="AZ73" s="118"/>
      <c r="BA73" s="118"/>
      <c r="BB73" s="118"/>
      <c r="BC73" s="118"/>
      <c r="BD73" s="166"/>
      <c r="BE73" s="175">
        <f>editar!$I$8</f>
        <v>0</v>
      </c>
      <c r="BF73" s="118"/>
      <c r="BG73" s="118"/>
      <c r="BH73" s="118"/>
      <c r="BI73" s="118"/>
      <c r="BJ73" s="166"/>
      <c r="BK73" s="175">
        <f>editar!$I$9</f>
        <v>0</v>
      </c>
      <c r="BL73" s="118"/>
      <c r="BM73" s="118"/>
      <c r="BN73" s="118"/>
      <c r="BO73" s="118"/>
      <c r="BP73" s="166"/>
      <c r="BQ73" s="175">
        <f>editar!$I$10</f>
        <v>0</v>
      </c>
      <c r="BR73" s="118"/>
      <c r="BS73" s="118"/>
      <c r="BT73" s="118"/>
      <c r="BU73" s="118"/>
      <c r="BV73" s="166"/>
      <c r="BW73" s="175">
        <f>editar!$I$11</f>
        <v>0</v>
      </c>
      <c r="BX73" s="118"/>
      <c r="BY73" s="118"/>
      <c r="BZ73" s="118"/>
      <c r="CA73" s="118"/>
      <c r="CB73" s="166"/>
      <c r="CC73" s="175">
        <f>editar!$I$12</f>
        <v>0</v>
      </c>
      <c r="CD73" s="118"/>
      <c r="CE73" s="118"/>
      <c r="CF73" s="118"/>
      <c r="CG73" s="118"/>
      <c r="CH73" s="166"/>
      <c r="CI73" s="175">
        <f>editar!$I$13</f>
        <v>0</v>
      </c>
      <c r="CJ73" s="118"/>
      <c r="CK73" s="118"/>
      <c r="CL73" s="118"/>
      <c r="CM73" s="118"/>
      <c r="CN73" s="166"/>
      <c r="CO73" s="129"/>
      <c r="CP73" s="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171"/>
      <c r="DB73" s="171"/>
      <c r="DC73" s="171"/>
      <c r="DD73" s="171"/>
      <c r="DE73" s="171"/>
      <c r="DF73" s="163"/>
      <c r="DG73" s="163"/>
    </row>
    <row r="74" ht="10.5" customHeight="1">
      <c r="A74" s="1"/>
      <c r="B74" s="129"/>
      <c r="C74" s="124"/>
      <c r="S74" s="125"/>
      <c r="T74" s="167"/>
      <c r="Y74" s="168"/>
      <c r="Z74" s="167"/>
      <c r="AF74" s="168"/>
      <c r="AG74" s="167"/>
      <c r="AL74" s="168"/>
      <c r="AM74" s="167"/>
      <c r="AR74" s="168"/>
      <c r="AS74" s="167"/>
      <c r="AX74" s="168"/>
      <c r="AY74" s="167"/>
      <c r="BD74" s="168"/>
      <c r="BE74" s="167"/>
      <c r="BJ74" s="168"/>
      <c r="BK74" s="167"/>
      <c r="BP74" s="168"/>
      <c r="BQ74" s="167"/>
      <c r="BV74" s="168"/>
      <c r="BW74" s="167"/>
      <c r="CB74" s="168"/>
      <c r="CC74" s="167"/>
      <c r="CH74" s="168"/>
      <c r="CI74" s="167"/>
      <c r="CN74" s="168"/>
      <c r="CO74" s="129"/>
      <c r="CP74" s="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171"/>
      <c r="DE74" s="171"/>
      <c r="DF74" s="163"/>
      <c r="DG74" s="163"/>
    </row>
    <row r="75" ht="10.5" customHeight="1">
      <c r="A75" s="1"/>
      <c r="B75" s="129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8"/>
      <c r="T75" s="169"/>
      <c r="U75" s="127"/>
      <c r="V75" s="127"/>
      <c r="W75" s="127"/>
      <c r="X75" s="127"/>
      <c r="Y75" s="170"/>
      <c r="Z75" s="169"/>
      <c r="AA75" s="127"/>
      <c r="AB75" s="127"/>
      <c r="AC75" s="127"/>
      <c r="AD75" s="127"/>
      <c r="AE75" s="127"/>
      <c r="AF75" s="170"/>
      <c r="AG75" s="169"/>
      <c r="AH75" s="127"/>
      <c r="AI75" s="127"/>
      <c r="AJ75" s="127"/>
      <c r="AK75" s="127"/>
      <c r="AL75" s="170"/>
      <c r="AM75" s="169"/>
      <c r="AN75" s="127"/>
      <c r="AO75" s="127"/>
      <c r="AP75" s="127"/>
      <c r="AQ75" s="127"/>
      <c r="AR75" s="170"/>
      <c r="AS75" s="169"/>
      <c r="AT75" s="127"/>
      <c r="AU75" s="127"/>
      <c r="AV75" s="127"/>
      <c r="AW75" s="127"/>
      <c r="AX75" s="170"/>
      <c r="AY75" s="169"/>
      <c r="AZ75" s="127"/>
      <c r="BA75" s="127"/>
      <c r="BB75" s="127"/>
      <c r="BC75" s="127"/>
      <c r="BD75" s="170"/>
      <c r="BE75" s="169"/>
      <c r="BF75" s="127"/>
      <c r="BG75" s="127"/>
      <c r="BH75" s="127"/>
      <c r="BI75" s="127"/>
      <c r="BJ75" s="170"/>
      <c r="BK75" s="169"/>
      <c r="BL75" s="127"/>
      <c r="BM75" s="127"/>
      <c r="BN75" s="127"/>
      <c r="BO75" s="127"/>
      <c r="BP75" s="170"/>
      <c r="BQ75" s="169"/>
      <c r="BR75" s="127"/>
      <c r="BS75" s="127"/>
      <c r="BT75" s="127"/>
      <c r="BU75" s="127"/>
      <c r="BV75" s="170"/>
      <c r="BW75" s="169"/>
      <c r="BX75" s="127"/>
      <c r="BY75" s="127"/>
      <c r="BZ75" s="127"/>
      <c r="CA75" s="127"/>
      <c r="CB75" s="170"/>
      <c r="CC75" s="169"/>
      <c r="CD75" s="127"/>
      <c r="CE75" s="127"/>
      <c r="CF75" s="127"/>
      <c r="CG75" s="127"/>
      <c r="CH75" s="170"/>
      <c r="CI75" s="169"/>
      <c r="CJ75" s="127"/>
      <c r="CK75" s="127"/>
      <c r="CL75" s="127"/>
      <c r="CM75" s="127"/>
      <c r="CN75" s="170"/>
      <c r="CO75" s="129"/>
      <c r="CP75" s="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176" t="s">
        <v>69</v>
      </c>
      <c r="DB75" s="119"/>
      <c r="DC75" s="61"/>
      <c r="DD75" s="171"/>
      <c r="DE75" s="171"/>
      <c r="DF75" s="163"/>
      <c r="DG75" s="163"/>
    </row>
    <row r="76" ht="7.5" customHeight="1">
      <c r="A76" s="1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29"/>
      <c r="CP76" s="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126"/>
      <c r="DB76" s="128"/>
      <c r="DC76" s="61"/>
      <c r="DD76" s="171"/>
      <c r="DE76" s="171"/>
      <c r="DF76" s="163"/>
      <c r="DG76" s="163"/>
    </row>
    <row r="77" ht="10.5" customHeight="1">
      <c r="A77" s="1"/>
      <c r="B77" s="129"/>
      <c r="C77" s="177" t="s">
        <v>70</v>
      </c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9"/>
      <c r="T77" s="178">
        <f>SUM(T69,T73)</f>
        <v>0</v>
      </c>
      <c r="U77" s="118"/>
      <c r="V77" s="118"/>
      <c r="W77" s="118"/>
      <c r="X77" s="118"/>
      <c r="Y77" s="166"/>
      <c r="Z77" s="178">
        <f>SUM(Z69,Z73)</f>
        <v>1</v>
      </c>
      <c r="AA77" s="118"/>
      <c r="AB77" s="118"/>
      <c r="AC77" s="118"/>
      <c r="AD77" s="118"/>
      <c r="AE77" s="118"/>
      <c r="AF77" s="166"/>
      <c r="AG77" s="178">
        <f>SUM(AG69,AG73)</f>
        <v>0</v>
      </c>
      <c r="AH77" s="118"/>
      <c r="AI77" s="118"/>
      <c r="AJ77" s="118"/>
      <c r="AK77" s="118"/>
      <c r="AL77" s="166"/>
      <c r="AM77" s="178">
        <f>SUM(AM69,AM73)</f>
        <v>0</v>
      </c>
      <c r="AN77" s="118"/>
      <c r="AO77" s="118"/>
      <c r="AP77" s="118"/>
      <c r="AQ77" s="118"/>
      <c r="AR77" s="166"/>
      <c r="AS77" s="178">
        <f>SUM(AS69,AS73)</f>
        <v>0</v>
      </c>
      <c r="AT77" s="118"/>
      <c r="AU77" s="118"/>
      <c r="AV77" s="118"/>
      <c r="AW77" s="118"/>
      <c r="AX77" s="166"/>
      <c r="AY77" s="178">
        <f>SUM(AY69,AY73)</f>
        <v>0</v>
      </c>
      <c r="AZ77" s="118"/>
      <c r="BA77" s="118"/>
      <c r="BB77" s="118"/>
      <c r="BC77" s="118"/>
      <c r="BD77" s="166"/>
      <c r="BE77" s="178">
        <f>SUM(BE69,BE73)</f>
        <v>0</v>
      </c>
      <c r="BF77" s="118"/>
      <c r="BG77" s="118"/>
      <c r="BH77" s="118"/>
      <c r="BI77" s="118"/>
      <c r="BJ77" s="166"/>
      <c r="BK77" s="178">
        <f>SUM(BK69,BK73)</f>
        <v>0</v>
      </c>
      <c r="BL77" s="118"/>
      <c r="BM77" s="118"/>
      <c r="BN77" s="118"/>
      <c r="BO77" s="118"/>
      <c r="BP77" s="166"/>
      <c r="BQ77" s="178">
        <f>SUM(BQ69,BQ73)</f>
        <v>0</v>
      </c>
      <c r="BR77" s="118"/>
      <c r="BS77" s="118"/>
      <c r="BT77" s="118"/>
      <c r="BU77" s="118"/>
      <c r="BV77" s="166"/>
      <c r="BW77" s="178">
        <f>SUM(BW69,BW73)</f>
        <v>0</v>
      </c>
      <c r="BX77" s="118"/>
      <c r="BY77" s="118"/>
      <c r="BZ77" s="118"/>
      <c r="CA77" s="118"/>
      <c r="CB77" s="166"/>
      <c r="CC77" s="178">
        <f>SUM(CC69,CC73)</f>
        <v>0</v>
      </c>
      <c r="CD77" s="118"/>
      <c r="CE77" s="118"/>
      <c r="CF77" s="118"/>
      <c r="CG77" s="118"/>
      <c r="CH77" s="166"/>
      <c r="CI77" s="178">
        <f>SUM(CI69,CI73)</f>
        <v>0</v>
      </c>
      <c r="CJ77" s="118"/>
      <c r="CK77" s="118"/>
      <c r="CL77" s="118"/>
      <c r="CM77" s="118"/>
      <c r="CN77" s="166"/>
      <c r="CO77" s="129"/>
      <c r="CP77" s="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179" t="s">
        <v>50</v>
      </c>
      <c r="DB77" s="62">
        <f>SUM(DB78:DB80)</f>
        <v>2</v>
      </c>
      <c r="DC77" s="61"/>
      <c r="DD77" s="171"/>
      <c r="DE77" s="171"/>
      <c r="DF77" s="163"/>
      <c r="DG77" s="163"/>
    </row>
    <row r="78" ht="10.5" customHeight="1">
      <c r="A78" s="1"/>
      <c r="B78" s="129"/>
      <c r="C78" s="124"/>
      <c r="S78" s="125"/>
      <c r="T78" s="167"/>
      <c r="Y78" s="168"/>
      <c r="Z78" s="167"/>
      <c r="AF78" s="168"/>
      <c r="AG78" s="167"/>
      <c r="AL78" s="168"/>
      <c r="AM78" s="167"/>
      <c r="AR78" s="168"/>
      <c r="AS78" s="167"/>
      <c r="AX78" s="168"/>
      <c r="AY78" s="167"/>
      <c r="BD78" s="168"/>
      <c r="BE78" s="167"/>
      <c r="BJ78" s="168"/>
      <c r="BK78" s="167"/>
      <c r="BP78" s="168"/>
      <c r="BQ78" s="167"/>
      <c r="BV78" s="168"/>
      <c r="BW78" s="167"/>
      <c r="CB78" s="168"/>
      <c r="CC78" s="167"/>
      <c r="CH78" s="168"/>
      <c r="CI78" s="167"/>
      <c r="CN78" s="168"/>
      <c r="CO78" s="129"/>
      <c r="CP78" s="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179" t="s">
        <v>71</v>
      </c>
      <c r="DB78" s="62">
        <f>COUNTIF(controle!$Q$8:$Q$1007,"Válido")</f>
        <v>0</v>
      </c>
      <c r="DC78" s="61"/>
      <c r="DD78" s="171"/>
      <c r="DE78" s="171"/>
      <c r="DF78" s="163"/>
      <c r="DG78" s="163"/>
    </row>
    <row r="79" ht="10.5" customHeight="1">
      <c r="A79" s="1"/>
      <c r="B79" s="129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8"/>
      <c r="T79" s="169"/>
      <c r="U79" s="127"/>
      <c r="V79" s="127"/>
      <c r="W79" s="127"/>
      <c r="X79" s="127"/>
      <c r="Y79" s="170"/>
      <c r="Z79" s="169"/>
      <c r="AA79" s="127"/>
      <c r="AB79" s="127"/>
      <c r="AC79" s="127"/>
      <c r="AD79" s="127"/>
      <c r="AE79" s="127"/>
      <c r="AF79" s="170"/>
      <c r="AG79" s="169"/>
      <c r="AH79" s="127"/>
      <c r="AI79" s="127"/>
      <c r="AJ79" s="127"/>
      <c r="AK79" s="127"/>
      <c r="AL79" s="170"/>
      <c r="AM79" s="169"/>
      <c r="AN79" s="127"/>
      <c r="AO79" s="127"/>
      <c r="AP79" s="127"/>
      <c r="AQ79" s="127"/>
      <c r="AR79" s="170"/>
      <c r="AS79" s="169"/>
      <c r="AT79" s="127"/>
      <c r="AU79" s="127"/>
      <c r="AV79" s="127"/>
      <c r="AW79" s="127"/>
      <c r="AX79" s="170"/>
      <c r="AY79" s="169"/>
      <c r="AZ79" s="127"/>
      <c r="BA79" s="127"/>
      <c r="BB79" s="127"/>
      <c r="BC79" s="127"/>
      <c r="BD79" s="170"/>
      <c r="BE79" s="169"/>
      <c r="BF79" s="127"/>
      <c r="BG79" s="127"/>
      <c r="BH79" s="127"/>
      <c r="BI79" s="127"/>
      <c r="BJ79" s="170"/>
      <c r="BK79" s="169"/>
      <c r="BL79" s="127"/>
      <c r="BM79" s="127"/>
      <c r="BN79" s="127"/>
      <c r="BO79" s="127"/>
      <c r="BP79" s="170"/>
      <c r="BQ79" s="169"/>
      <c r="BR79" s="127"/>
      <c r="BS79" s="127"/>
      <c r="BT79" s="127"/>
      <c r="BU79" s="127"/>
      <c r="BV79" s="170"/>
      <c r="BW79" s="169"/>
      <c r="BX79" s="127"/>
      <c r="BY79" s="127"/>
      <c r="BZ79" s="127"/>
      <c r="CA79" s="127"/>
      <c r="CB79" s="170"/>
      <c r="CC79" s="169"/>
      <c r="CD79" s="127"/>
      <c r="CE79" s="127"/>
      <c r="CF79" s="127"/>
      <c r="CG79" s="127"/>
      <c r="CH79" s="170"/>
      <c r="CI79" s="169"/>
      <c r="CJ79" s="127"/>
      <c r="CK79" s="127"/>
      <c r="CL79" s="127"/>
      <c r="CM79" s="127"/>
      <c r="CN79" s="170"/>
      <c r="CO79" s="129"/>
      <c r="CP79" s="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179" t="s">
        <v>72</v>
      </c>
      <c r="DB79" s="62">
        <f>COUNTIF(controle!$Q$8:$Q$1007,"Vencido")</f>
        <v>2</v>
      </c>
      <c r="DC79" s="61"/>
      <c r="DD79" s="171"/>
      <c r="DE79" s="171"/>
      <c r="DF79" s="163"/>
      <c r="DG79" s="163"/>
    </row>
    <row r="80" ht="10.5" customHeight="1">
      <c r="A80" s="1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179" t="s">
        <v>73</v>
      </c>
      <c r="DB80" s="62">
        <f>COUNTIF(controle!$Q$8:$Q$1007,"Próximo ao vencimento")</f>
        <v>0</v>
      </c>
      <c r="DC80" s="61"/>
      <c r="DD80" s="171"/>
      <c r="DE80" s="171"/>
      <c r="DF80" s="163"/>
      <c r="DG80" s="163"/>
    </row>
    <row r="81" ht="10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80" t="s">
        <v>74</v>
      </c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9"/>
      <c r="CP81" s="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179"/>
      <c r="DB81" s="61"/>
      <c r="DC81" s="61"/>
      <c r="DD81" s="171"/>
      <c r="DE81" s="171"/>
      <c r="DF81" s="163"/>
      <c r="DG81" s="163"/>
    </row>
    <row r="82" ht="10.5" customHeight="1">
      <c r="A82" s="1"/>
      <c r="B82" s="1"/>
      <c r="C82" s="1"/>
      <c r="D82" s="1"/>
      <c r="E82" s="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"/>
      <c r="BZ82" s="1"/>
      <c r="CA82" s="1"/>
      <c r="CB82" s="126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8"/>
      <c r="CP82" s="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179"/>
      <c r="DB82" s="61"/>
      <c r="DC82" s="61"/>
      <c r="DD82" s="171"/>
      <c r="DE82" s="171"/>
      <c r="DF82" s="163"/>
      <c r="DG82" s="163"/>
    </row>
    <row r="83" ht="10.5" customHeight="1">
      <c r="A83" s="1"/>
      <c r="B83" s="1"/>
      <c r="C83" s="1"/>
      <c r="D83" s="1"/>
      <c r="E83" s="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"/>
      <c r="BZ83" s="1"/>
      <c r="CA83" s="1"/>
      <c r="CB83" s="182">
        <f>YEAR(TODAY())</f>
        <v>2022</v>
      </c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9"/>
      <c r="CP83" s="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179"/>
      <c r="DB83" s="61"/>
      <c r="DC83" s="61"/>
      <c r="DD83" s="171"/>
      <c r="DE83" s="171"/>
      <c r="DF83" s="163"/>
      <c r="DG83" s="163"/>
    </row>
    <row r="84" ht="10.5" customHeight="1">
      <c r="A84" s="1"/>
      <c r="B84" s="1"/>
      <c r="C84" s="1"/>
      <c r="D84" s="1"/>
      <c r="E84" s="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"/>
      <c r="BZ84" s="1"/>
      <c r="CA84" s="1"/>
      <c r="CB84" s="126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7"/>
      <c r="CO84" s="128"/>
      <c r="CP84" s="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179"/>
      <c r="DB84" s="61"/>
      <c r="DC84" s="61"/>
      <c r="DD84" s="171"/>
      <c r="DE84" s="171"/>
      <c r="DF84" s="163"/>
      <c r="DG84" s="163"/>
    </row>
    <row r="85" ht="10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83" t="s">
        <v>75</v>
      </c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9"/>
      <c r="CP85" s="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179"/>
      <c r="DB85" s="61"/>
      <c r="DC85" s="61"/>
      <c r="DD85" s="171"/>
      <c r="DE85" s="171"/>
      <c r="DF85" s="163"/>
      <c r="DG85" s="163"/>
    </row>
    <row r="86" ht="10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26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  <c r="CN86" s="127"/>
      <c r="CO86" s="128"/>
      <c r="CP86" s="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179" t="str">
        <f>editar!A3</f>
        <v>AP 10 LT</v>
      </c>
      <c r="DB86" s="62">
        <f>COUNTIF(controle!$G$8:$G$999,dashboard!DA86)</f>
        <v>1</v>
      </c>
      <c r="DC86" s="61"/>
      <c r="DD86" s="171"/>
      <c r="DE86" s="171"/>
      <c r="DF86" s="163"/>
      <c r="DG86" s="163"/>
    </row>
    <row r="87" ht="10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179" t="str">
        <f>editar!A4</f>
        <v>CO² 4 KG</v>
      </c>
      <c r="DB87" s="62">
        <f>COUNTIF(controle!$G$8:$G$999,dashboard!DA87)</f>
        <v>0</v>
      </c>
      <c r="DC87" s="61"/>
      <c r="DD87" s="171"/>
      <c r="DE87" s="171"/>
      <c r="DF87" s="163"/>
      <c r="DG87" s="163"/>
    </row>
    <row r="88" ht="10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179" t="str">
        <f>editar!A5</f>
        <v>CO2 6 KG</v>
      </c>
      <c r="DB88" s="62">
        <f>COUNTIF(controle!$G$8:$G$999,dashboard!DA88)</f>
        <v>0</v>
      </c>
      <c r="DC88" s="61"/>
      <c r="DD88" s="171"/>
      <c r="DE88" s="171"/>
      <c r="DF88" s="163"/>
      <c r="DG88" s="163"/>
    </row>
    <row r="89" ht="10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179" t="str">
        <f>editar!A6</f>
        <v>PQS 4 KG BC</v>
      </c>
      <c r="DB89" s="62">
        <f>COUNTIF(controle!$G$8:$G$999,dashboard!DA89)</f>
        <v>0</v>
      </c>
      <c r="DC89" s="61"/>
      <c r="DD89" s="171"/>
      <c r="DE89" s="171"/>
      <c r="DF89" s="163"/>
      <c r="DG89" s="163"/>
    </row>
    <row r="90" ht="10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179" t="str">
        <f>editar!A7</f>
        <v>PQS 6 KG BC</v>
      </c>
      <c r="DB90" s="62">
        <f>COUNTIF(controle!$G$8:$G$999,dashboard!DA90)</f>
        <v>0</v>
      </c>
      <c r="DC90" s="61"/>
      <c r="DD90" s="171"/>
      <c r="DE90" s="171"/>
      <c r="DF90" s="163"/>
      <c r="DG90" s="163"/>
    </row>
    <row r="91" ht="10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179" t="str">
        <f>editar!A8</f>
        <v>PQS 12 KG BC</v>
      </c>
      <c r="DB91" s="62">
        <f>COUNTIF(controle!$G$8:$G$999,dashboard!DA91)</f>
        <v>0</v>
      </c>
      <c r="DC91" s="61"/>
      <c r="DD91" s="171"/>
      <c r="DE91" s="171"/>
      <c r="DF91" s="163"/>
      <c r="DG91" s="163"/>
    </row>
    <row r="92" ht="10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179" t="str">
        <f>editar!A9</f>
        <v>Classe D</v>
      </c>
      <c r="DB92" s="62">
        <f>COUNTIF(controle!$G$8:$G$999,dashboard!DA92)</f>
        <v>0</v>
      </c>
      <c r="DC92" s="61"/>
      <c r="DD92" s="171"/>
      <c r="DE92" s="171"/>
      <c r="DF92" s="163"/>
      <c r="DG92" s="163"/>
    </row>
    <row r="93" ht="10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179" t="str">
        <f>editar!A10</f>
        <v>Classe K</v>
      </c>
      <c r="DB93" s="62">
        <f>COUNTIF(controle!$G$8:$G$999,dashboard!DA93)</f>
        <v>0</v>
      </c>
      <c r="DC93" s="61"/>
      <c r="DD93" s="171"/>
      <c r="DE93" s="171"/>
      <c r="DF93" s="163"/>
      <c r="DG93" s="163"/>
    </row>
    <row r="94" ht="10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171"/>
      <c r="DE94" s="171"/>
      <c r="DF94" s="163"/>
      <c r="DG94" s="163"/>
    </row>
    <row r="95" ht="10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171"/>
      <c r="DE95" s="171"/>
      <c r="DF95" s="163"/>
      <c r="DG95" s="163"/>
    </row>
    <row r="96" ht="10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185" t="s">
        <v>55</v>
      </c>
      <c r="DB96" s="119"/>
      <c r="DC96" s="61"/>
      <c r="DD96" s="171"/>
      <c r="DE96" s="171"/>
      <c r="DF96" s="163"/>
      <c r="DG96" s="163"/>
    </row>
    <row r="97" ht="10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126"/>
      <c r="DB97" s="128"/>
      <c r="DC97" s="61"/>
      <c r="DD97" s="171"/>
      <c r="DE97" s="171"/>
      <c r="DF97" s="163"/>
      <c r="DG97" s="163"/>
    </row>
    <row r="98" ht="10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179" t="s">
        <v>71</v>
      </c>
      <c r="DB98" s="61">
        <f>COUNTIF(controle!$U$8:$U$1007,"Válido")</f>
        <v>2</v>
      </c>
      <c r="DC98" s="61"/>
      <c r="DD98" s="171"/>
      <c r="DE98" s="171"/>
      <c r="DF98" s="121"/>
      <c r="DG98" s="121"/>
    </row>
    <row r="99" ht="10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179" t="s">
        <v>72</v>
      </c>
      <c r="DB99" s="61">
        <f>COUNTIF(controle!$U$8:$U$1007,"Vencido")</f>
        <v>0</v>
      </c>
      <c r="DC99" s="61"/>
      <c r="DD99" s="171"/>
      <c r="DE99" s="171"/>
      <c r="DF99" s="121"/>
      <c r="DG99" s="121"/>
    </row>
    <row r="100" ht="10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179" t="s">
        <v>73</v>
      </c>
      <c r="DB100" s="61">
        <f>COUNTIF(controle!$U$8:$U$1007,"Próximo ao vencimento")</f>
        <v>0</v>
      </c>
      <c r="DC100" s="61"/>
      <c r="DD100" s="171"/>
      <c r="DE100" s="171"/>
      <c r="DF100" s="121"/>
      <c r="DG100" s="121"/>
    </row>
    <row r="101" ht="10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171"/>
      <c r="DE101" s="171"/>
      <c r="DF101" s="121"/>
      <c r="DG101" s="121"/>
    </row>
    <row r="102" ht="10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171"/>
      <c r="DE102" s="171"/>
      <c r="DF102" s="121"/>
      <c r="DG102" s="121"/>
    </row>
    <row r="103" ht="10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171"/>
      <c r="DB103" s="171"/>
      <c r="DC103" s="171"/>
      <c r="DD103" s="171"/>
      <c r="DE103" s="171"/>
      <c r="DF103" s="121"/>
      <c r="DG103" s="121"/>
    </row>
    <row r="104" ht="10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171"/>
      <c r="DB104" s="171"/>
      <c r="DC104" s="171"/>
      <c r="DD104" s="171"/>
      <c r="DE104" s="171"/>
      <c r="DF104" s="121"/>
      <c r="DG104" s="121"/>
    </row>
    <row r="105" ht="10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171"/>
      <c r="DB105" s="171"/>
      <c r="DC105" s="171"/>
      <c r="DD105" s="171"/>
      <c r="DE105" s="171"/>
      <c r="DF105" s="121"/>
      <c r="DG105" s="121"/>
    </row>
    <row r="106" ht="10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171"/>
      <c r="DB106" s="171"/>
      <c r="DC106" s="171"/>
      <c r="DD106" s="171"/>
      <c r="DE106" s="171"/>
      <c r="DF106" s="121"/>
      <c r="DG106" s="121"/>
    </row>
    <row r="107" ht="10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121"/>
      <c r="DG107" s="121"/>
    </row>
    <row r="108" ht="10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121"/>
      <c r="DG108" s="121"/>
    </row>
    <row r="109" ht="10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121"/>
      <c r="DG109" s="121"/>
    </row>
    <row r="110" ht="10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121"/>
      <c r="DG110" s="121"/>
    </row>
    <row r="111" ht="10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121"/>
      <c r="DG111" s="121"/>
    </row>
    <row r="112" ht="10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121"/>
      <c r="DG112" s="121"/>
    </row>
    <row r="113" ht="10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121"/>
      <c r="DG113" s="121"/>
    </row>
    <row r="114" ht="10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121"/>
      <c r="DG114" s="121"/>
    </row>
    <row r="115" ht="10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121"/>
      <c r="DG115" s="121"/>
    </row>
    <row r="116" ht="10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121"/>
      <c r="DG116" s="121"/>
    </row>
    <row r="117" ht="10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121"/>
      <c r="DG117" s="121"/>
    </row>
    <row r="118" ht="10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121"/>
      <c r="DG118" s="121"/>
    </row>
    <row r="119" ht="10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121"/>
      <c r="DG119" s="121"/>
    </row>
    <row r="120" ht="10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121"/>
      <c r="DG120" s="121"/>
    </row>
    <row r="121" ht="10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121"/>
      <c r="DG121" s="121"/>
    </row>
    <row r="122" ht="10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121"/>
      <c r="DG122" s="121"/>
    </row>
    <row r="123" ht="10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121"/>
      <c r="DG123" s="121"/>
    </row>
    <row r="124" ht="10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121"/>
      <c r="DG124" s="121"/>
    </row>
    <row r="125" ht="10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121"/>
      <c r="DG125" s="121"/>
    </row>
    <row r="126" ht="10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121"/>
      <c r="DG126" s="121"/>
    </row>
    <row r="127" ht="10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121"/>
      <c r="DG127" s="121"/>
    </row>
    <row r="128" ht="10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121"/>
      <c r="DG128" s="121"/>
    </row>
    <row r="129" ht="10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121"/>
      <c r="DG129" s="121"/>
    </row>
    <row r="130" ht="10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121"/>
      <c r="DG130" s="121"/>
    </row>
    <row r="131" ht="10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121"/>
      <c r="DG131" s="121"/>
    </row>
    <row r="132" ht="10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121"/>
      <c r="DG132" s="121"/>
    </row>
    <row r="133" ht="10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121"/>
      <c r="DG133" s="121"/>
    </row>
    <row r="134" ht="10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121"/>
      <c r="DG134" s="121"/>
    </row>
    <row r="135" ht="10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121"/>
      <c r="DG135" s="121"/>
    </row>
    <row r="136" ht="10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121"/>
      <c r="DG136" s="121"/>
    </row>
    <row r="137" ht="10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121"/>
      <c r="DG137" s="121"/>
    </row>
    <row r="138" ht="10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121"/>
      <c r="DG138" s="121"/>
    </row>
    <row r="139" ht="10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121"/>
      <c r="DG139" s="121"/>
    </row>
    <row r="140" ht="10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121"/>
      <c r="DG140" s="121"/>
    </row>
    <row r="141" ht="10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121"/>
      <c r="DG141" s="121"/>
    </row>
    <row r="142" ht="10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121"/>
      <c r="DG142" s="121"/>
    </row>
    <row r="143" ht="10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121"/>
      <c r="DG143" s="121"/>
    </row>
    <row r="144" ht="10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121"/>
      <c r="DG144" s="121"/>
    </row>
    <row r="145" ht="10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121"/>
      <c r="DG145" s="121"/>
    </row>
    <row r="146" ht="10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121"/>
      <c r="DG146" s="121"/>
    </row>
    <row r="147" ht="10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121"/>
      <c r="DG147" s="121"/>
    </row>
    <row r="148" ht="10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121"/>
      <c r="DG148" s="121"/>
    </row>
    <row r="149" ht="10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121"/>
      <c r="DG149" s="121"/>
    </row>
    <row r="150" ht="10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121"/>
      <c r="DG150" s="121"/>
    </row>
    <row r="151" ht="10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121"/>
      <c r="DG151" s="121"/>
    </row>
    <row r="152" ht="10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121"/>
      <c r="DG152" s="121"/>
    </row>
    <row r="153" ht="10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121"/>
      <c r="DG153" s="121"/>
    </row>
    <row r="154" ht="10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121"/>
      <c r="DG154" s="121"/>
    </row>
    <row r="155" ht="10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121"/>
      <c r="DG155" s="121"/>
    </row>
    <row r="156" ht="10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121"/>
      <c r="DG156" s="121"/>
    </row>
    <row r="157" ht="10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121"/>
      <c r="DG157" s="121"/>
    </row>
    <row r="158" ht="10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121"/>
      <c r="DG158" s="121"/>
    </row>
    <row r="159" ht="10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121"/>
      <c r="DG159" s="121"/>
    </row>
    <row r="160" ht="10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121"/>
      <c r="DG160" s="121"/>
    </row>
    <row r="161" ht="10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121"/>
      <c r="DG161" s="121"/>
    </row>
    <row r="162" ht="10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121"/>
      <c r="DG162" s="121"/>
    </row>
    <row r="163" ht="10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121"/>
      <c r="DG163" s="121"/>
    </row>
    <row r="164" ht="10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121"/>
      <c r="DG164" s="121"/>
    </row>
    <row r="165" ht="10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121"/>
      <c r="DG165" s="121"/>
    </row>
    <row r="166" ht="10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121"/>
      <c r="DG166" s="121"/>
    </row>
    <row r="167" ht="10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121"/>
      <c r="DG167" s="121"/>
    </row>
    <row r="168" ht="10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121"/>
      <c r="DG168" s="121"/>
    </row>
    <row r="169" ht="10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121"/>
      <c r="DG169" s="121"/>
    </row>
    <row r="170" ht="10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121"/>
      <c r="DG170" s="121"/>
    </row>
    <row r="171" ht="10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121"/>
      <c r="DG171" s="121"/>
    </row>
    <row r="172" ht="10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121"/>
      <c r="DG172" s="121"/>
    </row>
    <row r="173" ht="10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121"/>
      <c r="DG173" s="121"/>
    </row>
    <row r="174" ht="10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121"/>
      <c r="DG174" s="121"/>
    </row>
    <row r="175" ht="10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121"/>
      <c r="DG175" s="121"/>
    </row>
    <row r="176" ht="10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121"/>
      <c r="DG176" s="121"/>
    </row>
    <row r="177" ht="10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121"/>
      <c r="DG177" s="121"/>
    </row>
    <row r="178" ht="10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121"/>
      <c r="DG178" s="121"/>
    </row>
    <row r="179" ht="10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121"/>
      <c r="DG179" s="121"/>
    </row>
    <row r="180" ht="10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121"/>
      <c r="DG180" s="121"/>
    </row>
    <row r="181" ht="10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121"/>
      <c r="DG181" s="121"/>
    </row>
    <row r="182" ht="10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121"/>
      <c r="DG182" s="121"/>
    </row>
    <row r="183" ht="10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121"/>
      <c r="DG183" s="121"/>
    </row>
    <row r="184" ht="10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121"/>
      <c r="DG184" s="121"/>
    </row>
    <row r="185" ht="10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121"/>
      <c r="DG185" s="121"/>
    </row>
    <row r="186" ht="10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121"/>
      <c r="DG186" s="121"/>
    </row>
    <row r="187" ht="10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121"/>
      <c r="DG187" s="121"/>
    </row>
    <row r="188" ht="10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121"/>
      <c r="DG188" s="121"/>
    </row>
    <row r="189" ht="10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121"/>
      <c r="DG189" s="121"/>
    </row>
    <row r="190" ht="10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121"/>
      <c r="DG190" s="121"/>
    </row>
    <row r="191" ht="10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121"/>
      <c r="DG191" s="121"/>
    </row>
    <row r="192" ht="10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121"/>
      <c r="DG192" s="121"/>
    </row>
    <row r="193" ht="10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121"/>
      <c r="DG193" s="121"/>
    </row>
    <row r="194" ht="10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121"/>
      <c r="DG194" s="121"/>
    </row>
    <row r="195" ht="10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121"/>
      <c r="DG195" s="121"/>
    </row>
    <row r="196" ht="10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121"/>
      <c r="DG196" s="121"/>
    </row>
    <row r="197" ht="10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121"/>
      <c r="DG197" s="121"/>
    </row>
    <row r="198" ht="10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121"/>
      <c r="DG198" s="121"/>
    </row>
    <row r="199" ht="10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121"/>
      <c r="DG199" s="121"/>
    </row>
    <row r="200" ht="10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121"/>
      <c r="DG200" s="121"/>
    </row>
    <row r="201" ht="10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121"/>
      <c r="DG201" s="121"/>
    </row>
    <row r="202" ht="10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121"/>
      <c r="DG202" s="121"/>
    </row>
    <row r="203" ht="10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121"/>
      <c r="DG203" s="121"/>
    </row>
    <row r="204" ht="10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121"/>
      <c r="DG204" s="121"/>
    </row>
    <row r="205" ht="10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121"/>
      <c r="DG205" s="121"/>
    </row>
    <row r="206" ht="10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121"/>
      <c r="DG206" s="121"/>
    </row>
    <row r="207" ht="10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121"/>
      <c r="DG207" s="121"/>
    </row>
    <row r="208" ht="10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121"/>
      <c r="DG208" s="121"/>
    </row>
    <row r="209" ht="10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121"/>
      <c r="DG209" s="121"/>
    </row>
    <row r="210" ht="10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121"/>
      <c r="DG210" s="121"/>
    </row>
    <row r="211" ht="10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121"/>
      <c r="DG211" s="121"/>
    </row>
    <row r="212" ht="10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121"/>
      <c r="DG212" s="121"/>
    </row>
    <row r="213" ht="10.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</row>
    <row r="214" ht="10.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</row>
    <row r="215" ht="10.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</row>
    <row r="216" ht="10.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</row>
    <row r="217" ht="10.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</row>
    <row r="218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</row>
    <row r="219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</row>
    <row r="220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</row>
    <row r="221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</row>
    <row r="222" ht="15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</row>
    <row r="223" ht="15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</row>
    <row r="224" ht="15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</row>
    <row r="225" ht="15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</row>
    <row r="226" ht="15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</row>
    <row r="227" ht="15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</row>
    <row r="228" ht="15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</row>
    <row r="229" ht="15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</row>
    <row r="230" ht="15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</row>
    <row r="231" ht="15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</row>
    <row r="232" ht="15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</row>
    <row r="233" ht="15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</row>
    <row r="234" ht="15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</row>
    <row r="235" ht="15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</row>
    <row r="236" ht="15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</row>
    <row r="237" ht="15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</row>
    <row r="238" ht="15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</row>
    <row r="239" ht="15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</row>
    <row r="240" ht="15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</row>
    <row r="241" ht="15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</row>
    <row r="242" ht="15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</row>
    <row r="243" ht="15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</row>
    <row r="244" ht="15.75" customHeight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</row>
    <row r="245" ht="15.75" customHeight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</row>
    <row r="246" ht="15.75" customHeight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</row>
    <row r="1000" ht="15.75" customHeight="1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</row>
  </sheetData>
  <mergeCells count="97">
    <mergeCell ref="BF1:BP7"/>
    <mergeCell ref="C9:O14"/>
    <mergeCell ref="S9:AE14"/>
    <mergeCell ref="AI9:AU14"/>
    <mergeCell ref="AY9:BK14"/>
    <mergeCell ref="C16:O17"/>
    <mergeCell ref="S16:AE17"/>
    <mergeCell ref="CG28:CN30"/>
    <mergeCell ref="BO31:CN33"/>
    <mergeCell ref="AI16:AU17"/>
    <mergeCell ref="AY16:BK17"/>
    <mergeCell ref="BO22:BV27"/>
    <mergeCell ref="BX22:CE27"/>
    <mergeCell ref="CG22:CN27"/>
    <mergeCell ref="BO28:BV30"/>
    <mergeCell ref="BX28:CE30"/>
    <mergeCell ref="B21:AB22"/>
    <mergeCell ref="AD21:AF22"/>
    <mergeCell ref="B24:AB25"/>
    <mergeCell ref="AD24:AF25"/>
    <mergeCell ref="B27:AB28"/>
    <mergeCell ref="AD27:AF28"/>
    <mergeCell ref="AD30:AF31"/>
    <mergeCell ref="BS46:CC47"/>
    <mergeCell ref="BS48:CC49"/>
    <mergeCell ref="BU50:CA50"/>
    <mergeCell ref="B42:AB43"/>
    <mergeCell ref="AD42:AF43"/>
    <mergeCell ref="B45:AB46"/>
    <mergeCell ref="AD45:BP47"/>
    <mergeCell ref="BR45:BV45"/>
    <mergeCell ref="BW45:CA45"/>
    <mergeCell ref="CB45:CC45"/>
    <mergeCell ref="B30:AB31"/>
    <mergeCell ref="B33:AB34"/>
    <mergeCell ref="AD33:AF34"/>
    <mergeCell ref="B36:AB37"/>
    <mergeCell ref="AD36:AF37"/>
    <mergeCell ref="B39:AB40"/>
    <mergeCell ref="AD39:AF40"/>
    <mergeCell ref="BE73:BJ75"/>
    <mergeCell ref="BK73:BP75"/>
    <mergeCell ref="BQ73:BV75"/>
    <mergeCell ref="BW73:CB75"/>
    <mergeCell ref="CC73:CH75"/>
    <mergeCell ref="CI73:CN75"/>
    <mergeCell ref="DA75:DB76"/>
    <mergeCell ref="BE77:BJ79"/>
    <mergeCell ref="BK77:BP79"/>
    <mergeCell ref="BQ77:BV79"/>
    <mergeCell ref="BW77:CB79"/>
    <mergeCell ref="CC77:CH79"/>
    <mergeCell ref="CI77:CN79"/>
    <mergeCell ref="CB81:CO82"/>
    <mergeCell ref="DA96:DB97"/>
    <mergeCell ref="BE67:BJ68"/>
    <mergeCell ref="BK67:BP68"/>
    <mergeCell ref="BQ67:BV68"/>
    <mergeCell ref="BW67:CB68"/>
    <mergeCell ref="CC67:CH68"/>
    <mergeCell ref="CI67:CN68"/>
    <mergeCell ref="C67:S68"/>
    <mergeCell ref="T67:Y68"/>
    <mergeCell ref="Z67:AF68"/>
    <mergeCell ref="AG67:AL68"/>
    <mergeCell ref="AM67:AR68"/>
    <mergeCell ref="AS67:AX68"/>
    <mergeCell ref="AY67:BD68"/>
    <mergeCell ref="BE69:BJ71"/>
    <mergeCell ref="BK69:BP71"/>
    <mergeCell ref="BQ69:BV71"/>
    <mergeCell ref="BW69:CB71"/>
    <mergeCell ref="CC69:CH71"/>
    <mergeCell ref="CI69:CN71"/>
    <mergeCell ref="C69:S71"/>
    <mergeCell ref="T69:Y71"/>
    <mergeCell ref="Z69:AF71"/>
    <mergeCell ref="AG69:AL71"/>
    <mergeCell ref="AM69:AR71"/>
    <mergeCell ref="AS69:AX71"/>
    <mergeCell ref="AY69:BD71"/>
    <mergeCell ref="C73:S75"/>
    <mergeCell ref="T73:Y75"/>
    <mergeCell ref="Z73:AF75"/>
    <mergeCell ref="AG73:AL75"/>
    <mergeCell ref="AM73:AR75"/>
    <mergeCell ref="AS73:AX75"/>
    <mergeCell ref="AY73:BD75"/>
    <mergeCell ref="C77:S79"/>
    <mergeCell ref="T77:Y79"/>
    <mergeCell ref="Z77:AF79"/>
    <mergeCell ref="AG77:AL79"/>
    <mergeCell ref="AM77:AR79"/>
    <mergeCell ref="AS77:AX79"/>
    <mergeCell ref="AY77:BD79"/>
    <mergeCell ref="CB83:CO84"/>
    <mergeCell ref="CB85:CO86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86"/>
    <col customWidth="1" min="2" max="2" width="25.57"/>
    <col customWidth="1" min="3" max="3" width="11.14"/>
    <col customWidth="1" min="4" max="4" width="18.14"/>
    <col customWidth="1" min="5" max="5" width="8.71"/>
    <col customWidth="1" min="6" max="6" width="12.57"/>
    <col customWidth="1" min="7" max="7" width="17.14"/>
    <col customWidth="1" min="8" max="26" width="8.71"/>
  </cols>
  <sheetData>
    <row r="1">
      <c r="A1" s="186" t="s">
        <v>76</v>
      </c>
      <c r="B1" s="154"/>
      <c r="C1" s="154"/>
      <c r="D1" s="154"/>
      <c r="E1" s="154"/>
      <c r="F1" s="154"/>
      <c r="G1" s="155"/>
    </row>
    <row r="2">
      <c r="A2" s="129"/>
      <c r="B2" s="129"/>
      <c r="C2" s="187" t="s">
        <v>77</v>
      </c>
      <c r="D2" s="188" t="str">
        <f>editar!C17</f>
        <v>km</v>
      </c>
      <c r="E2" s="154"/>
      <c r="F2" s="154"/>
      <c r="G2" s="155"/>
    </row>
    <row r="3" ht="15.75" customHeight="1">
      <c r="A3" s="189"/>
      <c r="B3" s="190"/>
      <c r="C3" s="191" t="s">
        <v>78</v>
      </c>
      <c r="D3" s="192" t="str">
        <f>editar!C18</f>
        <v>km</v>
      </c>
      <c r="E3" s="193"/>
      <c r="F3" s="193"/>
      <c r="G3" s="193"/>
    </row>
    <row r="4" ht="36.75" customHeight="1">
      <c r="A4" s="194" t="s">
        <v>0</v>
      </c>
      <c r="B4" s="194" t="s">
        <v>1</v>
      </c>
      <c r="C4" s="194" t="s">
        <v>2</v>
      </c>
      <c r="D4" s="194" t="s">
        <v>3</v>
      </c>
      <c r="E4" s="194" t="s">
        <v>79</v>
      </c>
      <c r="F4" s="194" t="s">
        <v>5</v>
      </c>
      <c r="G4" s="194" t="s">
        <v>6</v>
      </c>
    </row>
    <row r="5" ht="13.5" customHeight="1">
      <c r="A5" s="195">
        <v>9.0</v>
      </c>
      <c r="B5" s="195" t="s">
        <v>80</v>
      </c>
      <c r="C5" s="195"/>
      <c r="D5" s="196" t="s">
        <v>81</v>
      </c>
      <c r="E5" s="196" t="s">
        <v>16</v>
      </c>
      <c r="F5" s="196">
        <v>43712.0</v>
      </c>
      <c r="G5" s="197" t="s">
        <v>82</v>
      </c>
    </row>
    <row r="6" ht="13.5" customHeight="1">
      <c r="A6" s="195"/>
      <c r="B6" s="198"/>
      <c r="C6" s="198"/>
      <c r="D6" s="199"/>
      <c r="E6" s="200"/>
      <c r="F6" s="196"/>
      <c r="G6" s="197"/>
    </row>
    <row r="7" ht="13.5" customHeight="1">
      <c r="A7" s="195"/>
      <c r="B7" s="198"/>
      <c r="C7" s="198"/>
      <c r="D7" s="199"/>
      <c r="E7" s="200"/>
      <c r="F7" s="196"/>
      <c r="G7" s="197"/>
    </row>
    <row r="8" ht="13.5" customHeight="1">
      <c r="A8" s="195"/>
      <c r="B8" s="198"/>
      <c r="C8" s="198"/>
      <c r="D8" s="199"/>
      <c r="E8" s="200"/>
      <c r="F8" s="196"/>
      <c r="G8" s="197"/>
    </row>
    <row r="9" ht="13.5" customHeight="1">
      <c r="A9" s="195"/>
      <c r="B9" s="198"/>
      <c r="C9" s="198"/>
      <c r="D9" s="199"/>
      <c r="E9" s="200"/>
      <c r="F9" s="196"/>
      <c r="G9" s="197"/>
    </row>
    <row r="10" ht="13.5" customHeight="1">
      <c r="A10" s="195"/>
      <c r="B10" s="198"/>
      <c r="C10" s="198"/>
      <c r="D10" s="199"/>
      <c r="E10" s="200"/>
      <c r="F10" s="196"/>
      <c r="G10" s="197"/>
    </row>
    <row r="11" ht="13.5" customHeight="1">
      <c r="A11" s="195"/>
      <c r="B11" s="198"/>
      <c r="C11" s="198"/>
      <c r="D11" s="199"/>
      <c r="E11" s="200"/>
      <c r="F11" s="196"/>
      <c r="G11" s="197"/>
    </row>
    <row r="12" ht="13.5" customHeight="1">
      <c r="A12" s="195"/>
      <c r="B12" s="198"/>
      <c r="C12" s="198"/>
      <c r="D12" s="199"/>
      <c r="E12" s="200"/>
      <c r="F12" s="196"/>
      <c r="G12" s="197"/>
    </row>
    <row r="13" ht="13.5" customHeight="1">
      <c r="A13" s="195"/>
      <c r="B13" s="198"/>
      <c r="C13" s="198"/>
      <c r="D13" s="199"/>
      <c r="E13" s="200"/>
      <c r="F13" s="196"/>
      <c r="G13" s="197"/>
    </row>
    <row r="14" ht="13.5" customHeight="1">
      <c r="A14" s="195"/>
      <c r="B14" s="198"/>
      <c r="C14" s="198"/>
      <c r="D14" s="199"/>
      <c r="E14" s="200"/>
      <c r="F14" s="196"/>
      <c r="G14" s="197"/>
    </row>
    <row r="15" ht="13.5" customHeight="1">
      <c r="A15" s="195"/>
      <c r="B15" s="198"/>
      <c r="C15" s="198"/>
      <c r="D15" s="199"/>
      <c r="E15" s="200"/>
      <c r="F15" s="196"/>
      <c r="G15" s="197"/>
    </row>
    <row r="16" ht="13.5" customHeight="1">
      <c r="A16" s="195"/>
      <c r="B16" s="198"/>
      <c r="C16" s="198"/>
      <c r="D16" s="199"/>
      <c r="E16" s="200"/>
      <c r="F16" s="196"/>
      <c r="G16" s="197"/>
    </row>
    <row r="17" ht="13.5" customHeight="1">
      <c r="A17" s="195"/>
      <c r="B17" s="198"/>
      <c r="C17" s="198"/>
      <c r="D17" s="199"/>
      <c r="E17" s="200"/>
      <c r="F17" s="196"/>
      <c r="G17" s="197"/>
    </row>
    <row r="18" ht="13.5" customHeight="1">
      <c r="A18" s="195"/>
      <c r="B18" s="198"/>
      <c r="C18" s="198"/>
      <c r="D18" s="199"/>
      <c r="E18" s="200"/>
      <c r="F18" s="196"/>
      <c r="G18" s="197"/>
    </row>
    <row r="19" ht="13.5" customHeight="1">
      <c r="A19" s="195"/>
      <c r="B19" s="198"/>
      <c r="C19" s="198"/>
      <c r="D19" s="199"/>
      <c r="E19" s="200"/>
      <c r="F19" s="196"/>
      <c r="G19" s="197"/>
    </row>
    <row r="20" ht="13.5" customHeight="1">
      <c r="A20" s="195"/>
      <c r="B20" s="198"/>
      <c r="C20" s="198"/>
      <c r="D20" s="199"/>
      <c r="E20" s="200"/>
      <c r="F20" s="196"/>
      <c r="G20" s="197"/>
    </row>
    <row r="21" ht="13.5" customHeight="1">
      <c r="A21" s="195"/>
      <c r="B21" s="198"/>
      <c r="C21" s="198"/>
      <c r="D21" s="199"/>
      <c r="E21" s="200"/>
      <c r="F21" s="196"/>
      <c r="G21" s="197"/>
    </row>
    <row r="22" ht="13.5" customHeight="1">
      <c r="A22" s="195"/>
      <c r="B22" s="198"/>
      <c r="C22" s="198"/>
      <c r="D22" s="199"/>
      <c r="E22" s="200"/>
      <c r="F22" s="196"/>
      <c r="G22" s="197"/>
    </row>
    <row r="23" ht="13.5" customHeight="1">
      <c r="A23" s="195"/>
      <c r="B23" s="198"/>
      <c r="C23" s="198"/>
      <c r="D23" s="199"/>
      <c r="E23" s="200"/>
      <c r="F23" s="196"/>
      <c r="G23" s="197"/>
    </row>
    <row r="24" ht="13.5" customHeight="1">
      <c r="A24" s="195"/>
      <c r="B24" s="198"/>
      <c r="C24" s="198"/>
      <c r="D24" s="199"/>
      <c r="E24" s="200"/>
      <c r="F24" s="196"/>
      <c r="G24" s="197"/>
    </row>
    <row r="25" ht="13.5" customHeight="1">
      <c r="A25" s="195"/>
      <c r="B25" s="198"/>
      <c r="C25" s="198"/>
      <c r="D25" s="199"/>
      <c r="E25" s="200"/>
      <c r="F25" s="196"/>
      <c r="G25" s="197"/>
    </row>
    <row r="26" ht="13.5" customHeight="1">
      <c r="A26" s="195"/>
      <c r="B26" s="198"/>
      <c r="C26" s="198"/>
      <c r="D26" s="199"/>
      <c r="E26" s="200"/>
      <c r="F26" s="196"/>
      <c r="G26" s="197"/>
    </row>
    <row r="27" ht="13.5" customHeight="1">
      <c r="A27" s="195"/>
      <c r="B27" s="198"/>
      <c r="C27" s="198"/>
      <c r="D27" s="199"/>
      <c r="E27" s="200"/>
      <c r="F27" s="196"/>
      <c r="G27" s="197"/>
    </row>
    <row r="28" ht="13.5" customHeight="1">
      <c r="A28" s="195"/>
      <c r="B28" s="198"/>
      <c r="C28" s="198"/>
      <c r="D28" s="199"/>
      <c r="E28" s="200"/>
      <c r="F28" s="196"/>
      <c r="G28" s="197"/>
    </row>
    <row r="29" ht="13.5" customHeight="1">
      <c r="A29" s="195"/>
      <c r="B29" s="198"/>
      <c r="C29" s="198"/>
      <c r="D29" s="199"/>
      <c r="E29" s="200"/>
      <c r="F29" s="196"/>
      <c r="G29" s="197"/>
    </row>
    <row r="30" ht="13.5" customHeight="1">
      <c r="A30" s="195"/>
      <c r="B30" s="198"/>
      <c r="C30" s="198"/>
      <c r="D30" s="199"/>
      <c r="E30" s="200"/>
      <c r="F30" s="196"/>
      <c r="G30" s="197"/>
    </row>
    <row r="31" ht="13.5" customHeight="1">
      <c r="A31" s="195"/>
      <c r="B31" s="198"/>
      <c r="C31" s="198"/>
      <c r="D31" s="199"/>
      <c r="E31" s="200"/>
      <c r="F31" s="196"/>
      <c r="G31" s="197"/>
    </row>
    <row r="32" ht="13.5" customHeight="1">
      <c r="A32" s="195"/>
      <c r="B32" s="198"/>
      <c r="C32" s="198"/>
      <c r="D32" s="199"/>
      <c r="E32" s="200"/>
      <c r="F32" s="196"/>
      <c r="G32" s="197"/>
    </row>
    <row r="33" ht="13.5" customHeight="1">
      <c r="A33" s="195"/>
      <c r="B33" s="198"/>
      <c r="C33" s="198"/>
      <c r="D33" s="199"/>
      <c r="E33" s="200"/>
      <c r="F33" s="196"/>
      <c r="G33" s="197"/>
    </row>
    <row r="34" ht="13.5" customHeight="1">
      <c r="A34" s="195"/>
      <c r="B34" s="198"/>
      <c r="C34" s="198"/>
      <c r="D34" s="199"/>
      <c r="E34" s="200"/>
      <c r="F34" s="196"/>
      <c r="G34" s="197"/>
    </row>
    <row r="35" ht="13.5" customHeight="1">
      <c r="A35" s="195"/>
      <c r="B35" s="198"/>
      <c r="C35" s="198"/>
      <c r="D35" s="199"/>
      <c r="E35" s="200"/>
      <c r="F35" s="196"/>
      <c r="G35" s="197"/>
    </row>
    <row r="36" ht="13.5" customHeight="1">
      <c r="A36" s="195"/>
      <c r="B36" s="198"/>
      <c r="C36" s="198"/>
      <c r="D36" s="199"/>
      <c r="E36" s="200"/>
      <c r="F36" s="196"/>
      <c r="G36" s="197"/>
    </row>
    <row r="37" ht="13.5" customHeight="1">
      <c r="A37" s="195"/>
      <c r="B37" s="198"/>
      <c r="C37" s="198"/>
      <c r="D37" s="199"/>
      <c r="E37" s="200"/>
      <c r="F37" s="196"/>
      <c r="G37" s="197"/>
    </row>
    <row r="38" ht="13.5" customHeight="1">
      <c r="A38" s="195"/>
      <c r="B38" s="198"/>
      <c r="C38" s="198"/>
      <c r="D38" s="199"/>
      <c r="E38" s="200"/>
      <c r="F38" s="196"/>
      <c r="G38" s="197"/>
    </row>
    <row r="39" ht="13.5" customHeight="1">
      <c r="A39" s="195"/>
      <c r="B39" s="198"/>
      <c r="C39" s="198"/>
      <c r="D39" s="199"/>
      <c r="E39" s="200"/>
      <c r="F39" s="196"/>
      <c r="G39" s="197"/>
    </row>
    <row r="40" ht="13.5" customHeight="1">
      <c r="A40" s="195"/>
      <c r="B40" s="198"/>
      <c r="C40" s="198"/>
      <c r="D40" s="199"/>
      <c r="E40" s="200"/>
      <c r="F40" s="196"/>
      <c r="G40" s="197"/>
    </row>
    <row r="41" ht="13.5" customHeight="1">
      <c r="A41" s="195"/>
      <c r="B41" s="198"/>
      <c r="C41" s="198"/>
      <c r="D41" s="199"/>
      <c r="E41" s="200"/>
      <c r="F41" s="196"/>
      <c r="G41" s="197"/>
    </row>
    <row r="42" ht="13.5" customHeight="1">
      <c r="A42" s="195"/>
      <c r="B42" s="198"/>
      <c r="C42" s="198"/>
      <c r="D42" s="199"/>
      <c r="E42" s="200"/>
      <c r="F42" s="196"/>
      <c r="G42" s="197"/>
    </row>
    <row r="43" ht="13.5" customHeight="1">
      <c r="A43" s="195"/>
      <c r="B43" s="198"/>
      <c r="C43" s="198"/>
      <c r="D43" s="199"/>
      <c r="E43" s="200"/>
      <c r="F43" s="196"/>
      <c r="G43" s="197"/>
    </row>
    <row r="44" ht="13.5" customHeight="1">
      <c r="A44" s="195"/>
      <c r="B44" s="198"/>
      <c r="C44" s="198"/>
      <c r="D44" s="199"/>
      <c r="E44" s="200"/>
      <c r="F44" s="196"/>
      <c r="G44" s="197"/>
    </row>
    <row r="45" ht="13.5" customHeight="1">
      <c r="A45" s="195"/>
      <c r="B45" s="198"/>
      <c r="C45" s="198"/>
      <c r="D45" s="199"/>
      <c r="E45" s="200"/>
      <c r="F45" s="196"/>
      <c r="G45" s="197"/>
    </row>
    <row r="46" ht="13.5" customHeight="1">
      <c r="A46" s="195"/>
      <c r="B46" s="198"/>
      <c r="C46" s="198"/>
      <c r="D46" s="199"/>
      <c r="E46" s="200"/>
      <c r="F46" s="196"/>
      <c r="G46" s="197"/>
    </row>
    <row r="47" ht="13.5" customHeight="1">
      <c r="A47" s="195"/>
      <c r="B47" s="198"/>
      <c r="C47" s="198"/>
      <c r="D47" s="199"/>
      <c r="E47" s="200"/>
      <c r="F47" s="196"/>
      <c r="G47" s="197"/>
    </row>
    <row r="48" ht="13.5" customHeight="1">
      <c r="A48" s="195"/>
      <c r="B48" s="198"/>
      <c r="C48" s="198"/>
      <c r="D48" s="199"/>
      <c r="E48" s="200"/>
      <c r="F48" s="196"/>
      <c r="G48" s="197"/>
    </row>
    <row r="49" ht="13.5" customHeight="1">
      <c r="A49" s="195"/>
      <c r="B49" s="198"/>
      <c r="C49" s="198"/>
      <c r="D49" s="199"/>
      <c r="E49" s="200"/>
      <c r="F49" s="196"/>
      <c r="G49" s="197"/>
    </row>
    <row r="50" ht="13.5" customHeight="1">
      <c r="A50" s="195"/>
      <c r="B50" s="198"/>
      <c r="C50" s="198"/>
      <c r="D50" s="199"/>
      <c r="E50" s="200"/>
      <c r="F50" s="196"/>
      <c r="G50" s="197"/>
    </row>
    <row r="51" ht="13.5" customHeight="1">
      <c r="A51" s="195"/>
      <c r="B51" s="198"/>
      <c r="C51" s="198"/>
      <c r="D51" s="199"/>
      <c r="E51" s="200"/>
      <c r="F51" s="196"/>
      <c r="G51" s="197"/>
    </row>
    <row r="52" ht="13.5" customHeight="1">
      <c r="A52" s="195"/>
      <c r="B52" s="198"/>
      <c r="C52" s="198"/>
      <c r="D52" s="199"/>
      <c r="E52" s="200"/>
      <c r="F52" s="196"/>
      <c r="G52" s="197"/>
    </row>
    <row r="53" ht="13.5" customHeight="1">
      <c r="A53" s="195"/>
      <c r="B53" s="198"/>
      <c r="C53" s="198"/>
      <c r="D53" s="199"/>
      <c r="E53" s="200"/>
      <c r="F53" s="196"/>
      <c r="G53" s="197"/>
    </row>
    <row r="54" ht="13.5" customHeight="1">
      <c r="A54" s="195"/>
      <c r="B54" s="198"/>
      <c r="C54" s="198"/>
      <c r="D54" s="199"/>
      <c r="E54" s="200"/>
      <c r="F54" s="196"/>
      <c r="G54" s="197"/>
    </row>
    <row r="55" ht="13.5" customHeight="1">
      <c r="A55" s="195"/>
      <c r="B55" s="198"/>
      <c r="C55" s="198"/>
      <c r="D55" s="199"/>
      <c r="E55" s="200"/>
      <c r="F55" s="196"/>
      <c r="G55" s="197"/>
    </row>
    <row r="56" ht="13.5" customHeight="1">
      <c r="A56" s="195"/>
      <c r="B56" s="198"/>
      <c r="C56" s="198"/>
      <c r="D56" s="199"/>
      <c r="E56" s="200"/>
      <c r="F56" s="196"/>
      <c r="G56" s="197"/>
    </row>
    <row r="57" ht="13.5" customHeight="1">
      <c r="A57" s="195"/>
      <c r="B57" s="198"/>
      <c r="C57" s="198"/>
      <c r="D57" s="199"/>
      <c r="E57" s="200"/>
      <c r="F57" s="196"/>
      <c r="G57" s="197"/>
    </row>
    <row r="58" ht="13.5" customHeight="1">
      <c r="A58" s="195"/>
      <c r="B58" s="198"/>
      <c r="C58" s="198"/>
      <c r="D58" s="199"/>
      <c r="E58" s="200"/>
      <c r="F58" s="196"/>
      <c r="G58" s="197"/>
    </row>
    <row r="59" ht="13.5" customHeight="1">
      <c r="A59" s="195"/>
      <c r="B59" s="198"/>
      <c r="C59" s="198"/>
      <c r="D59" s="199"/>
      <c r="E59" s="200"/>
      <c r="F59" s="196"/>
      <c r="G59" s="197"/>
    </row>
    <row r="60" ht="13.5" customHeight="1">
      <c r="A60" s="195"/>
      <c r="B60" s="198"/>
      <c r="C60" s="198"/>
      <c r="D60" s="199"/>
      <c r="E60" s="200"/>
      <c r="F60" s="196"/>
      <c r="G60" s="197"/>
    </row>
    <row r="61" ht="13.5" customHeight="1">
      <c r="A61" s="195"/>
      <c r="B61" s="198"/>
      <c r="C61" s="198"/>
      <c r="D61" s="199"/>
      <c r="E61" s="200"/>
      <c r="F61" s="196"/>
      <c r="G61" s="197"/>
    </row>
    <row r="62" ht="13.5" customHeight="1">
      <c r="A62" s="195"/>
      <c r="B62" s="198"/>
      <c r="C62" s="198"/>
      <c r="D62" s="199"/>
      <c r="E62" s="200"/>
      <c r="F62" s="196"/>
      <c r="G62" s="197"/>
    </row>
    <row r="63" ht="13.5" customHeight="1">
      <c r="A63" s="195"/>
      <c r="B63" s="198"/>
      <c r="C63" s="198"/>
      <c r="D63" s="199"/>
      <c r="E63" s="200"/>
      <c r="F63" s="196"/>
      <c r="G63" s="197"/>
    </row>
    <row r="64" ht="13.5" customHeight="1">
      <c r="A64" s="195"/>
      <c r="B64" s="198"/>
      <c r="C64" s="198"/>
      <c r="D64" s="199"/>
      <c r="E64" s="200"/>
      <c r="F64" s="196"/>
      <c r="G64" s="197"/>
    </row>
    <row r="65" ht="13.5" customHeight="1">
      <c r="A65" s="195"/>
      <c r="B65" s="198"/>
      <c r="C65" s="198"/>
      <c r="D65" s="199"/>
      <c r="E65" s="200"/>
      <c r="F65" s="196"/>
      <c r="G65" s="197"/>
    </row>
    <row r="66" ht="13.5" customHeight="1">
      <c r="A66" s="195"/>
      <c r="B66" s="198"/>
      <c r="C66" s="198"/>
      <c r="D66" s="199"/>
      <c r="E66" s="200"/>
      <c r="F66" s="196"/>
      <c r="G66" s="197"/>
    </row>
    <row r="67" ht="13.5" customHeight="1">
      <c r="A67" s="195"/>
      <c r="B67" s="198"/>
      <c r="C67" s="198"/>
      <c r="D67" s="199"/>
      <c r="E67" s="200"/>
      <c r="F67" s="196"/>
      <c r="G67" s="197"/>
    </row>
    <row r="68" ht="13.5" customHeight="1">
      <c r="A68" s="195"/>
      <c r="B68" s="198"/>
      <c r="C68" s="198"/>
      <c r="D68" s="199"/>
      <c r="E68" s="200"/>
      <c r="F68" s="196"/>
      <c r="G68" s="197"/>
    </row>
    <row r="69" ht="13.5" customHeight="1">
      <c r="A69" s="195"/>
      <c r="B69" s="198"/>
      <c r="C69" s="198"/>
      <c r="D69" s="199"/>
      <c r="E69" s="200"/>
      <c r="F69" s="196"/>
      <c r="G69" s="197"/>
    </row>
    <row r="70" ht="13.5" customHeight="1">
      <c r="A70" s="195"/>
      <c r="B70" s="198"/>
      <c r="C70" s="198"/>
      <c r="D70" s="199"/>
      <c r="E70" s="200"/>
      <c r="F70" s="196"/>
      <c r="G70" s="197"/>
    </row>
    <row r="71" ht="13.5" customHeight="1">
      <c r="A71" s="195"/>
      <c r="B71" s="198"/>
      <c r="C71" s="198"/>
      <c r="D71" s="199"/>
      <c r="E71" s="200"/>
      <c r="F71" s="196"/>
      <c r="G71" s="197"/>
    </row>
    <row r="72" ht="13.5" customHeight="1">
      <c r="A72" s="195"/>
      <c r="B72" s="198"/>
      <c r="C72" s="198"/>
      <c r="D72" s="199"/>
      <c r="E72" s="200"/>
      <c r="F72" s="196"/>
      <c r="G72" s="197"/>
    </row>
    <row r="73" ht="13.5" customHeight="1">
      <c r="A73" s="195"/>
      <c r="B73" s="198"/>
      <c r="C73" s="198"/>
      <c r="D73" s="199"/>
      <c r="E73" s="200"/>
      <c r="F73" s="196"/>
      <c r="G73" s="197"/>
    </row>
    <row r="74" ht="13.5" customHeight="1">
      <c r="A74" s="195"/>
      <c r="B74" s="198"/>
      <c r="C74" s="198"/>
      <c r="D74" s="199"/>
      <c r="E74" s="200"/>
      <c r="F74" s="196"/>
      <c r="G74" s="197"/>
    </row>
    <row r="75" ht="13.5" customHeight="1">
      <c r="A75" s="195"/>
      <c r="B75" s="198"/>
      <c r="C75" s="198"/>
      <c r="D75" s="199"/>
      <c r="E75" s="200"/>
      <c r="F75" s="196"/>
      <c r="G75" s="197"/>
    </row>
    <row r="76" ht="13.5" customHeight="1">
      <c r="A76" s="195"/>
      <c r="B76" s="198"/>
      <c r="C76" s="198"/>
      <c r="D76" s="199"/>
      <c r="E76" s="200"/>
      <c r="F76" s="196"/>
      <c r="G76" s="197"/>
    </row>
    <row r="77" ht="13.5" customHeight="1">
      <c r="A77" s="195"/>
      <c r="B77" s="198"/>
      <c r="C77" s="198"/>
      <c r="D77" s="199"/>
      <c r="E77" s="200"/>
      <c r="F77" s="196"/>
      <c r="G77" s="197"/>
    </row>
    <row r="78" ht="13.5" customHeight="1">
      <c r="A78" s="195"/>
      <c r="B78" s="198"/>
      <c r="C78" s="198"/>
      <c r="D78" s="199"/>
      <c r="E78" s="200"/>
      <c r="F78" s="196"/>
      <c r="G78" s="197"/>
    </row>
    <row r="79" ht="13.5" customHeight="1">
      <c r="A79" s="195"/>
      <c r="B79" s="198"/>
      <c r="C79" s="198"/>
      <c r="D79" s="199"/>
      <c r="E79" s="200"/>
      <c r="F79" s="196"/>
      <c r="G79" s="197"/>
    </row>
    <row r="80" ht="13.5" customHeight="1">
      <c r="A80" s="195"/>
      <c r="B80" s="198"/>
      <c r="C80" s="198"/>
      <c r="D80" s="199"/>
      <c r="E80" s="200"/>
      <c r="F80" s="196"/>
      <c r="G80" s="197"/>
    </row>
    <row r="81" ht="13.5" customHeight="1">
      <c r="A81" s="195"/>
      <c r="B81" s="198"/>
      <c r="C81" s="198"/>
      <c r="D81" s="199"/>
      <c r="E81" s="200"/>
      <c r="F81" s="196"/>
      <c r="G81" s="197"/>
    </row>
    <row r="82" ht="13.5" customHeight="1">
      <c r="A82" s="195"/>
      <c r="B82" s="198"/>
      <c r="C82" s="198"/>
      <c r="D82" s="199"/>
      <c r="E82" s="200"/>
      <c r="F82" s="196"/>
      <c r="G82" s="197"/>
    </row>
    <row r="83" ht="13.5" customHeight="1">
      <c r="A83" s="195"/>
      <c r="B83" s="198"/>
      <c r="C83" s="198"/>
      <c r="D83" s="199"/>
      <c r="E83" s="200"/>
      <c r="F83" s="196"/>
      <c r="G83" s="197"/>
    </row>
    <row r="84" ht="13.5" customHeight="1">
      <c r="A84" s="195"/>
      <c r="B84" s="198"/>
      <c r="C84" s="198"/>
      <c r="D84" s="199"/>
      <c r="E84" s="200"/>
      <c r="F84" s="196"/>
      <c r="G84" s="197"/>
    </row>
    <row r="85" ht="13.5" customHeight="1">
      <c r="A85" s="195"/>
      <c r="B85" s="198"/>
      <c r="C85" s="198"/>
      <c r="D85" s="199"/>
      <c r="E85" s="200"/>
      <c r="F85" s="196"/>
      <c r="G85" s="197"/>
    </row>
    <row r="86" ht="13.5" customHeight="1">
      <c r="A86" s="195"/>
      <c r="B86" s="198"/>
      <c r="C86" s="198"/>
      <c r="D86" s="199"/>
      <c r="E86" s="200"/>
      <c r="F86" s="196"/>
      <c r="G86" s="197"/>
    </row>
    <row r="87" ht="13.5" customHeight="1">
      <c r="A87" s="195"/>
      <c r="B87" s="198"/>
      <c r="C87" s="198"/>
      <c r="D87" s="199"/>
      <c r="E87" s="200"/>
      <c r="F87" s="196"/>
      <c r="G87" s="197"/>
    </row>
    <row r="88" ht="13.5" customHeight="1">
      <c r="A88" s="195"/>
      <c r="B88" s="198"/>
      <c r="C88" s="198"/>
      <c r="D88" s="199"/>
      <c r="E88" s="200"/>
      <c r="F88" s="196"/>
      <c r="G88" s="197"/>
    </row>
    <row r="89" ht="13.5" customHeight="1">
      <c r="A89" s="195"/>
      <c r="B89" s="198"/>
      <c r="C89" s="198"/>
      <c r="D89" s="199"/>
      <c r="E89" s="200"/>
      <c r="F89" s="196"/>
      <c r="G89" s="197"/>
    </row>
    <row r="90" ht="13.5" customHeight="1">
      <c r="A90" s="195"/>
      <c r="B90" s="198"/>
      <c r="C90" s="198"/>
      <c r="D90" s="199"/>
      <c r="E90" s="200"/>
      <c r="F90" s="196"/>
      <c r="G90" s="197"/>
    </row>
    <row r="91" ht="13.5" customHeight="1">
      <c r="A91" s="195"/>
      <c r="B91" s="198"/>
      <c r="C91" s="198"/>
      <c r="D91" s="199"/>
      <c r="E91" s="200"/>
      <c r="F91" s="196"/>
      <c r="G91" s="197"/>
    </row>
    <row r="92" ht="13.5" customHeight="1">
      <c r="A92" s="195"/>
      <c r="B92" s="198"/>
      <c r="C92" s="198"/>
      <c r="D92" s="199"/>
      <c r="E92" s="200"/>
      <c r="F92" s="196"/>
      <c r="G92" s="197"/>
    </row>
    <row r="93" ht="13.5" customHeight="1">
      <c r="A93" s="195"/>
      <c r="B93" s="198"/>
      <c r="C93" s="198"/>
      <c r="D93" s="199"/>
      <c r="E93" s="200"/>
      <c r="F93" s="196"/>
      <c r="G93" s="197"/>
    </row>
    <row r="94" ht="13.5" customHeight="1">
      <c r="A94" s="195"/>
      <c r="B94" s="198"/>
      <c r="C94" s="198"/>
      <c r="D94" s="199"/>
      <c r="E94" s="200"/>
      <c r="F94" s="196"/>
      <c r="G94" s="197"/>
    </row>
    <row r="95" ht="13.5" customHeight="1">
      <c r="A95" s="195"/>
      <c r="B95" s="198"/>
      <c r="C95" s="198"/>
      <c r="D95" s="199"/>
      <c r="E95" s="200"/>
      <c r="F95" s="196"/>
      <c r="G95" s="197"/>
    </row>
    <row r="96" ht="13.5" customHeight="1">
      <c r="A96" s="195"/>
      <c r="B96" s="198"/>
      <c r="C96" s="198"/>
      <c r="D96" s="199"/>
      <c r="E96" s="200"/>
      <c r="F96" s="196"/>
      <c r="G96" s="197"/>
    </row>
    <row r="97" ht="13.5" customHeight="1">
      <c r="A97" s="195"/>
      <c r="B97" s="198"/>
      <c r="C97" s="198"/>
      <c r="D97" s="199"/>
      <c r="E97" s="200"/>
      <c r="F97" s="196"/>
      <c r="G97" s="197"/>
    </row>
    <row r="98" ht="13.5" customHeight="1">
      <c r="A98" s="195"/>
      <c r="B98" s="198"/>
      <c r="C98" s="198"/>
      <c r="D98" s="199"/>
      <c r="E98" s="200"/>
      <c r="F98" s="196"/>
      <c r="G98" s="197"/>
    </row>
    <row r="99" ht="13.5" customHeight="1">
      <c r="A99" s="195"/>
      <c r="B99" s="198"/>
      <c r="C99" s="198"/>
      <c r="D99" s="199"/>
      <c r="E99" s="200"/>
      <c r="F99" s="196"/>
      <c r="G99" s="197"/>
    </row>
    <row r="100" ht="13.5" customHeight="1">
      <c r="A100" s="195"/>
      <c r="B100" s="198"/>
      <c r="C100" s="198"/>
      <c r="D100" s="199"/>
      <c r="E100" s="200"/>
      <c r="F100" s="196"/>
      <c r="G100" s="197"/>
    </row>
    <row r="101" ht="15.75" customHeight="1">
      <c r="A101" s="195"/>
      <c r="B101" s="198"/>
      <c r="C101" s="198"/>
      <c r="D101" s="199"/>
      <c r="E101" s="200"/>
      <c r="F101" s="196"/>
      <c r="G101" s="197"/>
    </row>
    <row r="102" ht="15.75" customHeight="1">
      <c r="A102" s="195"/>
      <c r="B102" s="198"/>
      <c r="C102" s="198"/>
      <c r="D102" s="199"/>
      <c r="E102" s="200"/>
      <c r="F102" s="196"/>
      <c r="G102" s="197"/>
    </row>
    <row r="103" ht="15.75" customHeight="1">
      <c r="A103" s="195"/>
      <c r="B103" s="198"/>
      <c r="C103" s="198"/>
      <c r="D103" s="199"/>
      <c r="E103" s="200"/>
      <c r="F103" s="196"/>
      <c r="G103" s="197"/>
    </row>
    <row r="104" ht="15.75" customHeight="1">
      <c r="A104" s="195"/>
      <c r="B104" s="198"/>
      <c r="C104" s="198"/>
      <c r="D104" s="199"/>
      <c r="E104" s="200"/>
      <c r="F104" s="196"/>
      <c r="G104" s="197"/>
    </row>
    <row r="105" ht="15.75" customHeight="1">
      <c r="A105" s="195"/>
      <c r="B105" s="198"/>
      <c r="C105" s="198"/>
      <c r="D105" s="199"/>
      <c r="E105" s="200"/>
      <c r="F105" s="196"/>
      <c r="G105" s="197"/>
    </row>
    <row r="106" ht="15.75" customHeight="1">
      <c r="A106" s="195"/>
      <c r="B106" s="198"/>
      <c r="C106" s="198"/>
      <c r="D106" s="199"/>
      <c r="E106" s="200"/>
      <c r="F106" s="196"/>
      <c r="G106" s="197"/>
    </row>
    <row r="107" ht="15.75" customHeight="1">
      <c r="A107" s="195"/>
      <c r="B107" s="198"/>
      <c r="C107" s="198"/>
      <c r="D107" s="199"/>
      <c r="E107" s="200"/>
      <c r="F107" s="196"/>
      <c r="G107" s="197"/>
    </row>
    <row r="108" ht="15.75" customHeight="1">
      <c r="A108" s="195"/>
      <c r="B108" s="198"/>
      <c r="C108" s="198"/>
      <c r="D108" s="199"/>
      <c r="E108" s="200"/>
      <c r="F108" s="196"/>
      <c r="G108" s="197"/>
    </row>
    <row r="109" ht="15.75" customHeight="1">
      <c r="A109" s="195"/>
      <c r="B109" s="198"/>
      <c r="C109" s="198"/>
      <c r="D109" s="199"/>
      <c r="E109" s="200"/>
      <c r="F109" s="196"/>
      <c r="G109" s="197"/>
    </row>
    <row r="110" ht="15.75" customHeight="1">
      <c r="A110" s="195"/>
      <c r="B110" s="198"/>
      <c r="C110" s="198"/>
      <c r="D110" s="199"/>
      <c r="E110" s="200"/>
      <c r="F110" s="196"/>
      <c r="G110" s="197"/>
    </row>
    <row r="111" ht="15.75" customHeight="1">
      <c r="A111" s="195"/>
      <c r="B111" s="198"/>
      <c r="C111" s="198"/>
      <c r="D111" s="199"/>
      <c r="E111" s="200"/>
      <c r="F111" s="196"/>
      <c r="G111" s="197"/>
    </row>
    <row r="112" ht="15.75" customHeight="1">
      <c r="A112" s="195"/>
      <c r="B112" s="198"/>
      <c r="C112" s="198"/>
      <c r="D112" s="199"/>
      <c r="E112" s="200"/>
      <c r="F112" s="196"/>
      <c r="G112" s="197"/>
    </row>
    <row r="113" ht="15.75" customHeight="1">
      <c r="A113" s="195"/>
      <c r="B113" s="198"/>
      <c r="C113" s="198"/>
      <c r="D113" s="199"/>
      <c r="E113" s="200"/>
      <c r="F113" s="196"/>
      <c r="G113" s="197"/>
    </row>
    <row r="114" ht="15.75" customHeight="1">
      <c r="A114" s="195"/>
      <c r="B114" s="198"/>
      <c r="C114" s="198"/>
      <c r="D114" s="199"/>
      <c r="E114" s="200"/>
      <c r="F114" s="196"/>
      <c r="G114" s="197"/>
    </row>
    <row r="115" ht="15.75" customHeight="1">
      <c r="A115" s="195"/>
      <c r="B115" s="198"/>
      <c r="C115" s="198"/>
      <c r="D115" s="199"/>
      <c r="E115" s="200"/>
      <c r="F115" s="196"/>
      <c r="G115" s="197"/>
    </row>
    <row r="116" ht="15.75" customHeight="1">
      <c r="A116" s="195"/>
      <c r="B116" s="198"/>
      <c r="C116" s="198"/>
      <c r="D116" s="199"/>
      <c r="E116" s="200"/>
      <c r="F116" s="196"/>
      <c r="G116" s="197"/>
    </row>
    <row r="117" ht="15.75" customHeight="1">
      <c r="A117" s="195"/>
      <c r="B117" s="198"/>
      <c r="C117" s="198"/>
      <c r="D117" s="199"/>
      <c r="E117" s="200"/>
      <c r="F117" s="196"/>
      <c r="G117" s="197"/>
    </row>
    <row r="118" ht="15.75" customHeight="1">
      <c r="A118" s="195"/>
      <c r="B118" s="198"/>
      <c r="C118" s="198"/>
      <c r="D118" s="199"/>
      <c r="E118" s="200"/>
      <c r="F118" s="196"/>
      <c r="G118" s="197"/>
    </row>
    <row r="119" ht="15.75" customHeight="1">
      <c r="A119" s="195"/>
      <c r="B119" s="198"/>
      <c r="C119" s="198"/>
      <c r="D119" s="199"/>
      <c r="E119" s="200"/>
      <c r="F119" s="196"/>
      <c r="G119" s="197"/>
    </row>
    <row r="120" ht="15.75" customHeight="1">
      <c r="A120" s="195"/>
      <c r="B120" s="198"/>
      <c r="C120" s="198"/>
      <c r="D120" s="199"/>
      <c r="E120" s="200"/>
      <c r="F120" s="196"/>
      <c r="G120" s="197"/>
    </row>
    <row r="121" ht="15.75" customHeight="1">
      <c r="A121" s="195"/>
      <c r="B121" s="198"/>
      <c r="C121" s="198"/>
      <c r="D121" s="199"/>
      <c r="E121" s="200"/>
      <c r="F121" s="196"/>
      <c r="G121" s="197"/>
    </row>
    <row r="122" ht="15.75" customHeight="1">
      <c r="A122" s="195"/>
      <c r="B122" s="198"/>
      <c r="C122" s="198"/>
      <c r="D122" s="199"/>
      <c r="E122" s="200"/>
      <c r="F122" s="196"/>
      <c r="G122" s="197"/>
    </row>
    <row r="123" ht="15.75" customHeight="1">
      <c r="A123" s="195"/>
      <c r="B123" s="198"/>
      <c r="C123" s="198"/>
      <c r="D123" s="199"/>
      <c r="E123" s="200"/>
      <c r="F123" s="196"/>
      <c r="G123" s="197"/>
    </row>
    <row r="124" ht="15.75" customHeight="1">
      <c r="A124" s="195"/>
      <c r="B124" s="198"/>
      <c r="C124" s="198"/>
      <c r="D124" s="199"/>
      <c r="E124" s="200"/>
      <c r="F124" s="196"/>
      <c r="G124" s="197"/>
    </row>
    <row r="125" ht="15.75" customHeight="1">
      <c r="A125" s="195"/>
      <c r="B125" s="198"/>
      <c r="C125" s="198"/>
      <c r="D125" s="199"/>
      <c r="E125" s="200"/>
      <c r="F125" s="196"/>
      <c r="G125" s="197"/>
    </row>
    <row r="126" ht="15.75" customHeight="1">
      <c r="A126" s="195"/>
      <c r="B126" s="198"/>
      <c r="C126" s="198"/>
      <c r="D126" s="199"/>
      <c r="E126" s="200"/>
      <c r="F126" s="196"/>
      <c r="G126" s="197"/>
    </row>
    <row r="127" ht="15.75" customHeight="1">
      <c r="A127" s="195"/>
      <c r="B127" s="198"/>
      <c r="C127" s="198"/>
      <c r="D127" s="199"/>
      <c r="E127" s="200"/>
      <c r="F127" s="196"/>
      <c r="G127" s="197"/>
    </row>
    <row r="128" ht="15.75" customHeight="1">
      <c r="A128" s="195"/>
      <c r="B128" s="198"/>
      <c r="C128" s="198"/>
      <c r="D128" s="199"/>
      <c r="E128" s="200"/>
      <c r="F128" s="196"/>
      <c r="G128" s="197"/>
    </row>
    <row r="129" ht="15.75" customHeight="1">
      <c r="A129" s="195"/>
      <c r="B129" s="198"/>
      <c r="C129" s="198"/>
      <c r="D129" s="199"/>
      <c r="E129" s="200"/>
      <c r="F129" s="196"/>
      <c r="G129" s="197"/>
    </row>
    <row r="130" ht="15.75" customHeight="1">
      <c r="A130" s="195"/>
      <c r="B130" s="198"/>
      <c r="C130" s="198"/>
      <c r="D130" s="199"/>
      <c r="E130" s="200"/>
      <c r="F130" s="196"/>
      <c r="G130" s="197"/>
    </row>
    <row r="131" ht="15.75" customHeight="1">
      <c r="A131" s="195"/>
      <c r="B131" s="198"/>
      <c r="C131" s="198"/>
      <c r="D131" s="199"/>
      <c r="E131" s="200"/>
      <c r="F131" s="196"/>
      <c r="G131" s="197"/>
    </row>
    <row r="132" ht="15.75" customHeight="1">
      <c r="A132" s="195"/>
      <c r="B132" s="198"/>
      <c r="C132" s="198"/>
      <c r="D132" s="199"/>
      <c r="E132" s="200"/>
      <c r="F132" s="196"/>
      <c r="G132" s="197"/>
    </row>
    <row r="133" ht="15.75" customHeight="1">
      <c r="A133" s="195"/>
      <c r="B133" s="198"/>
      <c r="C133" s="198"/>
      <c r="D133" s="199"/>
      <c r="E133" s="200"/>
      <c r="F133" s="196"/>
      <c r="G133" s="197"/>
    </row>
    <row r="134" ht="15.75" customHeight="1">
      <c r="A134" s="195"/>
      <c r="B134" s="198"/>
      <c r="C134" s="198"/>
      <c r="D134" s="199"/>
      <c r="E134" s="200"/>
      <c r="F134" s="196"/>
      <c r="G134" s="197"/>
    </row>
    <row r="135" ht="15.75" customHeight="1">
      <c r="A135" s="195"/>
      <c r="B135" s="198"/>
      <c r="C135" s="198"/>
      <c r="D135" s="199"/>
      <c r="E135" s="200"/>
      <c r="F135" s="196"/>
      <c r="G135" s="197"/>
    </row>
    <row r="136" ht="15.75" customHeight="1">
      <c r="A136" s="195"/>
      <c r="B136" s="198"/>
      <c r="C136" s="198"/>
      <c r="D136" s="199"/>
      <c r="E136" s="200"/>
      <c r="F136" s="196"/>
      <c r="G136" s="197"/>
    </row>
    <row r="137" ht="15.75" customHeight="1">
      <c r="A137" s="195"/>
      <c r="B137" s="198"/>
      <c r="C137" s="198"/>
      <c r="D137" s="199"/>
      <c r="E137" s="200"/>
      <c r="F137" s="196"/>
      <c r="G137" s="197"/>
    </row>
    <row r="138" ht="15.75" customHeight="1">
      <c r="A138" s="195"/>
      <c r="B138" s="198"/>
      <c r="C138" s="198"/>
      <c r="D138" s="199"/>
      <c r="E138" s="200"/>
      <c r="F138" s="196"/>
      <c r="G138" s="197"/>
    </row>
    <row r="139" ht="15.75" customHeight="1">
      <c r="A139" s="195"/>
      <c r="B139" s="198"/>
      <c r="C139" s="198"/>
      <c r="D139" s="199"/>
      <c r="E139" s="200"/>
      <c r="F139" s="196"/>
      <c r="G139" s="197"/>
    </row>
    <row r="140" ht="15.75" customHeight="1">
      <c r="A140" s="195"/>
      <c r="B140" s="198"/>
      <c r="C140" s="198"/>
      <c r="D140" s="199"/>
      <c r="E140" s="200"/>
      <c r="F140" s="196"/>
      <c r="G140" s="197"/>
    </row>
    <row r="141" ht="15.75" customHeight="1">
      <c r="A141" s="195"/>
      <c r="B141" s="198"/>
      <c r="C141" s="198"/>
      <c r="D141" s="199"/>
      <c r="E141" s="200"/>
      <c r="F141" s="196"/>
      <c r="G141" s="197"/>
    </row>
    <row r="142" ht="15.75" customHeight="1">
      <c r="A142" s="195"/>
      <c r="B142" s="198"/>
      <c r="C142" s="198"/>
      <c r="D142" s="199"/>
      <c r="E142" s="200"/>
      <c r="F142" s="196"/>
      <c r="G142" s="197"/>
    </row>
    <row r="143" ht="15.75" customHeight="1">
      <c r="A143" s="195"/>
      <c r="B143" s="198"/>
      <c r="C143" s="198"/>
      <c r="D143" s="199"/>
      <c r="E143" s="200"/>
      <c r="F143" s="196"/>
      <c r="G143" s="197"/>
    </row>
    <row r="144" ht="15.75" customHeight="1">
      <c r="A144" s="195"/>
      <c r="B144" s="198"/>
      <c r="C144" s="198"/>
      <c r="D144" s="199"/>
      <c r="E144" s="200"/>
      <c r="F144" s="196"/>
      <c r="G144" s="197"/>
    </row>
    <row r="145" ht="15.75" customHeight="1">
      <c r="A145" s="195"/>
      <c r="B145" s="198"/>
      <c r="C145" s="198"/>
      <c r="D145" s="199"/>
      <c r="E145" s="200"/>
      <c r="F145" s="196"/>
      <c r="G145" s="197"/>
    </row>
    <row r="146" ht="15.75" customHeight="1">
      <c r="A146" s="195"/>
      <c r="B146" s="198"/>
      <c r="C146" s="198"/>
      <c r="D146" s="199"/>
      <c r="E146" s="200"/>
      <c r="F146" s="196"/>
      <c r="G146" s="197"/>
    </row>
    <row r="147" ht="15.75" customHeight="1">
      <c r="A147" s="195"/>
      <c r="B147" s="198"/>
      <c r="C147" s="198"/>
      <c r="D147" s="199"/>
      <c r="E147" s="200"/>
      <c r="F147" s="196"/>
      <c r="G147" s="197"/>
    </row>
    <row r="148" ht="15.75" customHeight="1">
      <c r="A148" s="195"/>
      <c r="B148" s="198"/>
      <c r="C148" s="198"/>
      <c r="D148" s="199"/>
      <c r="E148" s="200"/>
      <c r="F148" s="196"/>
      <c r="G148" s="197"/>
    </row>
    <row r="149" ht="15.75" customHeight="1">
      <c r="A149" s="195"/>
      <c r="B149" s="198"/>
      <c r="C149" s="198"/>
      <c r="D149" s="199"/>
      <c r="E149" s="200"/>
      <c r="F149" s="196"/>
      <c r="G149" s="197"/>
    </row>
    <row r="150" ht="15.75" customHeight="1">
      <c r="A150" s="195"/>
      <c r="B150" s="198"/>
      <c r="C150" s="198"/>
      <c r="D150" s="199"/>
      <c r="E150" s="200"/>
      <c r="F150" s="196"/>
      <c r="G150" s="197"/>
    </row>
    <row r="151" ht="15.75" customHeight="1">
      <c r="A151" s="195"/>
      <c r="B151" s="198"/>
      <c r="C151" s="198"/>
      <c r="D151" s="199"/>
      <c r="E151" s="200"/>
      <c r="F151" s="196"/>
      <c r="G151" s="197"/>
    </row>
    <row r="152" ht="15.75" customHeight="1">
      <c r="A152" s="195"/>
      <c r="B152" s="198"/>
      <c r="C152" s="198"/>
      <c r="D152" s="199"/>
      <c r="E152" s="200"/>
      <c r="F152" s="196"/>
      <c r="G152" s="197"/>
    </row>
    <row r="153" ht="15.75" customHeight="1">
      <c r="A153" s="195"/>
      <c r="B153" s="198"/>
      <c r="C153" s="198"/>
      <c r="D153" s="199"/>
      <c r="E153" s="200"/>
      <c r="F153" s="196"/>
      <c r="G153" s="197"/>
    </row>
    <row r="154" ht="15.75" customHeight="1">
      <c r="A154" s="195"/>
      <c r="B154" s="198"/>
      <c r="C154" s="198"/>
      <c r="D154" s="199"/>
      <c r="E154" s="200"/>
      <c r="F154" s="196"/>
      <c r="G154" s="197"/>
    </row>
    <row r="155" ht="15.75" customHeight="1">
      <c r="A155" s="195"/>
      <c r="B155" s="198"/>
      <c r="C155" s="198"/>
      <c r="D155" s="199"/>
      <c r="E155" s="200"/>
      <c r="F155" s="196"/>
      <c r="G155" s="197"/>
    </row>
    <row r="156" ht="15.75" customHeight="1">
      <c r="A156" s="195"/>
      <c r="B156" s="198"/>
      <c r="C156" s="198"/>
      <c r="D156" s="199"/>
      <c r="E156" s="200"/>
      <c r="F156" s="196"/>
      <c r="G156" s="197"/>
    </row>
    <row r="157" ht="15.75" customHeight="1">
      <c r="A157" s="195"/>
      <c r="B157" s="198"/>
      <c r="C157" s="198"/>
      <c r="D157" s="199"/>
      <c r="E157" s="200"/>
      <c r="F157" s="196"/>
      <c r="G157" s="197"/>
    </row>
    <row r="158" ht="15.75" customHeight="1">
      <c r="A158" s="195"/>
      <c r="B158" s="198"/>
      <c r="C158" s="198"/>
      <c r="D158" s="199"/>
      <c r="E158" s="200"/>
      <c r="F158" s="196"/>
      <c r="G158" s="197"/>
    </row>
    <row r="159" ht="15.75" customHeight="1">
      <c r="A159" s="195"/>
      <c r="B159" s="198"/>
      <c r="C159" s="198"/>
      <c r="D159" s="199"/>
      <c r="E159" s="200"/>
      <c r="F159" s="196"/>
      <c r="G159" s="197"/>
    </row>
    <row r="160" ht="15.75" customHeight="1">
      <c r="A160" s="195"/>
      <c r="B160" s="198"/>
      <c r="C160" s="198"/>
      <c r="D160" s="199"/>
      <c r="E160" s="200"/>
      <c r="F160" s="196"/>
      <c r="G160" s="197"/>
    </row>
    <row r="161" ht="15.75" customHeight="1">
      <c r="A161" s="195"/>
      <c r="B161" s="198"/>
      <c r="C161" s="198"/>
      <c r="D161" s="199"/>
      <c r="E161" s="200"/>
      <c r="F161" s="196"/>
      <c r="G161" s="197"/>
    </row>
    <row r="162" ht="15.75" customHeight="1">
      <c r="A162" s="195"/>
      <c r="B162" s="198"/>
      <c r="C162" s="198"/>
      <c r="D162" s="199"/>
      <c r="E162" s="200"/>
      <c r="F162" s="196"/>
      <c r="G162" s="197"/>
    </row>
    <row r="163" ht="15.75" customHeight="1">
      <c r="A163" s="195"/>
      <c r="B163" s="198"/>
      <c r="C163" s="198"/>
      <c r="D163" s="199"/>
      <c r="E163" s="200"/>
      <c r="F163" s="196"/>
      <c r="G163" s="197"/>
    </row>
    <row r="164" ht="15.75" customHeight="1">
      <c r="A164" s="195"/>
      <c r="B164" s="198"/>
      <c r="C164" s="198"/>
      <c r="D164" s="199"/>
      <c r="E164" s="200"/>
      <c r="F164" s="196"/>
      <c r="G164" s="197"/>
    </row>
    <row r="165" ht="15.75" customHeight="1">
      <c r="A165" s="195"/>
      <c r="B165" s="198"/>
      <c r="C165" s="198"/>
      <c r="D165" s="199"/>
      <c r="E165" s="200"/>
      <c r="F165" s="196"/>
      <c r="G165" s="197"/>
    </row>
    <row r="166" ht="15.75" customHeight="1">
      <c r="A166" s="195"/>
      <c r="B166" s="198"/>
      <c r="C166" s="198"/>
      <c r="D166" s="199"/>
      <c r="E166" s="200"/>
      <c r="F166" s="196"/>
      <c r="G166" s="197"/>
    </row>
    <row r="167" ht="15.75" customHeight="1">
      <c r="A167" s="195"/>
      <c r="B167" s="198"/>
      <c r="C167" s="198"/>
      <c r="D167" s="199"/>
      <c r="E167" s="200"/>
      <c r="F167" s="196"/>
      <c r="G167" s="197"/>
    </row>
    <row r="168" ht="15.75" customHeight="1">
      <c r="A168" s="195"/>
      <c r="B168" s="198"/>
      <c r="C168" s="198"/>
      <c r="D168" s="199"/>
      <c r="E168" s="200"/>
      <c r="F168" s="196"/>
      <c r="G168" s="197"/>
    </row>
    <row r="169" ht="15.75" customHeight="1">
      <c r="A169" s="195"/>
      <c r="B169" s="198"/>
      <c r="C169" s="198"/>
      <c r="D169" s="199"/>
      <c r="E169" s="200"/>
      <c r="F169" s="196"/>
      <c r="G169" s="197"/>
    </row>
    <row r="170" ht="15.75" customHeight="1">
      <c r="A170" s="195"/>
      <c r="B170" s="198"/>
      <c r="C170" s="198"/>
      <c r="D170" s="199"/>
      <c r="E170" s="200"/>
      <c r="F170" s="196"/>
      <c r="G170" s="197"/>
    </row>
    <row r="171" ht="15.75" customHeight="1">
      <c r="A171" s="195"/>
      <c r="B171" s="198"/>
      <c r="C171" s="198"/>
      <c r="D171" s="199"/>
      <c r="E171" s="200"/>
      <c r="F171" s="196"/>
      <c r="G171" s="197"/>
    </row>
    <row r="172" ht="15.75" customHeight="1">
      <c r="A172" s="195"/>
      <c r="B172" s="198"/>
      <c r="C172" s="198"/>
      <c r="D172" s="199"/>
      <c r="E172" s="200"/>
      <c r="F172" s="196"/>
      <c r="G172" s="197"/>
    </row>
    <row r="173" ht="15.75" customHeight="1">
      <c r="A173" s="195"/>
      <c r="B173" s="198"/>
      <c r="C173" s="198"/>
      <c r="D173" s="199"/>
      <c r="E173" s="200"/>
      <c r="F173" s="196"/>
      <c r="G173" s="197"/>
    </row>
    <row r="174" ht="15.75" customHeight="1">
      <c r="A174" s="195"/>
      <c r="B174" s="198"/>
      <c r="C174" s="198"/>
      <c r="D174" s="199"/>
      <c r="E174" s="200"/>
      <c r="F174" s="196"/>
      <c r="G174" s="197"/>
    </row>
    <row r="175" ht="15.75" customHeight="1">
      <c r="A175" s="195"/>
      <c r="B175" s="198"/>
      <c r="C175" s="198"/>
      <c r="D175" s="199"/>
      <c r="E175" s="200"/>
      <c r="F175" s="196"/>
      <c r="G175" s="197"/>
    </row>
    <row r="176" ht="15.75" customHeight="1">
      <c r="A176" s="195"/>
      <c r="B176" s="198"/>
      <c r="C176" s="198"/>
      <c r="D176" s="199"/>
      <c r="E176" s="200"/>
      <c r="F176" s="196"/>
      <c r="G176" s="197"/>
    </row>
    <row r="177" ht="15.75" customHeight="1">
      <c r="A177" s="195"/>
      <c r="B177" s="198"/>
      <c r="C177" s="198"/>
      <c r="D177" s="199"/>
      <c r="E177" s="200"/>
      <c r="F177" s="196"/>
      <c r="G177" s="197"/>
    </row>
    <row r="178" ht="15.75" customHeight="1">
      <c r="A178" s="195"/>
      <c r="B178" s="198"/>
      <c r="C178" s="198"/>
      <c r="D178" s="199"/>
      <c r="E178" s="200"/>
      <c r="F178" s="196"/>
      <c r="G178" s="197"/>
    </row>
    <row r="179" ht="15.75" customHeight="1">
      <c r="A179" s="195"/>
      <c r="B179" s="198"/>
      <c r="C179" s="198"/>
      <c r="D179" s="199"/>
      <c r="E179" s="200"/>
      <c r="F179" s="196"/>
      <c r="G179" s="197"/>
    </row>
    <row r="180" ht="15.75" customHeight="1">
      <c r="A180" s="195"/>
      <c r="B180" s="198"/>
      <c r="C180" s="198"/>
      <c r="D180" s="199"/>
      <c r="E180" s="200"/>
      <c r="F180" s="196"/>
      <c r="G180" s="197"/>
    </row>
    <row r="181" ht="15.75" customHeight="1">
      <c r="A181" s="195"/>
      <c r="B181" s="198"/>
      <c r="C181" s="198"/>
      <c r="D181" s="199"/>
      <c r="E181" s="200"/>
      <c r="F181" s="196"/>
      <c r="G181" s="197"/>
    </row>
    <row r="182" ht="15.75" customHeight="1">
      <c r="A182" s="195"/>
      <c r="B182" s="198"/>
      <c r="C182" s="198"/>
      <c r="D182" s="199"/>
      <c r="E182" s="200"/>
      <c r="F182" s="196"/>
      <c r="G182" s="197"/>
    </row>
    <row r="183" ht="15.75" customHeight="1">
      <c r="A183" s="195"/>
      <c r="B183" s="198"/>
      <c r="C183" s="198"/>
      <c r="D183" s="199"/>
      <c r="E183" s="200"/>
      <c r="F183" s="196"/>
      <c r="G183" s="197"/>
    </row>
    <row r="184" ht="15.75" customHeight="1">
      <c r="A184" s="195"/>
      <c r="B184" s="198"/>
      <c r="C184" s="198"/>
      <c r="D184" s="199"/>
      <c r="E184" s="200"/>
      <c r="F184" s="196"/>
      <c r="G184" s="197"/>
    </row>
    <row r="185" ht="15.75" customHeight="1">
      <c r="A185" s="195"/>
      <c r="B185" s="198"/>
      <c r="C185" s="198"/>
      <c r="D185" s="199"/>
      <c r="E185" s="200"/>
      <c r="F185" s="196"/>
      <c r="G185" s="197"/>
    </row>
    <row r="186" ht="15.75" customHeight="1">
      <c r="A186" s="195"/>
      <c r="B186" s="198"/>
      <c r="C186" s="198"/>
      <c r="D186" s="199"/>
      <c r="E186" s="200"/>
      <c r="F186" s="196"/>
      <c r="G186" s="197"/>
    </row>
    <row r="187" ht="15.75" customHeight="1">
      <c r="A187" s="195"/>
      <c r="B187" s="198"/>
      <c r="C187" s="198"/>
      <c r="D187" s="199"/>
      <c r="E187" s="200"/>
      <c r="F187" s="196"/>
      <c r="G187" s="197"/>
    </row>
    <row r="188" ht="15.75" customHeight="1">
      <c r="A188" s="195"/>
      <c r="B188" s="198"/>
      <c r="C188" s="198"/>
      <c r="D188" s="199"/>
      <c r="E188" s="200"/>
      <c r="F188" s="196"/>
      <c r="G188" s="197"/>
    </row>
    <row r="189" ht="15.75" customHeight="1">
      <c r="A189" s="195"/>
      <c r="B189" s="198"/>
      <c r="C189" s="198"/>
      <c r="D189" s="199"/>
      <c r="E189" s="200"/>
      <c r="F189" s="196"/>
      <c r="G189" s="197"/>
    </row>
    <row r="190" ht="15.75" customHeight="1">
      <c r="A190" s="195"/>
      <c r="B190" s="198"/>
      <c r="C190" s="198"/>
      <c r="D190" s="199"/>
      <c r="E190" s="200"/>
      <c r="F190" s="196"/>
      <c r="G190" s="197"/>
    </row>
    <row r="191" ht="15.75" customHeight="1">
      <c r="A191" s="195"/>
      <c r="B191" s="198"/>
      <c r="C191" s="198"/>
      <c r="D191" s="199"/>
      <c r="E191" s="200"/>
      <c r="F191" s="196"/>
      <c r="G191" s="197"/>
    </row>
    <row r="192" ht="15.75" customHeight="1">
      <c r="A192" s="195"/>
      <c r="B192" s="198"/>
      <c r="C192" s="198"/>
      <c r="D192" s="199"/>
      <c r="E192" s="200"/>
      <c r="F192" s="196"/>
      <c r="G192" s="197"/>
    </row>
    <row r="193" ht="15.75" customHeight="1">
      <c r="A193" s="195"/>
      <c r="B193" s="198"/>
      <c r="C193" s="198"/>
      <c r="D193" s="199"/>
      <c r="E193" s="200"/>
      <c r="F193" s="196"/>
      <c r="G193" s="197"/>
    </row>
    <row r="194" ht="15.75" customHeight="1">
      <c r="A194" s="195"/>
      <c r="B194" s="198"/>
      <c r="C194" s="198"/>
      <c r="D194" s="199"/>
      <c r="E194" s="200"/>
      <c r="F194" s="196"/>
      <c r="G194" s="197"/>
    </row>
    <row r="195" ht="15.75" customHeight="1">
      <c r="A195" s="195"/>
      <c r="B195" s="198"/>
      <c r="C195" s="198"/>
      <c r="D195" s="199"/>
      <c r="E195" s="200"/>
      <c r="F195" s="196"/>
      <c r="G195" s="197"/>
    </row>
    <row r="196" ht="15.75" customHeight="1">
      <c r="A196" s="195"/>
      <c r="B196" s="198"/>
      <c r="C196" s="198"/>
      <c r="D196" s="199"/>
      <c r="E196" s="200"/>
      <c r="F196" s="196"/>
      <c r="G196" s="197"/>
    </row>
    <row r="197" ht="15.75" customHeight="1">
      <c r="A197" s="195"/>
      <c r="B197" s="198"/>
      <c r="C197" s="198"/>
      <c r="D197" s="199"/>
      <c r="E197" s="200"/>
      <c r="F197" s="196"/>
      <c r="G197" s="197"/>
    </row>
    <row r="198" ht="15.75" customHeight="1">
      <c r="A198" s="195"/>
      <c r="B198" s="198"/>
      <c r="C198" s="198"/>
      <c r="D198" s="199"/>
      <c r="E198" s="200"/>
      <c r="F198" s="196"/>
      <c r="G198" s="197"/>
    </row>
    <row r="199" ht="15.75" customHeight="1">
      <c r="A199" s="195"/>
      <c r="B199" s="198"/>
      <c r="C199" s="198"/>
      <c r="D199" s="199"/>
      <c r="E199" s="200"/>
      <c r="F199" s="196"/>
      <c r="G199" s="197"/>
    </row>
    <row r="200" ht="15.75" customHeight="1">
      <c r="A200" s="195"/>
      <c r="B200" s="198"/>
      <c r="C200" s="198"/>
      <c r="D200" s="199"/>
      <c r="E200" s="200"/>
      <c r="F200" s="196"/>
      <c r="G200" s="197"/>
    </row>
    <row r="201" ht="15.75" customHeight="1">
      <c r="A201" s="195"/>
      <c r="B201" s="198"/>
      <c r="C201" s="198"/>
      <c r="D201" s="199"/>
      <c r="E201" s="200"/>
      <c r="F201" s="196"/>
      <c r="G201" s="197"/>
    </row>
    <row r="202" ht="15.75" customHeight="1">
      <c r="A202" s="195"/>
      <c r="B202" s="198"/>
      <c r="C202" s="198"/>
      <c r="D202" s="199"/>
      <c r="E202" s="200"/>
      <c r="F202" s="196"/>
      <c r="G202" s="197"/>
    </row>
    <row r="203" ht="15.75" customHeight="1">
      <c r="A203" s="195"/>
      <c r="B203" s="198"/>
      <c r="C203" s="198"/>
      <c r="D203" s="199"/>
      <c r="E203" s="200"/>
      <c r="F203" s="196"/>
      <c r="G203" s="197"/>
    </row>
    <row r="204" ht="15.75" customHeight="1">
      <c r="A204" s="195"/>
      <c r="B204" s="198"/>
      <c r="C204" s="198"/>
      <c r="D204" s="199"/>
      <c r="E204" s="200"/>
      <c r="F204" s="196"/>
      <c r="G204" s="197"/>
    </row>
    <row r="205" ht="15.75" customHeight="1">
      <c r="A205" s="195"/>
      <c r="B205" s="198"/>
      <c r="C205" s="198"/>
      <c r="D205" s="199"/>
      <c r="E205" s="200"/>
      <c r="F205" s="196"/>
      <c r="G205" s="197"/>
    </row>
    <row r="206" ht="15.75" customHeight="1">
      <c r="A206" s="195"/>
      <c r="B206" s="198"/>
      <c r="C206" s="198"/>
      <c r="D206" s="199"/>
      <c r="E206" s="200"/>
      <c r="F206" s="196"/>
      <c r="G206" s="197"/>
    </row>
    <row r="207" ht="15.75" customHeight="1">
      <c r="A207" s="195"/>
      <c r="B207" s="198"/>
      <c r="C207" s="198"/>
      <c r="D207" s="199"/>
      <c r="E207" s="200"/>
      <c r="F207" s="196"/>
      <c r="G207" s="197"/>
    </row>
    <row r="208" ht="15.75" customHeight="1">
      <c r="A208" s="195"/>
      <c r="B208" s="198"/>
      <c r="C208" s="198"/>
      <c r="D208" s="199"/>
      <c r="E208" s="200"/>
      <c r="F208" s="196"/>
      <c r="G208" s="197"/>
    </row>
    <row r="209" ht="15.75" customHeight="1">
      <c r="A209" s="195"/>
      <c r="B209" s="198"/>
      <c r="C209" s="198"/>
      <c r="D209" s="199"/>
      <c r="E209" s="200"/>
      <c r="F209" s="196"/>
      <c r="G209" s="197"/>
    </row>
    <row r="210" ht="15.75" customHeight="1">
      <c r="A210" s="195"/>
      <c r="B210" s="198"/>
      <c r="C210" s="198"/>
      <c r="D210" s="199"/>
      <c r="E210" s="200"/>
      <c r="F210" s="196"/>
      <c r="G210" s="197"/>
    </row>
    <row r="211" ht="15.75" customHeight="1">
      <c r="A211" s="195"/>
      <c r="B211" s="198"/>
      <c r="C211" s="198"/>
      <c r="D211" s="199"/>
      <c r="E211" s="200"/>
      <c r="F211" s="196"/>
      <c r="G211" s="197"/>
    </row>
    <row r="212" ht="15.75" customHeight="1">
      <c r="A212" s="195"/>
      <c r="B212" s="198"/>
      <c r="C212" s="198"/>
      <c r="D212" s="199"/>
      <c r="E212" s="200"/>
      <c r="F212" s="196"/>
      <c r="G212" s="197"/>
    </row>
    <row r="213" ht="15.75" customHeight="1">
      <c r="A213" s="195"/>
      <c r="B213" s="198"/>
      <c r="C213" s="198"/>
      <c r="D213" s="199"/>
      <c r="E213" s="200"/>
      <c r="F213" s="196"/>
      <c r="G213" s="197"/>
    </row>
    <row r="214" ht="15.75" customHeight="1">
      <c r="A214" s="195"/>
      <c r="B214" s="198"/>
      <c r="C214" s="198"/>
      <c r="D214" s="199"/>
      <c r="E214" s="200"/>
      <c r="F214" s="196"/>
      <c r="G214" s="197"/>
    </row>
    <row r="215" ht="15.75" customHeight="1">
      <c r="A215" s="195"/>
      <c r="B215" s="198"/>
      <c r="C215" s="198"/>
      <c r="D215" s="199"/>
      <c r="E215" s="200"/>
      <c r="F215" s="196"/>
      <c r="G215" s="197"/>
    </row>
    <row r="216" ht="15.75" customHeight="1">
      <c r="A216" s="195"/>
      <c r="B216" s="198"/>
      <c r="C216" s="198"/>
      <c r="D216" s="199"/>
      <c r="E216" s="200"/>
      <c r="F216" s="196"/>
      <c r="G216" s="197"/>
    </row>
    <row r="217" ht="15.75" customHeight="1">
      <c r="A217" s="195"/>
      <c r="B217" s="198"/>
      <c r="C217" s="198"/>
      <c r="D217" s="199"/>
      <c r="E217" s="200"/>
      <c r="F217" s="196"/>
      <c r="G217" s="197"/>
    </row>
    <row r="218" ht="15.75" customHeight="1">
      <c r="A218" s="195"/>
      <c r="B218" s="198"/>
      <c r="C218" s="198"/>
      <c r="D218" s="199"/>
      <c r="E218" s="200"/>
      <c r="F218" s="196"/>
      <c r="G218" s="197"/>
    </row>
    <row r="219" ht="15.75" customHeight="1">
      <c r="A219" s="195"/>
      <c r="B219" s="198"/>
      <c r="C219" s="198"/>
      <c r="D219" s="199"/>
      <c r="E219" s="200"/>
      <c r="F219" s="196"/>
      <c r="G219" s="197"/>
    </row>
    <row r="220" ht="15.75" customHeight="1">
      <c r="A220" s="195"/>
      <c r="B220" s="198"/>
      <c r="C220" s="198"/>
      <c r="D220" s="199"/>
      <c r="E220" s="200"/>
      <c r="F220" s="196"/>
      <c r="G220" s="197"/>
    </row>
    <row r="221" ht="15.75" customHeight="1">
      <c r="G221" s="201"/>
    </row>
    <row r="222" ht="15.75" customHeight="1">
      <c r="G222" s="201"/>
    </row>
    <row r="223" ht="15.75" customHeight="1">
      <c r="G223" s="201"/>
    </row>
    <row r="224" ht="15.75" customHeight="1">
      <c r="G224" s="201"/>
    </row>
    <row r="225" ht="15.75" customHeight="1">
      <c r="G225" s="201"/>
    </row>
    <row r="226" ht="15.75" customHeight="1">
      <c r="G226" s="201"/>
    </row>
    <row r="227" ht="15.75" customHeight="1">
      <c r="G227" s="201"/>
    </row>
    <row r="228" ht="15.75" customHeight="1">
      <c r="G228" s="201"/>
    </row>
    <row r="229" ht="15.75" customHeight="1">
      <c r="G229" s="201"/>
    </row>
    <row r="230" ht="15.75" customHeight="1">
      <c r="G230" s="201"/>
    </row>
    <row r="231" ht="15.75" customHeight="1">
      <c r="G231" s="201"/>
    </row>
    <row r="232" ht="15.75" customHeight="1">
      <c r="G232" s="201"/>
    </row>
    <row r="233" ht="15.75" customHeight="1">
      <c r="G233" s="201"/>
    </row>
    <row r="234" ht="15.75" customHeight="1">
      <c r="G234" s="201"/>
    </row>
    <row r="235" ht="15.75" customHeight="1">
      <c r="G235" s="201"/>
    </row>
    <row r="236" ht="15.75" customHeight="1">
      <c r="G236" s="201"/>
    </row>
    <row r="237" ht="15.75" customHeight="1">
      <c r="G237" s="201"/>
    </row>
    <row r="238" ht="15.75" customHeight="1">
      <c r="G238" s="201"/>
    </row>
    <row r="239" ht="15.75" customHeight="1">
      <c r="G239" s="201"/>
    </row>
    <row r="240" ht="15.75" customHeight="1">
      <c r="G240" s="201"/>
    </row>
    <row r="241" ht="15.75" customHeight="1">
      <c r="G241" s="201"/>
    </row>
    <row r="242" ht="15.75" customHeight="1">
      <c r="G242" s="201"/>
    </row>
    <row r="243" ht="15.75" customHeight="1">
      <c r="G243" s="201"/>
    </row>
    <row r="244" ht="15.75" customHeight="1">
      <c r="G244" s="201"/>
    </row>
    <row r="245" ht="15.75" customHeight="1">
      <c r="G245" s="201"/>
    </row>
    <row r="246" ht="15.75" customHeight="1">
      <c r="G246" s="201"/>
    </row>
    <row r="247" ht="15.75" customHeight="1">
      <c r="G247" s="201"/>
    </row>
    <row r="248" ht="15.75" customHeight="1">
      <c r="G248" s="201"/>
    </row>
    <row r="249" ht="15.75" customHeight="1">
      <c r="G249" s="201"/>
    </row>
    <row r="250" ht="15.75" customHeight="1">
      <c r="G250" s="201"/>
    </row>
    <row r="251" ht="15.75" customHeight="1">
      <c r="G251" s="201"/>
    </row>
    <row r="252" ht="15.75" customHeight="1">
      <c r="G252" s="201"/>
    </row>
    <row r="253" ht="15.75" customHeight="1">
      <c r="G253" s="201"/>
    </row>
    <row r="254" ht="15.75" customHeight="1">
      <c r="G254" s="201"/>
    </row>
    <row r="255" ht="15.75" customHeight="1">
      <c r="G255" s="201"/>
    </row>
    <row r="256" ht="15.75" customHeight="1">
      <c r="G256" s="201"/>
    </row>
    <row r="257" ht="15.75" customHeight="1">
      <c r="G257" s="201"/>
    </row>
    <row r="258" ht="15.75" customHeight="1">
      <c r="G258" s="201"/>
    </row>
    <row r="259" ht="15.75" customHeight="1">
      <c r="G259" s="201"/>
    </row>
    <row r="260" ht="15.75" customHeight="1">
      <c r="G260" s="201"/>
    </row>
    <row r="261" ht="15.75" customHeight="1">
      <c r="G261" s="201"/>
    </row>
    <row r="262" ht="15.75" customHeight="1">
      <c r="G262" s="201"/>
    </row>
    <row r="263" ht="15.75" customHeight="1">
      <c r="G263" s="201"/>
    </row>
    <row r="264" ht="15.75" customHeight="1">
      <c r="G264" s="201"/>
    </row>
    <row r="265" ht="15.75" customHeight="1">
      <c r="G265" s="201"/>
    </row>
    <row r="266" ht="15.75" customHeight="1">
      <c r="G266" s="201"/>
    </row>
    <row r="267" ht="15.75" customHeight="1">
      <c r="G267" s="201"/>
    </row>
    <row r="268" ht="15.75" customHeight="1">
      <c r="G268" s="201"/>
    </row>
    <row r="269" ht="15.75" customHeight="1">
      <c r="G269" s="201"/>
    </row>
    <row r="270" ht="15.75" customHeight="1">
      <c r="G270" s="201"/>
    </row>
    <row r="271" ht="15.75" customHeight="1">
      <c r="G271" s="201"/>
    </row>
    <row r="272" ht="15.75" customHeight="1">
      <c r="G272" s="201"/>
    </row>
    <row r="273" ht="15.75" customHeight="1">
      <c r="G273" s="201"/>
    </row>
    <row r="274" ht="15.75" customHeight="1">
      <c r="G274" s="201"/>
    </row>
    <row r="275" ht="15.75" customHeight="1">
      <c r="G275" s="201"/>
    </row>
    <row r="276" ht="15.75" customHeight="1">
      <c r="G276" s="201"/>
    </row>
    <row r="277" ht="15.75" customHeight="1">
      <c r="G277" s="201"/>
    </row>
    <row r="278" ht="15.75" customHeight="1">
      <c r="G278" s="201"/>
    </row>
    <row r="279" ht="15.75" customHeight="1">
      <c r="G279" s="201"/>
    </row>
    <row r="280" ht="15.75" customHeight="1">
      <c r="G280" s="201"/>
    </row>
    <row r="281" ht="15.75" customHeight="1">
      <c r="G281" s="201"/>
    </row>
    <row r="282" ht="15.75" customHeight="1">
      <c r="G282" s="201"/>
    </row>
    <row r="283" ht="15.75" customHeight="1">
      <c r="G283" s="201"/>
    </row>
    <row r="284" ht="15.75" customHeight="1">
      <c r="G284" s="201"/>
    </row>
    <row r="285" ht="15.75" customHeight="1">
      <c r="G285" s="201"/>
    </row>
    <row r="286" ht="15.75" customHeight="1">
      <c r="G286" s="201"/>
    </row>
    <row r="287" ht="15.75" customHeight="1">
      <c r="G287" s="201"/>
    </row>
    <row r="288" ht="15.75" customHeight="1">
      <c r="G288" s="201"/>
    </row>
    <row r="289" ht="15.75" customHeight="1">
      <c r="G289" s="201"/>
    </row>
    <row r="290" ht="15.75" customHeight="1">
      <c r="G290" s="201"/>
    </row>
    <row r="291" ht="15.75" customHeight="1">
      <c r="G291" s="201"/>
    </row>
    <row r="292" ht="15.75" customHeight="1">
      <c r="G292" s="201"/>
    </row>
    <row r="293" ht="15.75" customHeight="1">
      <c r="G293" s="201"/>
    </row>
    <row r="294" ht="15.75" customHeight="1">
      <c r="G294" s="201"/>
    </row>
    <row r="295" ht="15.75" customHeight="1">
      <c r="G295" s="201"/>
    </row>
    <row r="296" ht="15.75" customHeight="1">
      <c r="G296" s="201"/>
    </row>
    <row r="297" ht="15.75" customHeight="1">
      <c r="G297" s="201"/>
    </row>
    <row r="298" ht="15.75" customHeight="1">
      <c r="G298" s="201"/>
    </row>
    <row r="299" ht="15.75" customHeight="1">
      <c r="G299" s="201"/>
    </row>
    <row r="300" ht="15.75" customHeight="1">
      <c r="G300" s="201"/>
    </row>
    <row r="301" ht="15.75" customHeight="1">
      <c r="G301" s="201"/>
    </row>
    <row r="302" ht="15.75" customHeight="1">
      <c r="G302" s="201"/>
    </row>
    <row r="303" ht="15.75" customHeight="1">
      <c r="G303" s="201"/>
    </row>
    <row r="304" ht="15.75" customHeight="1">
      <c r="G304" s="201"/>
    </row>
    <row r="305" ht="15.75" customHeight="1">
      <c r="G305" s="201"/>
    </row>
    <row r="306" ht="15.75" customHeight="1">
      <c r="G306" s="201"/>
    </row>
    <row r="307" ht="15.75" customHeight="1">
      <c r="G307" s="201"/>
    </row>
    <row r="308" ht="15.75" customHeight="1">
      <c r="G308" s="201"/>
    </row>
    <row r="309" ht="15.75" customHeight="1">
      <c r="G309" s="201"/>
    </row>
    <row r="310" ht="15.75" customHeight="1">
      <c r="G310" s="201"/>
    </row>
    <row r="311" ht="15.75" customHeight="1">
      <c r="G311" s="201"/>
    </row>
    <row r="312" ht="15.75" customHeight="1">
      <c r="G312" s="201"/>
    </row>
    <row r="313" ht="15.75" customHeight="1">
      <c r="G313" s="201"/>
    </row>
    <row r="314" ht="15.75" customHeight="1">
      <c r="G314" s="201"/>
    </row>
    <row r="315" ht="15.75" customHeight="1">
      <c r="G315" s="201"/>
    </row>
    <row r="316" ht="15.75" customHeight="1">
      <c r="G316" s="201"/>
    </row>
    <row r="317" ht="15.75" customHeight="1">
      <c r="G317" s="201"/>
    </row>
    <row r="318" ht="15.75" customHeight="1">
      <c r="G318" s="201"/>
    </row>
    <row r="319" ht="15.75" customHeight="1">
      <c r="G319" s="201"/>
    </row>
    <row r="320" ht="15.75" customHeight="1">
      <c r="G320" s="201"/>
    </row>
    <row r="321" ht="15.75" customHeight="1">
      <c r="G321" s="201"/>
    </row>
    <row r="322" ht="15.75" customHeight="1">
      <c r="G322" s="201"/>
    </row>
    <row r="323" ht="15.75" customHeight="1">
      <c r="G323" s="201"/>
    </row>
    <row r="324" ht="15.75" customHeight="1">
      <c r="G324" s="201"/>
    </row>
    <row r="325" ht="15.75" customHeight="1">
      <c r="G325" s="201"/>
    </row>
    <row r="326" ht="15.75" customHeight="1">
      <c r="G326" s="201"/>
    </row>
    <row r="327" ht="15.75" customHeight="1">
      <c r="G327" s="201"/>
    </row>
    <row r="328" ht="15.75" customHeight="1">
      <c r="G328" s="201"/>
    </row>
    <row r="329" ht="15.75" customHeight="1">
      <c r="G329" s="201"/>
    </row>
    <row r="330" ht="15.75" customHeight="1">
      <c r="G330" s="201"/>
    </row>
    <row r="331" ht="15.75" customHeight="1">
      <c r="G331" s="201"/>
    </row>
    <row r="332" ht="15.75" customHeight="1">
      <c r="G332" s="201"/>
    </row>
    <row r="333" ht="15.75" customHeight="1">
      <c r="G333" s="201"/>
    </row>
    <row r="334" ht="15.75" customHeight="1">
      <c r="G334" s="201"/>
    </row>
    <row r="335" ht="15.75" customHeight="1">
      <c r="G335" s="201"/>
    </row>
    <row r="336" ht="15.75" customHeight="1">
      <c r="G336" s="201"/>
    </row>
    <row r="337" ht="15.75" customHeight="1">
      <c r="G337" s="201"/>
    </row>
    <row r="338" ht="15.75" customHeight="1">
      <c r="G338" s="201"/>
    </row>
    <row r="339" ht="15.75" customHeight="1">
      <c r="G339" s="201"/>
    </row>
    <row r="340" ht="15.75" customHeight="1">
      <c r="G340" s="201"/>
    </row>
    <row r="341" ht="15.75" customHeight="1">
      <c r="G341" s="201"/>
    </row>
    <row r="342" ht="15.75" customHeight="1">
      <c r="G342" s="201"/>
    </row>
    <row r="343" ht="15.75" customHeight="1">
      <c r="G343" s="201"/>
    </row>
    <row r="344" ht="15.75" customHeight="1">
      <c r="G344" s="201"/>
    </row>
    <row r="345" ht="15.75" customHeight="1">
      <c r="G345" s="201"/>
    </row>
    <row r="346" ht="15.75" customHeight="1">
      <c r="G346" s="201"/>
    </row>
    <row r="347" ht="15.75" customHeight="1">
      <c r="G347" s="201"/>
    </row>
    <row r="348" ht="15.75" customHeight="1">
      <c r="G348" s="201"/>
    </row>
    <row r="349" ht="15.75" customHeight="1">
      <c r="G349" s="201"/>
    </row>
    <row r="350" ht="15.75" customHeight="1">
      <c r="G350" s="201"/>
    </row>
    <row r="351" ht="15.75" customHeight="1">
      <c r="G351" s="201"/>
    </row>
    <row r="352" ht="15.75" customHeight="1">
      <c r="G352" s="201"/>
    </row>
    <row r="353" ht="15.75" customHeight="1">
      <c r="G353" s="201"/>
    </row>
    <row r="354" ht="15.75" customHeight="1">
      <c r="G354" s="201"/>
    </row>
    <row r="355" ht="15.75" customHeight="1">
      <c r="G355" s="201"/>
    </row>
    <row r="356" ht="15.75" customHeight="1">
      <c r="G356" s="201"/>
    </row>
    <row r="357" ht="15.75" customHeight="1">
      <c r="G357" s="201"/>
    </row>
    <row r="358" ht="15.75" customHeight="1">
      <c r="G358" s="201"/>
    </row>
    <row r="359" ht="15.75" customHeight="1">
      <c r="G359" s="201"/>
    </row>
    <row r="360" ht="15.75" customHeight="1">
      <c r="G360" s="201"/>
    </row>
    <row r="361" ht="15.75" customHeight="1">
      <c r="G361" s="201"/>
    </row>
    <row r="362" ht="15.75" customHeight="1">
      <c r="G362" s="201"/>
    </row>
    <row r="363" ht="15.75" customHeight="1">
      <c r="G363" s="201"/>
    </row>
    <row r="364" ht="15.75" customHeight="1">
      <c r="G364" s="201"/>
    </row>
    <row r="365" ht="15.75" customHeight="1">
      <c r="G365" s="201"/>
    </row>
    <row r="366" ht="15.75" customHeight="1">
      <c r="G366" s="201"/>
    </row>
    <row r="367" ht="15.75" customHeight="1">
      <c r="G367" s="201"/>
    </row>
    <row r="368" ht="15.75" customHeight="1">
      <c r="G368" s="201"/>
    </row>
    <row r="369" ht="15.75" customHeight="1">
      <c r="G369" s="201"/>
    </row>
    <row r="370" ht="15.75" customHeight="1">
      <c r="G370" s="201"/>
    </row>
    <row r="371" ht="15.75" customHeight="1">
      <c r="G371" s="201"/>
    </row>
    <row r="372" ht="15.75" customHeight="1">
      <c r="G372" s="201"/>
    </row>
    <row r="373" ht="15.75" customHeight="1">
      <c r="G373" s="201"/>
    </row>
    <row r="374" ht="15.75" customHeight="1">
      <c r="G374" s="201"/>
    </row>
    <row r="375" ht="15.75" customHeight="1">
      <c r="G375" s="201"/>
    </row>
    <row r="376" ht="15.75" customHeight="1">
      <c r="G376" s="201"/>
    </row>
    <row r="377" ht="15.75" customHeight="1">
      <c r="G377" s="201"/>
    </row>
    <row r="378" ht="15.75" customHeight="1">
      <c r="G378" s="201"/>
    </row>
    <row r="379" ht="15.75" customHeight="1">
      <c r="G379" s="201"/>
    </row>
    <row r="380" ht="15.75" customHeight="1">
      <c r="G380" s="201"/>
    </row>
    <row r="381" ht="15.75" customHeight="1">
      <c r="G381" s="201"/>
    </row>
    <row r="382" ht="15.75" customHeight="1">
      <c r="G382" s="201"/>
    </row>
    <row r="383" ht="15.75" customHeight="1">
      <c r="G383" s="201"/>
    </row>
    <row r="384" ht="15.75" customHeight="1">
      <c r="G384" s="201"/>
    </row>
    <row r="385" ht="15.75" customHeight="1">
      <c r="G385" s="201"/>
    </row>
    <row r="386" ht="15.75" customHeight="1">
      <c r="G386" s="201"/>
    </row>
    <row r="387" ht="15.75" customHeight="1">
      <c r="G387" s="201"/>
    </row>
    <row r="388" ht="15.75" customHeight="1">
      <c r="G388" s="201"/>
    </row>
    <row r="389" ht="15.75" customHeight="1">
      <c r="G389" s="201"/>
    </row>
    <row r="390" ht="15.75" customHeight="1">
      <c r="G390" s="201"/>
    </row>
    <row r="391" ht="15.75" customHeight="1">
      <c r="G391" s="201"/>
    </row>
    <row r="392" ht="15.75" customHeight="1">
      <c r="G392" s="201"/>
    </row>
    <row r="393" ht="15.75" customHeight="1">
      <c r="G393" s="201"/>
    </row>
    <row r="394" ht="15.75" customHeight="1">
      <c r="G394" s="201"/>
    </row>
    <row r="395" ht="15.75" customHeight="1">
      <c r="G395" s="201"/>
    </row>
    <row r="396" ht="15.75" customHeight="1">
      <c r="G396" s="201"/>
    </row>
    <row r="397" ht="15.75" customHeight="1">
      <c r="G397" s="201"/>
    </row>
    <row r="398" ht="15.75" customHeight="1">
      <c r="G398" s="201"/>
    </row>
    <row r="399" ht="15.75" customHeight="1">
      <c r="G399" s="201"/>
    </row>
    <row r="400" ht="15.75" customHeight="1">
      <c r="G400" s="201"/>
    </row>
    <row r="401" ht="15.75" customHeight="1">
      <c r="G401" s="201"/>
    </row>
    <row r="402" ht="15.75" customHeight="1">
      <c r="G402" s="201"/>
    </row>
    <row r="403" ht="15.75" customHeight="1">
      <c r="G403" s="201"/>
    </row>
    <row r="404" ht="15.75" customHeight="1">
      <c r="G404" s="201"/>
    </row>
    <row r="405" ht="15.75" customHeight="1">
      <c r="G405" s="201"/>
    </row>
    <row r="406" ht="15.75" customHeight="1">
      <c r="G406" s="201"/>
    </row>
    <row r="407" ht="15.75" customHeight="1">
      <c r="G407" s="201"/>
    </row>
    <row r="408" ht="15.75" customHeight="1">
      <c r="G408" s="201"/>
    </row>
    <row r="409" ht="15.75" customHeight="1">
      <c r="G409" s="201"/>
    </row>
    <row r="410" ht="15.75" customHeight="1">
      <c r="G410" s="201"/>
    </row>
    <row r="411" ht="15.75" customHeight="1">
      <c r="G411" s="201"/>
    </row>
    <row r="412" ht="15.75" customHeight="1">
      <c r="G412" s="201"/>
    </row>
    <row r="413" ht="15.75" customHeight="1">
      <c r="G413" s="201"/>
    </row>
    <row r="414" ht="15.75" customHeight="1">
      <c r="G414" s="201"/>
    </row>
    <row r="415" ht="15.75" customHeight="1">
      <c r="G415" s="201"/>
    </row>
    <row r="416" ht="15.75" customHeight="1">
      <c r="G416" s="201"/>
    </row>
    <row r="417" ht="15.75" customHeight="1">
      <c r="G417" s="201"/>
    </row>
    <row r="418" ht="15.75" customHeight="1">
      <c r="G418" s="201"/>
    </row>
    <row r="419" ht="15.75" customHeight="1">
      <c r="G419" s="201"/>
    </row>
    <row r="420" ht="15.75" customHeight="1">
      <c r="G420" s="201"/>
    </row>
    <row r="421" ht="15.75" customHeight="1">
      <c r="G421" s="201"/>
    </row>
    <row r="422" ht="15.75" customHeight="1">
      <c r="G422" s="201"/>
    </row>
    <row r="423" ht="15.75" customHeight="1">
      <c r="G423" s="201"/>
    </row>
    <row r="424" ht="15.75" customHeight="1">
      <c r="G424" s="201"/>
    </row>
    <row r="425" ht="15.75" customHeight="1">
      <c r="G425" s="201"/>
    </row>
    <row r="426" ht="15.75" customHeight="1">
      <c r="G426" s="201"/>
    </row>
    <row r="427" ht="15.75" customHeight="1">
      <c r="G427" s="201"/>
    </row>
    <row r="428" ht="15.75" customHeight="1">
      <c r="G428" s="201"/>
    </row>
    <row r="429" ht="15.75" customHeight="1">
      <c r="G429" s="201"/>
    </row>
    <row r="430" ht="15.75" customHeight="1">
      <c r="G430" s="201"/>
    </row>
    <row r="431" ht="15.75" customHeight="1">
      <c r="G431" s="201"/>
    </row>
    <row r="432" ht="15.75" customHeight="1">
      <c r="G432" s="201"/>
    </row>
    <row r="433" ht="15.75" customHeight="1">
      <c r="G433" s="201"/>
    </row>
    <row r="434" ht="15.75" customHeight="1">
      <c r="G434" s="201"/>
    </row>
    <row r="435" ht="15.75" customHeight="1">
      <c r="G435" s="201"/>
    </row>
    <row r="436" ht="15.75" customHeight="1">
      <c r="G436" s="201"/>
    </row>
    <row r="437" ht="15.75" customHeight="1">
      <c r="G437" s="201"/>
    </row>
    <row r="438" ht="15.75" customHeight="1">
      <c r="G438" s="201"/>
    </row>
    <row r="439" ht="15.75" customHeight="1">
      <c r="G439" s="201"/>
    </row>
    <row r="440" ht="15.75" customHeight="1">
      <c r="G440" s="201"/>
    </row>
    <row r="441" ht="15.75" customHeight="1">
      <c r="G441" s="201"/>
    </row>
    <row r="442" ht="15.75" customHeight="1">
      <c r="G442" s="201"/>
    </row>
    <row r="443" ht="15.75" customHeight="1">
      <c r="G443" s="201"/>
    </row>
    <row r="444" ht="15.75" customHeight="1">
      <c r="G444" s="201"/>
    </row>
    <row r="445" ht="15.75" customHeight="1">
      <c r="G445" s="201"/>
    </row>
    <row r="446" ht="15.75" customHeight="1">
      <c r="G446" s="201"/>
    </row>
    <row r="447" ht="15.75" customHeight="1">
      <c r="G447" s="201"/>
    </row>
    <row r="448" ht="15.75" customHeight="1">
      <c r="G448" s="201"/>
    </row>
    <row r="449" ht="15.75" customHeight="1">
      <c r="G449" s="201"/>
    </row>
    <row r="450" ht="15.75" customHeight="1">
      <c r="G450" s="201"/>
    </row>
    <row r="451" ht="15.75" customHeight="1">
      <c r="G451" s="201"/>
    </row>
    <row r="452" ht="15.75" customHeight="1">
      <c r="G452" s="201"/>
    </row>
    <row r="453" ht="15.75" customHeight="1">
      <c r="G453" s="201"/>
    </row>
    <row r="454" ht="15.75" customHeight="1">
      <c r="G454" s="201"/>
    </row>
    <row r="455" ht="15.75" customHeight="1">
      <c r="G455" s="201"/>
    </row>
    <row r="456" ht="15.75" customHeight="1">
      <c r="G456" s="201"/>
    </row>
    <row r="457" ht="15.75" customHeight="1">
      <c r="G457" s="201"/>
    </row>
    <row r="458" ht="15.75" customHeight="1">
      <c r="G458" s="201"/>
    </row>
    <row r="459" ht="15.75" customHeight="1">
      <c r="G459" s="201"/>
    </row>
    <row r="460" ht="15.75" customHeight="1">
      <c r="G460" s="201"/>
    </row>
    <row r="461" ht="15.75" customHeight="1">
      <c r="G461" s="201"/>
    </row>
    <row r="462" ht="15.75" customHeight="1">
      <c r="G462" s="201"/>
    </row>
    <row r="463" ht="15.75" customHeight="1">
      <c r="G463" s="201"/>
    </row>
    <row r="464" ht="15.75" customHeight="1">
      <c r="G464" s="201"/>
    </row>
    <row r="465" ht="15.75" customHeight="1">
      <c r="G465" s="201"/>
    </row>
    <row r="466" ht="15.75" customHeight="1">
      <c r="G466" s="201"/>
    </row>
    <row r="467" ht="15.75" customHeight="1">
      <c r="G467" s="201"/>
    </row>
    <row r="468" ht="15.75" customHeight="1">
      <c r="G468" s="201"/>
    </row>
    <row r="469" ht="15.75" customHeight="1">
      <c r="G469" s="201"/>
    </row>
    <row r="470" ht="15.75" customHeight="1">
      <c r="G470" s="201"/>
    </row>
    <row r="471" ht="15.75" customHeight="1">
      <c r="G471" s="201"/>
    </row>
    <row r="472" ht="15.75" customHeight="1">
      <c r="G472" s="201"/>
    </row>
    <row r="473" ht="15.75" customHeight="1">
      <c r="G473" s="201"/>
    </row>
    <row r="474" ht="15.75" customHeight="1">
      <c r="G474" s="201"/>
    </row>
    <row r="475" ht="15.75" customHeight="1">
      <c r="G475" s="201"/>
    </row>
    <row r="476" ht="15.75" customHeight="1">
      <c r="G476" s="201"/>
    </row>
    <row r="477" ht="15.75" customHeight="1">
      <c r="G477" s="201"/>
    </row>
    <row r="478" ht="15.75" customHeight="1">
      <c r="G478" s="201"/>
    </row>
    <row r="479" ht="15.75" customHeight="1">
      <c r="G479" s="201"/>
    </row>
    <row r="480" ht="15.75" customHeight="1">
      <c r="G480" s="201"/>
    </row>
    <row r="481" ht="15.75" customHeight="1">
      <c r="G481" s="201"/>
    </row>
    <row r="482" ht="15.75" customHeight="1">
      <c r="G482" s="201"/>
    </row>
    <row r="483" ht="15.75" customHeight="1">
      <c r="G483" s="201"/>
    </row>
    <row r="484" ht="15.75" customHeight="1">
      <c r="G484" s="201"/>
    </row>
    <row r="485" ht="15.75" customHeight="1">
      <c r="G485" s="201"/>
    </row>
    <row r="486" ht="15.75" customHeight="1">
      <c r="G486" s="201"/>
    </row>
    <row r="487" ht="15.75" customHeight="1">
      <c r="G487" s="201"/>
    </row>
    <row r="488" ht="15.75" customHeight="1">
      <c r="G488" s="201"/>
    </row>
    <row r="489" ht="15.75" customHeight="1">
      <c r="G489" s="201"/>
    </row>
    <row r="490" ht="15.75" customHeight="1">
      <c r="G490" s="201"/>
    </row>
    <row r="491" ht="15.75" customHeight="1">
      <c r="G491" s="201"/>
    </row>
    <row r="492" ht="15.75" customHeight="1">
      <c r="G492" s="201"/>
    </row>
    <row r="493" ht="15.75" customHeight="1">
      <c r="G493" s="201"/>
    </row>
    <row r="494" ht="15.75" customHeight="1">
      <c r="G494" s="201"/>
    </row>
    <row r="495" ht="15.75" customHeight="1">
      <c r="G495" s="201"/>
    </row>
    <row r="496" ht="15.75" customHeight="1">
      <c r="G496" s="201"/>
    </row>
    <row r="497" ht="15.75" customHeight="1">
      <c r="G497" s="201"/>
    </row>
    <row r="498" ht="15.75" customHeight="1">
      <c r="G498" s="201"/>
    </row>
    <row r="499" ht="15.75" customHeight="1">
      <c r="G499" s="201"/>
    </row>
    <row r="500" ht="15.75" customHeight="1">
      <c r="G500" s="201"/>
    </row>
    <row r="501" ht="15.75" customHeight="1">
      <c r="G501" s="201"/>
    </row>
    <row r="502" ht="15.75" customHeight="1">
      <c r="G502" s="201"/>
    </row>
    <row r="503" ht="15.75" customHeight="1">
      <c r="G503" s="201"/>
    </row>
    <row r="504" ht="15.75" customHeight="1">
      <c r="G504" s="201"/>
    </row>
    <row r="505" ht="15.75" customHeight="1">
      <c r="G505" s="201"/>
    </row>
    <row r="506" ht="15.75" customHeight="1">
      <c r="G506" s="201"/>
    </row>
    <row r="507" ht="15.75" customHeight="1">
      <c r="G507" s="201"/>
    </row>
    <row r="508" ht="15.75" customHeight="1">
      <c r="G508" s="201"/>
    </row>
    <row r="509" ht="15.75" customHeight="1">
      <c r="G509" s="201"/>
    </row>
    <row r="510" ht="15.75" customHeight="1">
      <c r="G510" s="201"/>
    </row>
    <row r="511" ht="15.75" customHeight="1">
      <c r="G511" s="201"/>
    </row>
    <row r="512" ht="15.75" customHeight="1">
      <c r="G512" s="201"/>
    </row>
    <row r="513" ht="15.75" customHeight="1">
      <c r="G513" s="201"/>
    </row>
    <row r="514" ht="15.75" customHeight="1">
      <c r="G514" s="201"/>
    </row>
    <row r="515" ht="15.75" customHeight="1">
      <c r="G515" s="201"/>
    </row>
    <row r="516" ht="15.75" customHeight="1">
      <c r="G516" s="201"/>
    </row>
    <row r="517" ht="15.75" customHeight="1">
      <c r="G517" s="201"/>
    </row>
    <row r="518" ht="15.75" customHeight="1">
      <c r="G518" s="201"/>
    </row>
    <row r="519" ht="15.75" customHeight="1">
      <c r="G519" s="201"/>
    </row>
    <row r="520" ht="15.75" customHeight="1">
      <c r="G520" s="201"/>
    </row>
    <row r="521" ht="15.75" customHeight="1">
      <c r="G521" s="201"/>
    </row>
    <row r="522" ht="15.75" customHeight="1">
      <c r="G522" s="201"/>
    </row>
    <row r="523" ht="15.75" customHeight="1">
      <c r="G523" s="201"/>
    </row>
    <row r="524" ht="15.75" customHeight="1">
      <c r="G524" s="201"/>
    </row>
    <row r="525" ht="15.75" customHeight="1">
      <c r="G525" s="201"/>
    </row>
    <row r="526" ht="15.75" customHeight="1">
      <c r="G526" s="201"/>
    </row>
    <row r="527" ht="15.75" customHeight="1">
      <c r="G527" s="201"/>
    </row>
    <row r="528" ht="15.75" customHeight="1">
      <c r="G528" s="201"/>
    </row>
    <row r="529" ht="15.75" customHeight="1">
      <c r="G529" s="201"/>
    </row>
    <row r="530" ht="15.75" customHeight="1">
      <c r="G530" s="201"/>
    </row>
    <row r="531" ht="15.75" customHeight="1">
      <c r="G531" s="201"/>
    </row>
    <row r="532" ht="15.75" customHeight="1">
      <c r="G532" s="201"/>
    </row>
    <row r="533" ht="15.75" customHeight="1">
      <c r="G533" s="201"/>
    </row>
    <row r="534" ht="15.75" customHeight="1">
      <c r="G534" s="201"/>
    </row>
    <row r="535" ht="15.75" customHeight="1">
      <c r="G535" s="201"/>
    </row>
    <row r="536" ht="15.75" customHeight="1">
      <c r="G536" s="201"/>
    </row>
    <row r="537" ht="15.75" customHeight="1">
      <c r="G537" s="201"/>
    </row>
    <row r="538" ht="15.75" customHeight="1">
      <c r="G538" s="201"/>
    </row>
    <row r="539" ht="15.75" customHeight="1">
      <c r="G539" s="201"/>
    </row>
    <row r="540" ht="15.75" customHeight="1">
      <c r="G540" s="201"/>
    </row>
    <row r="541" ht="15.75" customHeight="1">
      <c r="G541" s="201"/>
    </row>
    <row r="542" ht="15.75" customHeight="1">
      <c r="G542" s="201"/>
    </row>
    <row r="543" ht="15.75" customHeight="1">
      <c r="G543" s="201"/>
    </row>
    <row r="544" ht="15.75" customHeight="1">
      <c r="G544" s="201"/>
    </row>
    <row r="545" ht="15.75" customHeight="1">
      <c r="G545" s="201"/>
    </row>
    <row r="546" ht="15.75" customHeight="1">
      <c r="G546" s="201"/>
    </row>
    <row r="547" ht="15.75" customHeight="1">
      <c r="G547" s="201"/>
    </row>
    <row r="548" ht="15.75" customHeight="1">
      <c r="G548" s="201"/>
    </row>
    <row r="549" ht="15.75" customHeight="1">
      <c r="G549" s="201"/>
    </row>
    <row r="550" ht="15.75" customHeight="1">
      <c r="G550" s="201"/>
    </row>
    <row r="551" ht="15.75" customHeight="1">
      <c r="G551" s="201"/>
    </row>
    <row r="552" ht="15.75" customHeight="1">
      <c r="G552" s="201"/>
    </row>
    <row r="553" ht="15.75" customHeight="1">
      <c r="G553" s="201"/>
    </row>
    <row r="554" ht="15.75" customHeight="1">
      <c r="G554" s="201"/>
    </row>
    <row r="555" ht="15.75" customHeight="1">
      <c r="G555" s="201"/>
    </row>
    <row r="556" ht="15.75" customHeight="1">
      <c r="G556" s="201"/>
    </row>
    <row r="557" ht="15.75" customHeight="1">
      <c r="G557" s="201"/>
    </row>
    <row r="558" ht="15.75" customHeight="1">
      <c r="G558" s="201"/>
    </row>
    <row r="559" ht="15.75" customHeight="1">
      <c r="G559" s="201"/>
    </row>
    <row r="560" ht="15.75" customHeight="1">
      <c r="G560" s="201"/>
    </row>
    <row r="561" ht="15.75" customHeight="1">
      <c r="G561" s="201"/>
    </row>
    <row r="562" ht="15.75" customHeight="1">
      <c r="G562" s="201"/>
    </row>
    <row r="563" ht="15.75" customHeight="1">
      <c r="G563" s="201"/>
    </row>
    <row r="564" ht="15.75" customHeight="1">
      <c r="G564" s="201"/>
    </row>
    <row r="565" ht="15.75" customHeight="1">
      <c r="G565" s="201"/>
    </row>
    <row r="566" ht="15.75" customHeight="1">
      <c r="G566" s="201"/>
    </row>
    <row r="567" ht="15.75" customHeight="1">
      <c r="G567" s="201"/>
    </row>
    <row r="568" ht="15.75" customHeight="1">
      <c r="G568" s="201"/>
    </row>
    <row r="569" ht="15.75" customHeight="1">
      <c r="G569" s="201"/>
    </row>
    <row r="570" ht="15.75" customHeight="1">
      <c r="G570" s="201"/>
    </row>
    <row r="571" ht="15.75" customHeight="1">
      <c r="G571" s="201"/>
    </row>
    <row r="572" ht="15.75" customHeight="1">
      <c r="G572" s="201"/>
    </row>
    <row r="573" ht="15.75" customHeight="1">
      <c r="G573" s="201"/>
    </row>
    <row r="574" ht="15.75" customHeight="1">
      <c r="G574" s="201"/>
    </row>
    <row r="575" ht="15.75" customHeight="1">
      <c r="G575" s="201"/>
    </row>
    <row r="576" ht="15.75" customHeight="1">
      <c r="G576" s="201"/>
    </row>
    <row r="577" ht="15.75" customHeight="1">
      <c r="G577" s="201"/>
    </row>
    <row r="578" ht="15.75" customHeight="1">
      <c r="G578" s="201"/>
    </row>
    <row r="579" ht="15.75" customHeight="1">
      <c r="G579" s="201"/>
    </row>
    <row r="580" ht="15.75" customHeight="1">
      <c r="G580" s="201"/>
    </row>
    <row r="581" ht="15.75" customHeight="1">
      <c r="G581" s="201"/>
    </row>
    <row r="582" ht="15.75" customHeight="1">
      <c r="G582" s="201"/>
    </row>
    <row r="583" ht="15.75" customHeight="1">
      <c r="G583" s="201"/>
    </row>
    <row r="584" ht="15.75" customHeight="1">
      <c r="G584" s="201"/>
    </row>
    <row r="585" ht="15.75" customHeight="1">
      <c r="G585" s="201"/>
    </row>
    <row r="586" ht="15.75" customHeight="1">
      <c r="G586" s="201"/>
    </row>
    <row r="587" ht="15.75" customHeight="1">
      <c r="G587" s="201"/>
    </row>
    <row r="588" ht="15.75" customHeight="1">
      <c r="G588" s="201"/>
    </row>
    <row r="589" ht="15.75" customHeight="1">
      <c r="G589" s="201"/>
    </row>
    <row r="590" ht="15.75" customHeight="1">
      <c r="G590" s="201"/>
    </row>
    <row r="591" ht="15.75" customHeight="1">
      <c r="G591" s="201"/>
    </row>
    <row r="592" ht="15.75" customHeight="1">
      <c r="G592" s="201"/>
    </row>
    <row r="593" ht="15.75" customHeight="1">
      <c r="G593" s="201"/>
    </row>
    <row r="594" ht="15.75" customHeight="1">
      <c r="G594" s="201"/>
    </row>
    <row r="595" ht="15.75" customHeight="1">
      <c r="G595" s="201"/>
    </row>
    <row r="596" ht="15.75" customHeight="1">
      <c r="G596" s="201"/>
    </row>
    <row r="597" ht="15.75" customHeight="1">
      <c r="G597" s="201"/>
    </row>
    <row r="598" ht="15.75" customHeight="1">
      <c r="G598" s="201"/>
    </row>
    <row r="599" ht="15.75" customHeight="1">
      <c r="G599" s="201"/>
    </row>
    <row r="600" ht="15.75" customHeight="1">
      <c r="G600" s="201"/>
    </row>
    <row r="601" ht="15.75" customHeight="1">
      <c r="G601" s="201"/>
    </row>
    <row r="602" ht="15.75" customHeight="1">
      <c r="G602" s="201"/>
    </row>
    <row r="603" ht="15.75" customHeight="1">
      <c r="G603" s="201"/>
    </row>
    <row r="604" ht="15.75" customHeight="1">
      <c r="G604" s="201"/>
    </row>
    <row r="605" ht="15.75" customHeight="1">
      <c r="G605" s="201"/>
    </row>
    <row r="606" ht="15.75" customHeight="1">
      <c r="G606" s="201"/>
    </row>
    <row r="607" ht="15.75" customHeight="1">
      <c r="G607" s="201"/>
    </row>
    <row r="608" ht="15.75" customHeight="1">
      <c r="G608" s="201"/>
    </row>
    <row r="609" ht="15.75" customHeight="1">
      <c r="G609" s="201"/>
    </row>
    <row r="610" ht="15.75" customHeight="1">
      <c r="G610" s="201"/>
    </row>
    <row r="611" ht="15.75" customHeight="1">
      <c r="G611" s="201"/>
    </row>
    <row r="612" ht="15.75" customHeight="1">
      <c r="G612" s="201"/>
    </row>
    <row r="613" ht="15.75" customHeight="1">
      <c r="G613" s="201"/>
    </row>
    <row r="614" ht="15.75" customHeight="1">
      <c r="G614" s="201"/>
    </row>
    <row r="615" ht="15.75" customHeight="1">
      <c r="G615" s="201"/>
    </row>
    <row r="616" ht="15.75" customHeight="1">
      <c r="G616" s="201"/>
    </row>
    <row r="617" ht="15.75" customHeight="1">
      <c r="G617" s="201"/>
    </row>
    <row r="618" ht="15.75" customHeight="1">
      <c r="G618" s="201"/>
    </row>
    <row r="619" ht="15.75" customHeight="1">
      <c r="G619" s="201"/>
    </row>
    <row r="620" ht="15.75" customHeight="1">
      <c r="G620" s="201"/>
    </row>
    <row r="621" ht="15.75" customHeight="1">
      <c r="G621" s="201"/>
    </row>
    <row r="622" ht="15.75" customHeight="1">
      <c r="G622" s="201"/>
    </row>
    <row r="623" ht="15.75" customHeight="1">
      <c r="G623" s="201"/>
    </row>
    <row r="624" ht="15.75" customHeight="1">
      <c r="G624" s="201"/>
    </row>
    <row r="625" ht="15.75" customHeight="1">
      <c r="G625" s="201"/>
    </row>
    <row r="626" ht="15.75" customHeight="1">
      <c r="G626" s="201"/>
    </row>
    <row r="627" ht="15.75" customHeight="1">
      <c r="G627" s="201"/>
    </row>
    <row r="628" ht="15.75" customHeight="1">
      <c r="G628" s="201"/>
    </row>
    <row r="629" ht="15.75" customHeight="1">
      <c r="G629" s="201"/>
    </row>
    <row r="630" ht="15.75" customHeight="1">
      <c r="G630" s="201"/>
    </row>
    <row r="631" ht="15.75" customHeight="1">
      <c r="G631" s="201"/>
    </row>
    <row r="632" ht="15.75" customHeight="1">
      <c r="G632" s="201"/>
    </row>
    <row r="633" ht="15.75" customHeight="1">
      <c r="G633" s="201"/>
    </row>
    <row r="634" ht="15.75" customHeight="1">
      <c r="G634" s="201"/>
    </row>
    <row r="635" ht="15.75" customHeight="1">
      <c r="G635" s="201"/>
    </row>
    <row r="636" ht="15.75" customHeight="1">
      <c r="G636" s="201"/>
    </row>
    <row r="637" ht="15.75" customHeight="1">
      <c r="G637" s="201"/>
    </row>
    <row r="638" ht="15.75" customHeight="1">
      <c r="G638" s="201"/>
    </row>
    <row r="639" ht="15.75" customHeight="1">
      <c r="G639" s="201"/>
    </row>
    <row r="640" ht="15.75" customHeight="1">
      <c r="G640" s="201"/>
    </row>
    <row r="641" ht="15.75" customHeight="1">
      <c r="G641" s="201"/>
    </row>
    <row r="642" ht="15.75" customHeight="1">
      <c r="G642" s="201"/>
    </row>
    <row r="643" ht="15.75" customHeight="1">
      <c r="G643" s="201"/>
    </row>
    <row r="644" ht="15.75" customHeight="1">
      <c r="G644" s="201"/>
    </row>
    <row r="645" ht="15.75" customHeight="1">
      <c r="G645" s="201"/>
    </row>
    <row r="646" ht="15.75" customHeight="1">
      <c r="G646" s="201"/>
    </row>
    <row r="647" ht="15.75" customHeight="1">
      <c r="G647" s="201"/>
    </row>
    <row r="648" ht="15.75" customHeight="1">
      <c r="G648" s="201"/>
    </row>
    <row r="649" ht="15.75" customHeight="1">
      <c r="G649" s="201"/>
    </row>
    <row r="650" ht="15.75" customHeight="1">
      <c r="G650" s="201"/>
    </row>
    <row r="651" ht="15.75" customHeight="1">
      <c r="G651" s="201"/>
    </row>
    <row r="652" ht="15.75" customHeight="1">
      <c r="G652" s="201"/>
    </row>
    <row r="653" ht="15.75" customHeight="1">
      <c r="G653" s="201"/>
    </row>
    <row r="654" ht="15.75" customHeight="1">
      <c r="G654" s="201"/>
    </row>
    <row r="655" ht="15.75" customHeight="1">
      <c r="G655" s="201"/>
    </row>
    <row r="656" ht="15.75" customHeight="1">
      <c r="G656" s="201"/>
    </row>
    <row r="657" ht="15.75" customHeight="1">
      <c r="G657" s="201"/>
    </row>
    <row r="658" ht="15.75" customHeight="1">
      <c r="G658" s="201"/>
    </row>
    <row r="659" ht="15.75" customHeight="1">
      <c r="G659" s="201"/>
    </row>
    <row r="660" ht="15.75" customHeight="1">
      <c r="G660" s="201"/>
    </row>
    <row r="661" ht="15.75" customHeight="1">
      <c r="G661" s="201"/>
    </row>
    <row r="662" ht="15.75" customHeight="1">
      <c r="G662" s="201"/>
    </row>
    <row r="663" ht="15.75" customHeight="1">
      <c r="G663" s="201"/>
    </row>
    <row r="664" ht="15.75" customHeight="1">
      <c r="G664" s="201"/>
    </row>
    <row r="665" ht="15.75" customHeight="1">
      <c r="G665" s="201"/>
    </row>
    <row r="666" ht="15.75" customHeight="1">
      <c r="G666" s="201"/>
    </row>
    <row r="667" ht="15.75" customHeight="1">
      <c r="G667" s="201"/>
    </row>
    <row r="668" ht="15.75" customHeight="1">
      <c r="G668" s="201"/>
    </row>
    <row r="669" ht="15.75" customHeight="1">
      <c r="G669" s="201"/>
    </row>
    <row r="670" ht="15.75" customHeight="1">
      <c r="G670" s="201"/>
    </row>
    <row r="671" ht="15.75" customHeight="1">
      <c r="G671" s="201"/>
    </row>
    <row r="672" ht="15.75" customHeight="1">
      <c r="G672" s="201"/>
    </row>
    <row r="673" ht="15.75" customHeight="1">
      <c r="G673" s="201"/>
    </row>
    <row r="674" ht="15.75" customHeight="1">
      <c r="G674" s="201"/>
    </row>
    <row r="675" ht="15.75" customHeight="1">
      <c r="G675" s="201"/>
    </row>
    <row r="676" ht="15.75" customHeight="1">
      <c r="G676" s="201"/>
    </row>
    <row r="677" ht="15.75" customHeight="1">
      <c r="G677" s="201"/>
    </row>
    <row r="678" ht="15.75" customHeight="1">
      <c r="G678" s="201"/>
    </row>
    <row r="679" ht="15.75" customHeight="1">
      <c r="G679" s="201"/>
    </row>
    <row r="680" ht="15.75" customHeight="1">
      <c r="G680" s="201"/>
    </row>
    <row r="681" ht="15.75" customHeight="1">
      <c r="G681" s="201"/>
    </row>
    <row r="682" ht="15.75" customHeight="1">
      <c r="G682" s="201"/>
    </row>
    <row r="683" ht="15.75" customHeight="1">
      <c r="G683" s="201"/>
    </row>
    <row r="684" ht="15.75" customHeight="1">
      <c r="G684" s="201"/>
    </row>
    <row r="685" ht="15.75" customHeight="1">
      <c r="G685" s="201"/>
    </row>
    <row r="686" ht="15.75" customHeight="1">
      <c r="G686" s="201"/>
    </row>
    <row r="687" ht="15.75" customHeight="1">
      <c r="G687" s="201"/>
    </row>
    <row r="688" ht="15.75" customHeight="1">
      <c r="G688" s="201"/>
    </row>
    <row r="689" ht="15.75" customHeight="1">
      <c r="G689" s="201"/>
    </row>
    <row r="690" ht="15.75" customHeight="1">
      <c r="G690" s="201"/>
    </row>
    <row r="691" ht="15.75" customHeight="1">
      <c r="G691" s="201"/>
    </row>
    <row r="692" ht="15.75" customHeight="1">
      <c r="G692" s="201"/>
    </row>
    <row r="693" ht="15.75" customHeight="1">
      <c r="G693" s="201"/>
    </row>
    <row r="694" ht="15.75" customHeight="1">
      <c r="G694" s="201"/>
    </row>
    <row r="695" ht="15.75" customHeight="1">
      <c r="G695" s="201"/>
    </row>
    <row r="696" ht="15.75" customHeight="1">
      <c r="G696" s="201"/>
    </row>
    <row r="697" ht="15.75" customHeight="1">
      <c r="G697" s="201"/>
    </row>
    <row r="698" ht="15.75" customHeight="1">
      <c r="G698" s="201"/>
    </row>
    <row r="699" ht="15.75" customHeight="1">
      <c r="G699" s="201"/>
    </row>
    <row r="700" ht="15.75" customHeight="1">
      <c r="G700" s="201"/>
    </row>
    <row r="701" ht="15.75" customHeight="1">
      <c r="G701" s="201"/>
    </row>
    <row r="702" ht="15.75" customHeight="1">
      <c r="G702" s="201"/>
    </row>
    <row r="703" ht="15.75" customHeight="1">
      <c r="G703" s="201"/>
    </row>
    <row r="704" ht="15.75" customHeight="1">
      <c r="G704" s="201"/>
    </row>
    <row r="705" ht="15.75" customHeight="1">
      <c r="G705" s="201"/>
    </row>
    <row r="706" ht="15.75" customHeight="1">
      <c r="G706" s="201"/>
    </row>
    <row r="707" ht="15.75" customHeight="1">
      <c r="G707" s="201"/>
    </row>
    <row r="708" ht="15.75" customHeight="1">
      <c r="G708" s="201"/>
    </row>
    <row r="709" ht="15.75" customHeight="1">
      <c r="G709" s="201"/>
    </row>
    <row r="710" ht="15.75" customHeight="1">
      <c r="G710" s="201"/>
    </row>
    <row r="711" ht="15.75" customHeight="1">
      <c r="G711" s="201"/>
    </row>
    <row r="712" ht="15.75" customHeight="1">
      <c r="G712" s="201"/>
    </row>
    <row r="713" ht="15.75" customHeight="1">
      <c r="G713" s="201"/>
    </row>
    <row r="714" ht="15.75" customHeight="1">
      <c r="G714" s="201"/>
    </row>
    <row r="715" ht="15.75" customHeight="1">
      <c r="G715" s="201"/>
    </row>
    <row r="716" ht="15.75" customHeight="1">
      <c r="G716" s="201"/>
    </row>
    <row r="717" ht="15.75" customHeight="1">
      <c r="G717" s="201"/>
    </row>
    <row r="718" ht="15.75" customHeight="1">
      <c r="G718" s="201"/>
    </row>
    <row r="719" ht="15.75" customHeight="1">
      <c r="G719" s="201"/>
    </row>
    <row r="720" ht="15.75" customHeight="1">
      <c r="G720" s="201"/>
    </row>
    <row r="721" ht="15.75" customHeight="1">
      <c r="G721" s="201"/>
    </row>
    <row r="722" ht="15.75" customHeight="1">
      <c r="G722" s="201"/>
    </row>
    <row r="723" ht="15.75" customHeight="1">
      <c r="G723" s="201"/>
    </row>
    <row r="724" ht="15.75" customHeight="1">
      <c r="G724" s="201"/>
    </row>
    <row r="725" ht="15.75" customHeight="1">
      <c r="G725" s="201"/>
    </row>
    <row r="726" ht="15.75" customHeight="1">
      <c r="G726" s="201"/>
    </row>
    <row r="727" ht="15.75" customHeight="1">
      <c r="G727" s="201"/>
    </row>
    <row r="728" ht="15.75" customHeight="1">
      <c r="G728" s="201"/>
    </row>
    <row r="729" ht="15.75" customHeight="1">
      <c r="G729" s="201"/>
    </row>
    <row r="730" ht="15.75" customHeight="1">
      <c r="G730" s="201"/>
    </row>
    <row r="731" ht="15.75" customHeight="1">
      <c r="G731" s="201"/>
    </row>
    <row r="732" ht="15.75" customHeight="1">
      <c r="G732" s="201"/>
    </row>
    <row r="733" ht="15.75" customHeight="1">
      <c r="G733" s="201"/>
    </row>
    <row r="734" ht="15.75" customHeight="1">
      <c r="G734" s="201"/>
    </row>
    <row r="735" ht="15.75" customHeight="1">
      <c r="G735" s="201"/>
    </row>
    <row r="736" ht="15.75" customHeight="1">
      <c r="G736" s="201"/>
    </row>
    <row r="737" ht="15.75" customHeight="1">
      <c r="G737" s="201"/>
    </row>
    <row r="738" ht="15.75" customHeight="1">
      <c r="G738" s="201"/>
    </row>
    <row r="739" ht="15.75" customHeight="1">
      <c r="G739" s="201"/>
    </row>
    <row r="740" ht="15.75" customHeight="1">
      <c r="G740" s="201"/>
    </row>
    <row r="741" ht="15.75" customHeight="1">
      <c r="G741" s="201"/>
    </row>
    <row r="742" ht="15.75" customHeight="1">
      <c r="G742" s="201"/>
    </row>
    <row r="743" ht="15.75" customHeight="1">
      <c r="G743" s="201"/>
    </row>
    <row r="744" ht="15.75" customHeight="1">
      <c r="G744" s="201"/>
    </row>
    <row r="745" ht="15.75" customHeight="1">
      <c r="G745" s="201"/>
    </row>
    <row r="746" ht="15.75" customHeight="1">
      <c r="G746" s="201"/>
    </row>
    <row r="747" ht="15.75" customHeight="1">
      <c r="G747" s="201"/>
    </row>
    <row r="748" ht="15.75" customHeight="1">
      <c r="G748" s="201"/>
    </row>
    <row r="749" ht="15.75" customHeight="1">
      <c r="G749" s="201"/>
    </row>
    <row r="750" ht="15.75" customHeight="1">
      <c r="G750" s="201"/>
    </row>
    <row r="751" ht="15.75" customHeight="1">
      <c r="G751" s="201"/>
    </row>
    <row r="752" ht="15.75" customHeight="1">
      <c r="G752" s="201"/>
    </row>
    <row r="753" ht="15.75" customHeight="1">
      <c r="G753" s="201"/>
    </row>
    <row r="754" ht="15.75" customHeight="1">
      <c r="G754" s="201"/>
    </row>
    <row r="755" ht="15.75" customHeight="1">
      <c r="G755" s="201"/>
    </row>
    <row r="756" ht="15.75" customHeight="1">
      <c r="G756" s="201"/>
    </row>
    <row r="757" ht="15.75" customHeight="1">
      <c r="G757" s="201"/>
    </row>
    <row r="758" ht="15.75" customHeight="1">
      <c r="G758" s="201"/>
    </row>
    <row r="759" ht="15.75" customHeight="1">
      <c r="G759" s="201"/>
    </row>
    <row r="760" ht="15.75" customHeight="1">
      <c r="G760" s="201"/>
    </row>
    <row r="761" ht="15.75" customHeight="1">
      <c r="G761" s="201"/>
    </row>
    <row r="762" ht="15.75" customHeight="1">
      <c r="G762" s="201"/>
    </row>
    <row r="763" ht="15.75" customHeight="1">
      <c r="G763" s="201"/>
    </row>
    <row r="764" ht="15.75" customHeight="1">
      <c r="G764" s="201"/>
    </row>
    <row r="765" ht="15.75" customHeight="1">
      <c r="G765" s="201"/>
    </row>
    <row r="766" ht="15.75" customHeight="1">
      <c r="G766" s="201"/>
    </row>
    <row r="767" ht="15.75" customHeight="1">
      <c r="G767" s="201"/>
    </row>
    <row r="768" ht="15.75" customHeight="1">
      <c r="G768" s="201"/>
    </row>
    <row r="769" ht="15.75" customHeight="1">
      <c r="G769" s="201"/>
    </row>
    <row r="770" ht="15.75" customHeight="1">
      <c r="G770" s="201"/>
    </row>
    <row r="771" ht="15.75" customHeight="1">
      <c r="G771" s="201"/>
    </row>
    <row r="772" ht="15.75" customHeight="1">
      <c r="G772" s="201"/>
    </row>
    <row r="773" ht="15.75" customHeight="1">
      <c r="G773" s="201"/>
    </row>
    <row r="774" ht="15.75" customHeight="1">
      <c r="G774" s="201"/>
    </row>
    <row r="775" ht="15.75" customHeight="1">
      <c r="G775" s="201"/>
    </row>
    <row r="776" ht="15.75" customHeight="1">
      <c r="G776" s="201"/>
    </row>
    <row r="777" ht="15.75" customHeight="1">
      <c r="G777" s="201"/>
    </row>
    <row r="778" ht="15.75" customHeight="1">
      <c r="G778" s="201"/>
    </row>
    <row r="779" ht="15.75" customHeight="1">
      <c r="G779" s="201"/>
    </row>
    <row r="780" ht="15.75" customHeight="1">
      <c r="G780" s="201"/>
    </row>
    <row r="781" ht="15.75" customHeight="1">
      <c r="G781" s="201"/>
    </row>
    <row r="782" ht="15.75" customHeight="1">
      <c r="G782" s="201"/>
    </row>
    <row r="783" ht="15.75" customHeight="1">
      <c r="G783" s="201"/>
    </row>
    <row r="784" ht="15.75" customHeight="1">
      <c r="G784" s="201"/>
    </row>
    <row r="785" ht="15.75" customHeight="1">
      <c r="G785" s="201"/>
    </row>
    <row r="786" ht="15.75" customHeight="1">
      <c r="G786" s="201"/>
    </row>
    <row r="787" ht="15.75" customHeight="1">
      <c r="G787" s="201"/>
    </row>
    <row r="788" ht="15.75" customHeight="1">
      <c r="G788" s="201"/>
    </row>
    <row r="789" ht="15.75" customHeight="1">
      <c r="G789" s="201"/>
    </row>
    <row r="790" ht="15.75" customHeight="1">
      <c r="G790" s="201"/>
    </row>
    <row r="791" ht="15.75" customHeight="1">
      <c r="G791" s="201"/>
    </row>
    <row r="792" ht="15.75" customHeight="1">
      <c r="G792" s="201"/>
    </row>
    <row r="793" ht="15.75" customHeight="1">
      <c r="G793" s="201"/>
    </row>
    <row r="794" ht="15.75" customHeight="1">
      <c r="G794" s="201"/>
    </row>
    <row r="795" ht="15.75" customHeight="1">
      <c r="G795" s="201"/>
    </row>
    <row r="796" ht="15.75" customHeight="1">
      <c r="G796" s="201"/>
    </row>
    <row r="797" ht="15.75" customHeight="1">
      <c r="G797" s="201"/>
    </row>
    <row r="798" ht="15.75" customHeight="1">
      <c r="G798" s="201"/>
    </row>
    <row r="799" ht="15.75" customHeight="1">
      <c r="G799" s="201"/>
    </row>
    <row r="800" ht="15.75" customHeight="1">
      <c r="G800" s="201"/>
    </row>
    <row r="801" ht="15.75" customHeight="1">
      <c r="G801" s="201"/>
    </row>
    <row r="802" ht="15.75" customHeight="1">
      <c r="G802" s="201"/>
    </row>
    <row r="803" ht="15.75" customHeight="1">
      <c r="G803" s="201"/>
    </row>
    <row r="804" ht="15.75" customHeight="1">
      <c r="G804" s="201"/>
    </row>
    <row r="805" ht="15.75" customHeight="1">
      <c r="G805" s="201"/>
    </row>
    <row r="806" ht="15.75" customHeight="1">
      <c r="G806" s="201"/>
    </row>
    <row r="807" ht="15.75" customHeight="1">
      <c r="G807" s="201"/>
    </row>
    <row r="808" ht="15.75" customHeight="1">
      <c r="G808" s="201"/>
    </row>
    <row r="809" ht="15.75" customHeight="1">
      <c r="G809" s="201"/>
    </row>
    <row r="810" ht="15.75" customHeight="1">
      <c r="G810" s="201"/>
    </row>
    <row r="811" ht="15.75" customHeight="1">
      <c r="G811" s="201"/>
    </row>
    <row r="812" ht="15.75" customHeight="1">
      <c r="G812" s="201"/>
    </row>
    <row r="813" ht="15.75" customHeight="1">
      <c r="G813" s="201"/>
    </row>
    <row r="814" ht="15.75" customHeight="1">
      <c r="G814" s="201"/>
    </row>
    <row r="815" ht="15.75" customHeight="1">
      <c r="G815" s="201"/>
    </row>
    <row r="816" ht="15.75" customHeight="1">
      <c r="G816" s="201"/>
    </row>
    <row r="817" ht="15.75" customHeight="1">
      <c r="G817" s="201"/>
    </row>
    <row r="818" ht="15.75" customHeight="1">
      <c r="G818" s="201"/>
    </row>
    <row r="819" ht="15.75" customHeight="1">
      <c r="G819" s="201"/>
    </row>
    <row r="820" ht="15.75" customHeight="1">
      <c r="G820" s="201"/>
    </row>
    <row r="821" ht="15.75" customHeight="1">
      <c r="G821" s="201"/>
    </row>
    <row r="822" ht="15.75" customHeight="1">
      <c r="G822" s="201"/>
    </row>
    <row r="823" ht="15.75" customHeight="1">
      <c r="G823" s="201"/>
    </row>
    <row r="824" ht="15.75" customHeight="1">
      <c r="G824" s="201"/>
    </row>
    <row r="825" ht="15.75" customHeight="1">
      <c r="G825" s="201"/>
    </row>
    <row r="826" ht="15.75" customHeight="1">
      <c r="G826" s="201"/>
    </row>
    <row r="827" ht="15.75" customHeight="1">
      <c r="G827" s="201"/>
    </row>
    <row r="828" ht="15.75" customHeight="1">
      <c r="G828" s="201"/>
    </row>
    <row r="829" ht="15.75" customHeight="1">
      <c r="G829" s="201"/>
    </row>
    <row r="830" ht="15.75" customHeight="1">
      <c r="G830" s="201"/>
    </row>
    <row r="831" ht="15.75" customHeight="1">
      <c r="G831" s="201"/>
    </row>
    <row r="832" ht="15.75" customHeight="1">
      <c r="G832" s="201"/>
    </row>
    <row r="833" ht="15.75" customHeight="1">
      <c r="G833" s="201"/>
    </row>
    <row r="834" ht="15.75" customHeight="1">
      <c r="G834" s="201"/>
    </row>
    <row r="835" ht="15.75" customHeight="1">
      <c r="G835" s="201"/>
    </row>
    <row r="836" ht="15.75" customHeight="1">
      <c r="G836" s="201"/>
    </row>
    <row r="837" ht="15.75" customHeight="1">
      <c r="G837" s="201"/>
    </row>
    <row r="838" ht="15.75" customHeight="1">
      <c r="G838" s="201"/>
    </row>
    <row r="839" ht="15.75" customHeight="1">
      <c r="G839" s="201"/>
    </row>
    <row r="840" ht="15.75" customHeight="1">
      <c r="G840" s="201"/>
    </row>
    <row r="841" ht="15.75" customHeight="1">
      <c r="G841" s="201"/>
    </row>
    <row r="842" ht="15.75" customHeight="1">
      <c r="G842" s="201"/>
    </row>
    <row r="843" ht="15.75" customHeight="1">
      <c r="G843" s="201"/>
    </row>
    <row r="844" ht="15.75" customHeight="1">
      <c r="G844" s="201"/>
    </row>
    <row r="845" ht="15.75" customHeight="1">
      <c r="G845" s="201"/>
    </row>
    <row r="846" ht="15.75" customHeight="1">
      <c r="G846" s="201"/>
    </row>
    <row r="847" ht="15.75" customHeight="1">
      <c r="G847" s="201"/>
    </row>
    <row r="848" ht="15.75" customHeight="1">
      <c r="G848" s="201"/>
    </row>
    <row r="849" ht="15.75" customHeight="1">
      <c r="G849" s="201"/>
    </row>
    <row r="850" ht="15.75" customHeight="1">
      <c r="G850" s="201"/>
    </row>
    <row r="851" ht="15.75" customHeight="1">
      <c r="G851" s="201"/>
    </row>
    <row r="852" ht="15.75" customHeight="1">
      <c r="G852" s="201"/>
    </row>
    <row r="853" ht="15.75" customHeight="1">
      <c r="G853" s="201"/>
    </row>
    <row r="854" ht="15.75" customHeight="1">
      <c r="G854" s="201"/>
    </row>
    <row r="855" ht="15.75" customHeight="1">
      <c r="G855" s="201"/>
    </row>
    <row r="856" ht="15.75" customHeight="1">
      <c r="G856" s="201"/>
    </row>
    <row r="857" ht="15.75" customHeight="1">
      <c r="G857" s="201"/>
    </row>
    <row r="858" ht="15.75" customHeight="1">
      <c r="G858" s="201"/>
    </row>
    <row r="859" ht="15.75" customHeight="1">
      <c r="G859" s="201"/>
    </row>
    <row r="860" ht="15.75" customHeight="1">
      <c r="G860" s="201"/>
    </row>
    <row r="861" ht="15.75" customHeight="1">
      <c r="G861" s="201"/>
    </row>
    <row r="862" ht="15.75" customHeight="1">
      <c r="G862" s="201"/>
    </row>
    <row r="863" ht="15.75" customHeight="1">
      <c r="G863" s="201"/>
    </row>
    <row r="864" ht="15.75" customHeight="1">
      <c r="G864" s="201"/>
    </row>
    <row r="865" ht="15.75" customHeight="1">
      <c r="G865" s="201"/>
    </row>
    <row r="866" ht="15.75" customHeight="1">
      <c r="G866" s="201"/>
    </row>
    <row r="867" ht="15.75" customHeight="1">
      <c r="G867" s="201"/>
    </row>
    <row r="868" ht="15.75" customHeight="1">
      <c r="G868" s="201"/>
    </row>
    <row r="869" ht="15.75" customHeight="1">
      <c r="G869" s="201"/>
    </row>
    <row r="870" ht="15.75" customHeight="1">
      <c r="G870" s="201"/>
    </row>
    <row r="871" ht="15.75" customHeight="1">
      <c r="G871" s="201"/>
    </row>
    <row r="872" ht="15.75" customHeight="1">
      <c r="G872" s="201"/>
    </row>
    <row r="873" ht="15.75" customHeight="1">
      <c r="G873" s="201"/>
    </row>
    <row r="874" ht="15.75" customHeight="1">
      <c r="G874" s="201"/>
    </row>
    <row r="875" ht="15.75" customHeight="1">
      <c r="G875" s="201"/>
    </row>
    <row r="876" ht="15.75" customHeight="1">
      <c r="G876" s="201"/>
    </row>
    <row r="877" ht="15.75" customHeight="1">
      <c r="G877" s="201"/>
    </row>
    <row r="878" ht="15.75" customHeight="1">
      <c r="G878" s="201"/>
    </row>
    <row r="879" ht="15.75" customHeight="1">
      <c r="G879" s="201"/>
    </row>
    <row r="880" ht="15.75" customHeight="1">
      <c r="G880" s="201"/>
    </row>
    <row r="881" ht="15.75" customHeight="1">
      <c r="G881" s="201"/>
    </row>
    <row r="882" ht="15.75" customHeight="1">
      <c r="G882" s="201"/>
    </row>
    <row r="883" ht="15.75" customHeight="1">
      <c r="G883" s="201"/>
    </row>
    <row r="884" ht="15.75" customHeight="1">
      <c r="G884" s="201"/>
    </row>
    <row r="885" ht="15.75" customHeight="1">
      <c r="G885" s="201"/>
    </row>
    <row r="886" ht="15.75" customHeight="1">
      <c r="G886" s="201"/>
    </row>
    <row r="887" ht="15.75" customHeight="1">
      <c r="G887" s="201"/>
    </row>
    <row r="888" ht="15.75" customHeight="1">
      <c r="G888" s="201"/>
    </row>
    <row r="889" ht="15.75" customHeight="1">
      <c r="G889" s="201"/>
    </row>
    <row r="890" ht="15.75" customHeight="1">
      <c r="G890" s="201"/>
    </row>
    <row r="891" ht="15.75" customHeight="1">
      <c r="G891" s="201"/>
    </row>
    <row r="892" ht="15.75" customHeight="1">
      <c r="G892" s="201"/>
    </row>
    <row r="893" ht="15.75" customHeight="1">
      <c r="G893" s="201"/>
    </row>
    <row r="894" ht="15.75" customHeight="1">
      <c r="G894" s="201"/>
    </row>
    <row r="895" ht="15.75" customHeight="1">
      <c r="G895" s="201"/>
    </row>
    <row r="896" ht="15.75" customHeight="1">
      <c r="G896" s="201"/>
    </row>
    <row r="897" ht="15.75" customHeight="1">
      <c r="G897" s="201"/>
    </row>
    <row r="898" ht="15.75" customHeight="1">
      <c r="G898" s="201"/>
    </row>
    <row r="899" ht="15.75" customHeight="1">
      <c r="G899" s="201"/>
    </row>
    <row r="900" ht="15.75" customHeight="1">
      <c r="G900" s="201"/>
    </row>
    <row r="901" ht="15.75" customHeight="1">
      <c r="G901" s="201"/>
    </row>
    <row r="902" ht="15.75" customHeight="1">
      <c r="G902" s="201"/>
    </row>
    <row r="903" ht="15.75" customHeight="1">
      <c r="G903" s="201"/>
    </row>
    <row r="904" ht="15.75" customHeight="1">
      <c r="G904" s="201"/>
    </row>
    <row r="905" ht="15.75" customHeight="1">
      <c r="G905" s="201"/>
    </row>
    <row r="906" ht="15.75" customHeight="1">
      <c r="G906" s="201"/>
    </row>
    <row r="907" ht="15.75" customHeight="1">
      <c r="G907" s="201"/>
    </row>
    <row r="908" ht="15.75" customHeight="1">
      <c r="G908" s="201"/>
    </row>
    <row r="909" ht="15.75" customHeight="1">
      <c r="G909" s="201"/>
    </row>
    <row r="910" ht="15.75" customHeight="1">
      <c r="G910" s="201"/>
    </row>
    <row r="911" ht="15.75" customHeight="1">
      <c r="G911" s="201"/>
    </row>
    <row r="912" ht="15.75" customHeight="1">
      <c r="G912" s="201"/>
    </row>
    <row r="913" ht="15.75" customHeight="1">
      <c r="G913" s="201"/>
    </row>
    <row r="914" ht="15.75" customHeight="1">
      <c r="G914" s="201"/>
    </row>
    <row r="915" ht="15.75" customHeight="1">
      <c r="G915" s="201"/>
    </row>
    <row r="916" ht="15.75" customHeight="1">
      <c r="G916" s="201"/>
    </row>
    <row r="917" ht="15.75" customHeight="1">
      <c r="G917" s="201"/>
    </row>
    <row r="918" ht="15.75" customHeight="1">
      <c r="G918" s="201"/>
    </row>
    <row r="919" ht="15.75" customHeight="1">
      <c r="G919" s="201"/>
    </row>
    <row r="920" ht="15.75" customHeight="1">
      <c r="G920" s="201"/>
    </row>
    <row r="921" ht="15.75" customHeight="1">
      <c r="G921" s="201"/>
    </row>
    <row r="922" ht="15.75" customHeight="1">
      <c r="G922" s="201"/>
    </row>
    <row r="923" ht="15.75" customHeight="1">
      <c r="G923" s="201"/>
    </row>
    <row r="924" ht="15.75" customHeight="1">
      <c r="G924" s="201"/>
    </row>
    <row r="925" ht="15.75" customHeight="1">
      <c r="G925" s="201"/>
    </row>
    <row r="926" ht="15.75" customHeight="1">
      <c r="G926" s="201"/>
    </row>
    <row r="927" ht="15.75" customHeight="1">
      <c r="G927" s="201"/>
    </row>
    <row r="928" ht="15.75" customHeight="1">
      <c r="G928" s="201"/>
    </row>
    <row r="929" ht="15.75" customHeight="1">
      <c r="G929" s="201"/>
    </row>
    <row r="930" ht="15.75" customHeight="1">
      <c r="G930" s="201"/>
    </row>
    <row r="931" ht="15.75" customHeight="1">
      <c r="G931" s="201"/>
    </row>
    <row r="932" ht="15.75" customHeight="1">
      <c r="G932" s="201"/>
    </row>
    <row r="933" ht="15.75" customHeight="1">
      <c r="G933" s="201"/>
    </row>
    <row r="934" ht="15.75" customHeight="1">
      <c r="G934" s="201"/>
    </row>
    <row r="935" ht="15.75" customHeight="1">
      <c r="G935" s="201"/>
    </row>
    <row r="936" ht="15.75" customHeight="1">
      <c r="G936" s="201"/>
    </row>
    <row r="937" ht="15.75" customHeight="1">
      <c r="G937" s="201"/>
    </row>
    <row r="938" ht="15.75" customHeight="1">
      <c r="G938" s="201"/>
    </row>
    <row r="939" ht="15.75" customHeight="1">
      <c r="G939" s="201"/>
    </row>
    <row r="940" ht="15.75" customHeight="1">
      <c r="G940" s="201"/>
    </row>
    <row r="941" ht="15.75" customHeight="1">
      <c r="G941" s="201"/>
    </row>
    <row r="942" ht="15.75" customHeight="1">
      <c r="G942" s="201"/>
    </row>
    <row r="943" ht="15.75" customHeight="1">
      <c r="G943" s="201"/>
    </row>
    <row r="944" ht="15.75" customHeight="1">
      <c r="G944" s="201"/>
    </row>
    <row r="945" ht="15.75" customHeight="1">
      <c r="G945" s="201"/>
    </row>
    <row r="946" ht="15.75" customHeight="1">
      <c r="G946" s="201"/>
    </row>
    <row r="947" ht="15.75" customHeight="1">
      <c r="G947" s="201"/>
    </row>
    <row r="948" ht="15.75" customHeight="1">
      <c r="G948" s="201"/>
    </row>
    <row r="949" ht="15.75" customHeight="1">
      <c r="G949" s="201"/>
    </row>
    <row r="950" ht="15.75" customHeight="1">
      <c r="G950" s="201"/>
    </row>
    <row r="951" ht="15.75" customHeight="1">
      <c r="G951" s="201"/>
    </row>
    <row r="952" ht="15.75" customHeight="1">
      <c r="G952" s="201"/>
    </row>
    <row r="953" ht="15.75" customHeight="1">
      <c r="G953" s="201"/>
    </row>
    <row r="954" ht="15.75" customHeight="1">
      <c r="G954" s="201"/>
    </row>
    <row r="955" ht="15.75" customHeight="1">
      <c r="G955" s="201"/>
    </row>
    <row r="956" ht="15.75" customHeight="1">
      <c r="G956" s="201"/>
    </row>
    <row r="957" ht="15.75" customHeight="1">
      <c r="G957" s="201"/>
    </row>
    <row r="958" ht="15.75" customHeight="1">
      <c r="G958" s="201"/>
    </row>
    <row r="959" ht="15.75" customHeight="1">
      <c r="G959" s="201"/>
    </row>
    <row r="960" ht="15.75" customHeight="1">
      <c r="G960" s="201"/>
    </row>
    <row r="961" ht="15.75" customHeight="1">
      <c r="G961" s="201"/>
    </row>
    <row r="962" ht="15.75" customHeight="1">
      <c r="G962" s="201"/>
    </row>
    <row r="963" ht="15.75" customHeight="1">
      <c r="G963" s="201"/>
    </row>
    <row r="964" ht="15.75" customHeight="1">
      <c r="G964" s="201"/>
    </row>
    <row r="965" ht="15.75" customHeight="1">
      <c r="G965" s="201"/>
    </row>
    <row r="966" ht="15.75" customHeight="1">
      <c r="G966" s="201"/>
    </row>
    <row r="967" ht="15.75" customHeight="1">
      <c r="G967" s="201"/>
    </row>
    <row r="968" ht="15.75" customHeight="1">
      <c r="G968" s="201"/>
    </row>
    <row r="969" ht="15.75" customHeight="1">
      <c r="G969" s="201"/>
    </row>
    <row r="970" ht="15.75" customHeight="1">
      <c r="G970" s="201"/>
    </row>
    <row r="971" ht="15.75" customHeight="1">
      <c r="G971" s="201"/>
    </row>
    <row r="972" ht="15.75" customHeight="1">
      <c r="G972" s="201"/>
    </row>
    <row r="973" ht="15.75" customHeight="1">
      <c r="G973" s="201"/>
    </row>
    <row r="974" ht="15.75" customHeight="1">
      <c r="G974" s="201"/>
    </row>
    <row r="975" ht="15.75" customHeight="1">
      <c r="G975" s="201"/>
    </row>
    <row r="976" ht="15.75" customHeight="1">
      <c r="G976" s="201"/>
    </row>
    <row r="977" ht="15.75" customHeight="1">
      <c r="G977" s="201"/>
    </row>
    <row r="978" ht="15.75" customHeight="1">
      <c r="G978" s="201"/>
    </row>
    <row r="979" ht="15.75" customHeight="1">
      <c r="G979" s="201"/>
    </row>
    <row r="980" ht="15.75" customHeight="1">
      <c r="G980" s="201"/>
    </row>
    <row r="981" ht="15.75" customHeight="1">
      <c r="G981" s="201"/>
    </row>
    <row r="982" ht="15.75" customHeight="1">
      <c r="G982" s="201"/>
    </row>
    <row r="983" ht="15.75" customHeight="1">
      <c r="G983" s="201"/>
    </row>
    <row r="984" ht="15.75" customHeight="1">
      <c r="G984" s="201"/>
    </row>
    <row r="985" ht="15.75" customHeight="1">
      <c r="G985" s="201"/>
    </row>
    <row r="986" ht="15.75" customHeight="1">
      <c r="G986" s="201"/>
    </row>
    <row r="987" ht="15.75" customHeight="1">
      <c r="G987" s="201"/>
    </row>
    <row r="988" ht="15.75" customHeight="1">
      <c r="G988" s="201"/>
    </row>
    <row r="989" ht="15.75" customHeight="1">
      <c r="G989" s="201"/>
    </row>
    <row r="990" ht="15.75" customHeight="1">
      <c r="G990" s="201"/>
    </row>
    <row r="991" ht="15.75" customHeight="1">
      <c r="G991" s="201"/>
    </row>
    <row r="992" ht="15.75" customHeight="1">
      <c r="G992" s="201"/>
    </row>
    <row r="993" ht="15.75" customHeight="1">
      <c r="G993" s="201"/>
    </row>
    <row r="994" ht="15.75" customHeight="1">
      <c r="G994" s="201"/>
    </row>
    <row r="995" ht="15.75" customHeight="1">
      <c r="G995" s="201"/>
    </row>
    <row r="996" ht="15.75" customHeight="1">
      <c r="G996" s="201"/>
    </row>
    <row r="997" ht="15.75" customHeight="1">
      <c r="G997" s="201"/>
    </row>
    <row r="998" ht="15.75" customHeight="1">
      <c r="G998" s="201"/>
    </row>
    <row r="999" ht="15.75" customHeight="1">
      <c r="G999" s="201"/>
    </row>
    <row r="1000" ht="15.75" customHeight="1">
      <c r="G1000" s="201"/>
    </row>
  </sheetData>
  <mergeCells count="3">
    <mergeCell ref="A1:G1"/>
    <mergeCell ref="D2:G2"/>
    <mergeCell ref="D3:G3"/>
  </mergeCells>
  <conditionalFormatting sqref="G1:G1000">
    <cfRule type="containsText" dxfId="9" priority="1" operator="containsText" text="Dias">
      <formula>NOT(ISERROR(SEARCH(("Dias"),(G1))))</formula>
    </cfRule>
  </conditionalFormatting>
  <conditionalFormatting sqref="G1:G1000">
    <cfRule type="cellIs" dxfId="10" priority="2" operator="equal">
      <formula>"Vencido"</formula>
    </cfRule>
  </conditionalFormatting>
  <conditionalFormatting sqref="G1:G1000">
    <cfRule type="cellIs" dxfId="11" priority="3" operator="equal">
      <formula>"Válido"</formula>
    </cfRule>
  </conditionalFormatting>
  <dataValidations>
    <dataValidation type="list" allowBlank="1" sqref="B5">
      <formula1>editar!$A$3:$A$11</formula1>
    </dataValidation>
  </dataValidations>
  <printOptions/>
  <pageMargins bottom="0.35433070866141736" footer="0.0" header="0.0" left="0.2362204724409449" right="0.2362204724409449" top="0.7480314960629921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0"/>
    <col customWidth="1" min="2" max="2" width="95.14"/>
    <col customWidth="1" min="3" max="3" width="10.71"/>
    <col customWidth="1" min="4" max="4" width="2.86"/>
    <col customWidth="1" min="5" max="26" width="8.71"/>
  </cols>
  <sheetData>
    <row r="1" ht="42.0" customHeight="1">
      <c r="A1" s="202" t="s">
        <v>83</v>
      </c>
      <c r="B1" s="154"/>
      <c r="C1" s="155"/>
      <c r="D1" s="3"/>
      <c r="E1" s="3"/>
      <c r="F1" s="3"/>
      <c r="G1" s="3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ht="15.0" customHeight="1">
      <c r="A2" s="203" t="s">
        <v>84</v>
      </c>
      <c r="B2" s="204" t="s">
        <v>85</v>
      </c>
      <c r="C2" s="11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ht="27.75" customHeight="1">
      <c r="A3" s="205"/>
      <c r="B3" s="206"/>
      <c r="C3" s="12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ht="15.0" customHeight="1">
      <c r="A4" s="207" t="s">
        <v>86</v>
      </c>
      <c r="B4" s="208" t="s">
        <v>87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>
      <c r="B5" s="209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>
      <c r="A6" s="210"/>
      <c r="B6" s="211"/>
      <c r="C6" s="210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ht="15.0" customHeight="1">
      <c r="A7" s="212" t="s">
        <v>88</v>
      </c>
      <c r="B7" s="213" t="s">
        <v>89</v>
      </c>
      <c r="C7" s="21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>
      <c r="B8" s="209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>
      <c r="A9" s="210"/>
      <c r="B9" s="211"/>
      <c r="C9" s="210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ht="15.0" customHeight="1">
      <c r="A10" s="212" t="s">
        <v>90</v>
      </c>
      <c r="B10" s="213" t="s">
        <v>91</v>
      </c>
      <c r="C10" s="21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>
      <c r="B11" s="209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>
      <c r="A12" s="210"/>
      <c r="B12" s="211"/>
      <c r="C12" s="21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ht="15.0" customHeight="1">
      <c r="A13" s="212" t="s">
        <v>92</v>
      </c>
      <c r="B13" s="213" t="s">
        <v>93</v>
      </c>
      <c r="C13" s="21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>
      <c r="B14" s="209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>
      <c r="A15" s="210"/>
      <c r="B15" s="211"/>
      <c r="C15" s="2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ht="15.0" customHeight="1">
      <c r="A16" s="212" t="s">
        <v>94</v>
      </c>
      <c r="B16" s="213" t="s">
        <v>95</v>
      </c>
      <c r="C16" s="214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>
      <c r="B17" s="209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>
      <c r="A18" s="210"/>
      <c r="B18" s="211"/>
      <c r="C18" s="2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ht="15.0" customHeight="1">
      <c r="A19" s="212" t="s">
        <v>96</v>
      </c>
      <c r="B19" s="213" t="s">
        <v>97</v>
      </c>
      <c r="C19" s="21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>
      <c r="B20" s="209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ht="15.75" customHeight="1">
      <c r="A21" s="210"/>
      <c r="B21" s="211"/>
      <c r="C21" s="21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ht="15.0" customHeight="1">
      <c r="A22" s="212" t="s">
        <v>98</v>
      </c>
      <c r="B22" s="213" t="s">
        <v>99</v>
      </c>
      <c r="C22" s="214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ht="15.75" customHeight="1">
      <c r="B23" s="20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ht="15.75" customHeight="1">
      <c r="A24" s="210"/>
      <c r="B24" s="211"/>
      <c r="C24" s="21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ht="15.0" customHeight="1">
      <c r="A25" s="212" t="s">
        <v>100</v>
      </c>
      <c r="B25" s="213" t="s">
        <v>101</v>
      </c>
      <c r="C25" s="21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ht="15.75" customHeight="1">
      <c r="B26" s="209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ht="15.75" customHeight="1">
      <c r="B27" s="209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ht="42.0" customHeight="1">
      <c r="A28" s="202" t="s">
        <v>102</v>
      </c>
      <c r="B28" s="154"/>
      <c r="C28" s="15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ht="15.75" customHeight="1">
      <c r="A29" s="215" t="s">
        <v>102</v>
      </c>
      <c r="B29" s="216" t="s">
        <v>103</v>
      </c>
      <c r="C29" s="216" t="s">
        <v>104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ht="26.25" customHeight="1">
      <c r="A30" s="10"/>
      <c r="B30" s="10"/>
      <c r="C30" s="10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ht="15.75" customHeight="1">
      <c r="A31" s="217" t="s">
        <v>105</v>
      </c>
      <c r="B31" s="218" t="s">
        <v>106</v>
      </c>
      <c r="C31" s="21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ht="15.75" customHeight="1">
      <c r="A32" s="219"/>
      <c r="B32" s="219"/>
      <c r="C32" s="21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ht="15.75" customHeight="1">
      <c r="A33" s="220"/>
      <c r="B33" s="220"/>
      <c r="C33" s="220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ht="15.0" customHeight="1">
      <c r="A34" s="221" t="s">
        <v>107</v>
      </c>
      <c r="B34" s="222" t="s">
        <v>108</v>
      </c>
      <c r="C34" s="21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ht="15.75" customHeight="1">
      <c r="A35" s="219"/>
      <c r="B35" s="219"/>
      <c r="C35" s="219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ht="15.75" customHeight="1">
      <c r="A36" s="220"/>
      <c r="B36" s="220"/>
      <c r="C36" s="220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ht="15.75" customHeight="1">
      <c r="A37" s="221" t="s">
        <v>109</v>
      </c>
      <c r="B37" s="218" t="s">
        <v>110</v>
      </c>
      <c r="C37" s="218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ht="15.75" customHeight="1">
      <c r="A38" s="219"/>
      <c r="B38" s="219"/>
      <c r="C38" s="219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ht="15.75" customHeight="1">
      <c r="A39" s="220"/>
      <c r="B39" s="220"/>
      <c r="C39" s="220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ht="15.75" customHeight="1">
      <c r="A40" s="221" t="s">
        <v>111</v>
      </c>
      <c r="B40" s="222" t="s">
        <v>112</v>
      </c>
      <c r="C40" s="222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ht="15.75" customHeight="1">
      <c r="A41" s="219"/>
      <c r="B41" s="219"/>
      <c r="C41" s="21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ht="15.75" customHeight="1">
      <c r="A42" s="220"/>
      <c r="B42" s="220"/>
      <c r="C42" s="220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ht="15.75" customHeight="1">
      <c r="A43" s="217" t="s">
        <v>113</v>
      </c>
      <c r="B43" s="218" t="s">
        <v>114</v>
      </c>
      <c r="C43" s="218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ht="15.75" customHeight="1">
      <c r="A44" s="219"/>
      <c r="B44" s="219"/>
      <c r="C44" s="219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ht="15.75" customHeight="1">
      <c r="A45" s="10"/>
      <c r="B45" s="10"/>
      <c r="C45" s="1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ht="15.75" customHeight="1">
      <c r="D244" s="54"/>
    </row>
    <row r="245" ht="15.75" customHeight="1">
      <c r="D245" s="54"/>
    </row>
    <row r="246" ht="15.75" customHeight="1">
      <c r="D246" s="54"/>
    </row>
    <row r="247" ht="15.75" customHeight="1">
      <c r="D247" s="54"/>
    </row>
    <row r="248" ht="15.75" customHeight="1">
      <c r="D248" s="54"/>
    </row>
    <row r="249" ht="15.75" customHeight="1">
      <c r="D249" s="54"/>
    </row>
    <row r="250" ht="15.75" customHeight="1">
      <c r="D250" s="54"/>
    </row>
    <row r="251" ht="15.75" customHeight="1">
      <c r="D251" s="54"/>
    </row>
    <row r="252" ht="15.75" customHeight="1">
      <c r="D252" s="54"/>
    </row>
    <row r="253" ht="15.75" customHeight="1">
      <c r="D253" s="54"/>
    </row>
    <row r="254" ht="15.75" customHeight="1">
      <c r="D254" s="54"/>
    </row>
    <row r="255" ht="15.75" customHeight="1">
      <c r="D255" s="54"/>
    </row>
    <row r="256" ht="15.75" customHeight="1">
      <c r="D256" s="54"/>
    </row>
    <row r="257" ht="15.75" customHeight="1">
      <c r="D257" s="54"/>
    </row>
    <row r="258" ht="15.75" customHeight="1">
      <c r="D258" s="54"/>
    </row>
    <row r="259" ht="15.75" customHeight="1">
      <c r="D259" s="54"/>
    </row>
    <row r="260" ht="15.75" customHeight="1">
      <c r="D260" s="54"/>
    </row>
    <row r="261" ht="15.75" customHeight="1">
      <c r="D261" s="54"/>
    </row>
    <row r="262" ht="15.75" customHeight="1">
      <c r="D262" s="54"/>
    </row>
    <row r="263" ht="15.75" customHeight="1">
      <c r="D263" s="54"/>
    </row>
    <row r="264" ht="15.75" customHeight="1">
      <c r="D264" s="54"/>
    </row>
    <row r="265" ht="15.75" customHeight="1">
      <c r="D265" s="54"/>
    </row>
    <row r="266" ht="15.75" customHeight="1">
      <c r="D266" s="54"/>
    </row>
    <row r="267" ht="15.75" customHeight="1">
      <c r="D267" s="54"/>
    </row>
    <row r="268" ht="15.75" customHeight="1">
      <c r="D268" s="54"/>
    </row>
    <row r="269" ht="15.75" customHeight="1">
      <c r="D269" s="54"/>
    </row>
    <row r="270" ht="15.75" customHeight="1">
      <c r="D270" s="54"/>
    </row>
    <row r="271" ht="15.75" customHeight="1">
      <c r="D271" s="54"/>
    </row>
    <row r="272" ht="15.75" customHeight="1">
      <c r="D272" s="54"/>
    </row>
    <row r="273" ht="15.75" customHeight="1">
      <c r="D273" s="54"/>
    </row>
    <row r="274" ht="15.75" customHeight="1">
      <c r="D274" s="54"/>
    </row>
    <row r="275" ht="15.75" customHeight="1">
      <c r="D275" s="54"/>
    </row>
    <row r="276" ht="15.75" customHeight="1">
      <c r="D276" s="54"/>
    </row>
    <row r="277" ht="15.75" customHeight="1">
      <c r="D277" s="54"/>
    </row>
    <row r="278" ht="15.75" customHeight="1">
      <c r="D278" s="54"/>
    </row>
    <row r="279" ht="15.75" customHeight="1">
      <c r="D279" s="54"/>
    </row>
    <row r="280" ht="15.75" customHeight="1">
      <c r="D280" s="54"/>
    </row>
    <row r="281" ht="15.75" customHeight="1">
      <c r="D281" s="54"/>
    </row>
    <row r="282" ht="15.75" customHeight="1">
      <c r="D282" s="54"/>
    </row>
    <row r="283" ht="15.75" customHeight="1">
      <c r="D283" s="54"/>
    </row>
    <row r="284" ht="15.75" customHeight="1">
      <c r="D284" s="54"/>
    </row>
    <row r="285" ht="15.75" customHeight="1">
      <c r="D285" s="54"/>
    </row>
    <row r="286" ht="15.75" customHeight="1">
      <c r="D286" s="54"/>
    </row>
    <row r="287" ht="15.75" customHeight="1">
      <c r="D287" s="54"/>
    </row>
    <row r="288" ht="15.75" customHeight="1">
      <c r="D288" s="54"/>
    </row>
    <row r="289" ht="15.75" customHeight="1">
      <c r="D289" s="54"/>
    </row>
    <row r="290" ht="15.75" customHeight="1">
      <c r="D290" s="54"/>
    </row>
    <row r="291" ht="15.75" customHeight="1">
      <c r="D291" s="54"/>
    </row>
    <row r="292" ht="15.75" customHeight="1">
      <c r="D292" s="54"/>
    </row>
    <row r="293" ht="15.75" customHeight="1">
      <c r="D293" s="54"/>
    </row>
    <row r="294" ht="15.75" customHeight="1">
      <c r="D294" s="54"/>
    </row>
    <row r="295" ht="15.75" customHeight="1">
      <c r="D295" s="54"/>
    </row>
    <row r="296" ht="15.75" customHeight="1">
      <c r="D296" s="54"/>
    </row>
    <row r="297" ht="15.75" customHeight="1">
      <c r="D297" s="54"/>
    </row>
    <row r="298" ht="15.75" customHeight="1">
      <c r="D298" s="54"/>
    </row>
    <row r="299" ht="15.75" customHeight="1">
      <c r="D299" s="54"/>
    </row>
    <row r="300" ht="15.75" customHeight="1">
      <c r="D300" s="54"/>
    </row>
    <row r="301" ht="15.75" customHeight="1">
      <c r="D301" s="54"/>
    </row>
    <row r="302" ht="15.75" customHeight="1">
      <c r="D302" s="54"/>
    </row>
    <row r="303" ht="15.75" customHeight="1">
      <c r="D303" s="54"/>
    </row>
    <row r="304" ht="15.75" customHeight="1">
      <c r="D304" s="54"/>
    </row>
    <row r="305" ht="15.75" customHeight="1">
      <c r="D305" s="54"/>
    </row>
    <row r="306" ht="15.75" customHeight="1">
      <c r="D306" s="54"/>
    </row>
    <row r="307" ht="15.75" customHeight="1">
      <c r="D307" s="54"/>
    </row>
    <row r="308" ht="15.75" customHeight="1">
      <c r="D308" s="54"/>
    </row>
    <row r="309" ht="15.75" customHeight="1">
      <c r="D309" s="54"/>
    </row>
    <row r="310" ht="15.75" customHeight="1">
      <c r="D310" s="54"/>
    </row>
    <row r="311" ht="15.75" customHeight="1">
      <c r="D311" s="54"/>
    </row>
    <row r="312" ht="15.75" customHeight="1">
      <c r="D312" s="54"/>
    </row>
    <row r="313" ht="15.75" customHeight="1">
      <c r="D313" s="54"/>
    </row>
    <row r="314" ht="15.75" customHeight="1">
      <c r="D314" s="54"/>
    </row>
    <row r="315" ht="15.75" customHeight="1">
      <c r="D315" s="54"/>
    </row>
    <row r="316" ht="15.75" customHeight="1">
      <c r="D316" s="54"/>
    </row>
    <row r="317" ht="15.75" customHeight="1">
      <c r="D317" s="54"/>
    </row>
    <row r="318" ht="15.75" customHeight="1">
      <c r="D318" s="54"/>
    </row>
    <row r="319" ht="15.75" customHeight="1">
      <c r="D319" s="54"/>
    </row>
    <row r="320" ht="15.75" customHeight="1">
      <c r="D320" s="54"/>
    </row>
    <row r="321" ht="15.75" customHeight="1">
      <c r="D321" s="54"/>
    </row>
    <row r="322" ht="15.75" customHeight="1">
      <c r="D322" s="54"/>
    </row>
    <row r="323" ht="15.75" customHeight="1">
      <c r="D323" s="54"/>
    </row>
    <row r="324" ht="15.75" customHeight="1">
      <c r="D324" s="54"/>
    </row>
    <row r="325" ht="15.75" customHeight="1">
      <c r="D325" s="54"/>
    </row>
    <row r="326" ht="15.75" customHeight="1">
      <c r="D326" s="54"/>
    </row>
    <row r="327" ht="15.75" customHeight="1">
      <c r="D327" s="54"/>
    </row>
    <row r="328" ht="15.75" customHeight="1">
      <c r="D328" s="54"/>
    </row>
    <row r="329" ht="15.75" customHeight="1">
      <c r="D329" s="54"/>
    </row>
    <row r="330" ht="15.75" customHeight="1">
      <c r="D330" s="54"/>
    </row>
    <row r="331" ht="15.75" customHeight="1">
      <c r="D331" s="54"/>
    </row>
    <row r="332" ht="15.75" customHeight="1">
      <c r="D332" s="54"/>
    </row>
    <row r="333" ht="15.75" customHeight="1">
      <c r="D333" s="54"/>
    </row>
    <row r="334" ht="15.75" customHeight="1">
      <c r="D334" s="54"/>
    </row>
    <row r="335" ht="15.75" customHeight="1">
      <c r="D335" s="54"/>
    </row>
    <row r="336" ht="15.75" customHeight="1">
      <c r="D336" s="54"/>
    </row>
    <row r="337" ht="15.75" customHeight="1">
      <c r="D337" s="54"/>
    </row>
    <row r="338" ht="15.75" customHeight="1">
      <c r="D338" s="54"/>
    </row>
    <row r="339" ht="15.75" customHeight="1">
      <c r="D339" s="54"/>
    </row>
    <row r="340" ht="15.75" customHeight="1">
      <c r="D340" s="54"/>
    </row>
    <row r="341" ht="15.75" customHeight="1">
      <c r="D341" s="54"/>
    </row>
    <row r="342" ht="15.75" customHeight="1">
      <c r="D342" s="54"/>
    </row>
    <row r="343" ht="15.75" customHeight="1">
      <c r="D343" s="54"/>
    </row>
    <row r="344" ht="15.75" customHeight="1">
      <c r="D344" s="54"/>
    </row>
    <row r="345" ht="15.75" customHeight="1">
      <c r="D345" s="54"/>
    </row>
    <row r="346" ht="15.75" customHeight="1">
      <c r="D346" s="54"/>
    </row>
    <row r="347" ht="15.75" customHeight="1">
      <c r="D347" s="54"/>
    </row>
    <row r="348" ht="15.75" customHeight="1">
      <c r="D348" s="54"/>
    </row>
    <row r="349" ht="15.75" customHeight="1">
      <c r="D349" s="54"/>
    </row>
    <row r="350" ht="15.75" customHeight="1">
      <c r="D350" s="54"/>
    </row>
    <row r="351" ht="15.75" customHeight="1">
      <c r="D351" s="54"/>
    </row>
    <row r="352" ht="15.75" customHeight="1">
      <c r="D352" s="54"/>
    </row>
    <row r="353" ht="15.75" customHeight="1">
      <c r="D353" s="54"/>
    </row>
    <row r="354" ht="15.75" customHeight="1">
      <c r="D354" s="54"/>
    </row>
    <row r="355" ht="15.75" customHeight="1">
      <c r="D355" s="54"/>
    </row>
    <row r="356" ht="15.75" customHeight="1">
      <c r="D356" s="54"/>
    </row>
    <row r="357" ht="15.75" customHeight="1">
      <c r="D357" s="54"/>
    </row>
    <row r="358" ht="15.75" customHeight="1">
      <c r="D358" s="54"/>
    </row>
    <row r="359" ht="15.75" customHeight="1">
      <c r="D359" s="54"/>
    </row>
    <row r="360" ht="15.75" customHeight="1">
      <c r="D360" s="54"/>
    </row>
    <row r="361" ht="15.75" customHeight="1">
      <c r="D361" s="54"/>
    </row>
    <row r="362" ht="15.75" customHeight="1">
      <c r="D362" s="54"/>
    </row>
    <row r="363" ht="15.75" customHeight="1">
      <c r="D363" s="54"/>
    </row>
    <row r="364" ht="15.75" customHeight="1">
      <c r="D364" s="54"/>
    </row>
    <row r="365" ht="15.75" customHeight="1">
      <c r="D365" s="54"/>
    </row>
    <row r="366" ht="15.75" customHeight="1">
      <c r="D366" s="54"/>
    </row>
    <row r="367" ht="15.75" customHeight="1">
      <c r="D367" s="54"/>
    </row>
    <row r="368" ht="15.75" customHeight="1">
      <c r="D368" s="54"/>
    </row>
    <row r="369" ht="15.75" customHeight="1">
      <c r="D369" s="54"/>
    </row>
    <row r="370" ht="15.75" customHeight="1">
      <c r="D370" s="54"/>
    </row>
    <row r="371" ht="15.75" customHeight="1">
      <c r="D371" s="54"/>
    </row>
    <row r="372" ht="15.75" customHeight="1">
      <c r="D372" s="54"/>
    </row>
    <row r="373" ht="15.75" customHeight="1">
      <c r="D373" s="54"/>
    </row>
    <row r="374" ht="15.75" customHeight="1">
      <c r="D374" s="54"/>
    </row>
    <row r="375" ht="15.75" customHeight="1">
      <c r="D375" s="54"/>
    </row>
    <row r="376" ht="15.75" customHeight="1">
      <c r="D376" s="54"/>
    </row>
    <row r="377" ht="15.75" customHeight="1">
      <c r="D377" s="54"/>
    </row>
    <row r="378" ht="15.75" customHeight="1">
      <c r="D378" s="54"/>
    </row>
    <row r="379" ht="15.75" customHeight="1">
      <c r="D379" s="54"/>
    </row>
    <row r="380" ht="15.75" customHeight="1">
      <c r="D380" s="54"/>
    </row>
    <row r="381" ht="15.75" customHeight="1">
      <c r="D381" s="54"/>
    </row>
    <row r="382" ht="15.75" customHeight="1">
      <c r="D382" s="54"/>
    </row>
    <row r="383" ht="15.75" customHeight="1">
      <c r="D383" s="54"/>
    </row>
    <row r="384" ht="15.75" customHeight="1">
      <c r="D384" s="54"/>
    </row>
    <row r="385" ht="15.75" customHeight="1">
      <c r="D385" s="54"/>
    </row>
    <row r="386" ht="15.75" customHeight="1">
      <c r="D386" s="54"/>
    </row>
    <row r="387" ht="15.75" customHeight="1">
      <c r="D387" s="54"/>
    </row>
    <row r="388" ht="15.75" customHeight="1">
      <c r="D388" s="54"/>
    </row>
    <row r="389" ht="15.75" customHeight="1">
      <c r="D389" s="54"/>
    </row>
    <row r="390" ht="15.75" customHeight="1">
      <c r="D390" s="54"/>
    </row>
    <row r="391" ht="15.75" customHeight="1">
      <c r="D391" s="54"/>
    </row>
    <row r="392" ht="15.75" customHeight="1">
      <c r="D392" s="54"/>
    </row>
    <row r="393" ht="15.75" customHeight="1">
      <c r="D393" s="54"/>
    </row>
    <row r="394" ht="15.75" customHeight="1">
      <c r="D394" s="54"/>
    </row>
    <row r="395" ht="15.75" customHeight="1">
      <c r="D395" s="54"/>
    </row>
    <row r="396" ht="15.75" customHeight="1">
      <c r="D396" s="54"/>
    </row>
    <row r="397" ht="15.75" customHeight="1">
      <c r="D397" s="54"/>
    </row>
    <row r="398" ht="15.75" customHeight="1">
      <c r="D398" s="54"/>
    </row>
    <row r="399" ht="15.75" customHeight="1">
      <c r="D399" s="54"/>
    </row>
    <row r="400" ht="15.75" customHeight="1">
      <c r="D400" s="54"/>
    </row>
    <row r="401" ht="15.75" customHeight="1">
      <c r="D401" s="54"/>
    </row>
    <row r="402" ht="15.75" customHeight="1">
      <c r="D402" s="54"/>
    </row>
    <row r="403" ht="15.75" customHeight="1">
      <c r="D403" s="54"/>
    </row>
    <row r="404" ht="15.75" customHeight="1">
      <c r="D404" s="54"/>
    </row>
    <row r="405" ht="15.75" customHeight="1">
      <c r="D405" s="54"/>
    </row>
    <row r="406" ht="15.75" customHeight="1">
      <c r="D406" s="54"/>
    </row>
    <row r="407" ht="15.75" customHeight="1">
      <c r="D407" s="54"/>
    </row>
    <row r="408" ht="15.75" customHeight="1">
      <c r="D408" s="54"/>
    </row>
    <row r="409" ht="15.75" customHeight="1">
      <c r="D409" s="54"/>
    </row>
    <row r="410" ht="15.75" customHeight="1">
      <c r="D410" s="54"/>
    </row>
    <row r="411" ht="15.75" customHeight="1">
      <c r="D411" s="54"/>
    </row>
    <row r="412" ht="15.75" customHeight="1">
      <c r="D412" s="54"/>
    </row>
    <row r="413" ht="15.75" customHeight="1">
      <c r="D413" s="54"/>
    </row>
    <row r="414" ht="15.75" customHeight="1">
      <c r="D414" s="54"/>
    </row>
    <row r="415" ht="15.75" customHeight="1">
      <c r="D415" s="54"/>
    </row>
    <row r="416" ht="15.75" customHeight="1">
      <c r="D416" s="54"/>
    </row>
    <row r="417" ht="15.75" customHeight="1">
      <c r="D417" s="54"/>
    </row>
    <row r="418" ht="15.75" customHeight="1">
      <c r="D418" s="54"/>
    </row>
    <row r="419" ht="15.75" customHeight="1">
      <c r="D419" s="54"/>
    </row>
    <row r="420" ht="15.75" customHeight="1">
      <c r="D420" s="54"/>
    </row>
    <row r="421" ht="15.75" customHeight="1">
      <c r="D421" s="54"/>
    </row>
    <row r="422" ht="15.75" customHeight="1">
      <c r="D422" s="54"/>
    </row>
    <row r="423" ht="15.75" customHeight="1">
      <c r="D423" s="54"/>
    </row>
    <row r="424" ht="15.75" customHeight="1">
      <c r="D424" s="54"/>
    </row>
    <row r="425" ht="15.75" customHeight="1">
      <c r="D425" s="54"/>
    </row>
    <row r="426" ht="15.75" customHeight="1">
      <c r="D426" s="54"/>
    </row>
    <row r="427" ht="15.75" customHeight="1">
      <c r="D427" s="54"/>
    </row>
    <row r="428" ht="15.75" customHeight="1">
      <c r="D428" s="54"/>
    </row>
    <row r="429" ht="15.75" customHeight="1">
      <c r="D429" s="54"/>
    </row>
    <row r="430" ht="15.75" customHeight="1">
      <c r="D430" s="54"/>
    </row>
    <row r="431" ht="15.75" customHeight="1">
      <c r="D431" s="54"/>
    </row>
    <row r="432" ht="15.75" customHeight="1">
      <c r="D432" s="54"/>
    </row>
    <row r="433" ht="15.75" customHeight="1">
      <c r="D433" s="54"/>
    </row>
    <row r="434" ht="15.75" customHeight="1">
      <c r="D434" s="54"/>
    </row>
    <row r="435" ht="15.75" customHeight="1">
      <c r="D435" s="54"/>
    </row>
    <row r="436" ht="15.75" customHeight="1">
      <c r="D436" s="54"/>
    </row>
    <row r="437" ht="15.75" customHeight="1">
      <c r="D437" s="54"/>
    </row>
    <row r="438" ht="15.75" customHeight="1">
      <c r="D438" s="54"/>
    </row>
    <row r="439" ht="15.75" customHeight="1">
      <c r="D439" s="54"/>
    </row>
    <row r="440" ht="15.75" customHeight="1">
      <c r="D440" s="54"/>
    </row>
    <row r="441" ht="15.75" customHeight="1">
      <c r="D441" s="54"/>
    </row>
    <row r="442" ht="15.75" customHeight="1">
      <c r="D442" s="54"/>
    </row>
    <row r="443" ht="15.75" customHeight="1">
      <c r="D443" s="54"/>
    </row>
    <row r="444" ht="15.75" customHeight="1">
      <c r="D444" s="54"/>
    </row>
    <row r="445" ht="15.75" customHeight="1">
      <c r="D445" s="54"/>
    </row>
    <row r="446" ht="15.75" customHeight="1">
      <c r="D446" s="54"/>
    </row>
    <row r="447" ht="15.75" customHeight="1">
      <c r="D447" s="54"/>
    </row>
    <row r="448" ht="15.75" customHeight="1">
      <c r="D448" s="54"/>
    </row>
    <row r="449" ht="15.75" customHeight="1">
      <c r="D449" s="54"/>
    </row>
    <row r="450" ht="15.75" customHeight="1">
      <c r="D450" s="54"/>
    </row>
    <row r="451" ht="15.75" customHeight="1">
      <c r="D451" s="54"/>
    </row>
    <row r="452" ht="15.75" customHeight="1">
      <c r="D452" s="54"/>
    </row>
    <row r="453" ht="15.75" customHeight="1">
      <c r="D453" s="54"/>
    </row>
    <row r="454" ht="15.75" customHeight="1">
      <c r="D454" s="54"/>
    </row>
    <row r="455" ht="15.75" customHeight="1">
      <c r="D455" s="54"/>
    </row>
    <row r="456" ht="15.75" customHeight="1">
      <c r="D456" s="54"/>
    </row>
    <row r="457" ht="15.75" customHeight="1">
      <c r="D457" s="54"/>
    </row>
    <row r="458" ht="15.75" customHeight="1">
      <c r="D458" s="54"/>
    </row>
    <row r="459" ht="15.75" customHeight="1">
      <c r="D459" s="54"/>
    </row>
    <row r="460" ht="15.75" customHeight="1">
      <c r="D460" s="54"/>
    </row>
    <row r="461" ht="15.75" customHeight="1">
      <c r="D461" s="54"/>
    </row>
    <row r="462" ht="15.75" customHeight="1">
      <c r="D462" s="54"/>
    </row>
    <row r="463" ht="15.75" customHeight="1">
      <c r="D463" s="54"/>
    </row>
    <row r="464" ht="15.75" customHeight="1">
      <c r="D464" s="54"/>
    </row>
    <row r="465" ht="15.75" customHeight="1">
      <c r="D465" s="54"/>
    </row>
    <row r="466" ht="15.75" customHeight="1">
      <c r="D466" s="54"/>
    </row>
    <row r="467" ht="15.75" customHeight="1">
      <c r="D467" s="54"/>
    </row>
    <row r="468" ht="15.75" customHeight="1">
      <c r="D468" s="54"/>
    </row>
    <row r="469" ht="15.75" customHeight="1">
      <c r="D469" s="54"/>
    </row>
    <row r="470" ht="15.75" customHeight="1">
      <c r="D470" s="54"/>
    </row>
    <row r="471" ht="15.75" customHeight="1">
      <c r="D471" s="54"/>
    </row>
    <row r="472" ht="15.75" customHeight="1">
      <c r="D472" s="54"/>
    </row>
    <row r="473" ht="15.75" customHeight="1">
      <c r="D473" s="54"/>
    </row>
    <row r="474" ht="15.75" customHeight="1">
      <c r="D474" s="54"/>
    </row>
    <row r="475" ht="15.75" customHeight="1">
      <c r="D475" s="54"/>
    </row>
    <row r="476" ht="15.75" customHeight="1">
      <c r="D476" s="54"/>
    </row>
    <row r="477" ht="15.75" customHeight="1">
      <c r="D477" s="54"/>
    </row>
    <row r="478" ht="15.75" customHeight="1">
      <c r="D478" s="54"/>
    </row>
    <row r="479" ht="15.75" customHeight="1">
      <c r="D479" s="54"/>
    </row>
    <row r="480" ht="15.75" customHeight="1">
      <c r="D480" s="54"/>
    </row>
    <row r="481" ht="15.75" customHeight="1">
      <c r="D481" s="54"/>
    </row>
    <row r="482" ht="15.75" customHeight="1">
      <c r="D482" s="54"/>
    </row>
    <row r="483" ht="15.75" customHeight="1">
      <c r="D483" s="54"/>
    </row>
    <row r="484" ht="15.75" customHeight="1">
      <c r="D484" s="54"/>
    </row>
    <row r="485" ht="15.75" customHeight="1">
      <c r="D485" s="54"/>
    </row>
    <row r="486" ht="15.75" customHeight="1">
      <c r="D486" s="54"/>
    </row>
    <row r="487" ht="15.75" customHeight="1">
      <c r="D487" s="54"/>
    </row>
    <row r="488" ht="15.75" customHeight="1">
      <c r="D488" s="54"/>
    </row>
    <row r="489" ht="15.75" customHeight="1">
      <c r="D489" s="54"/>
    </row>
    <row r="490" ht="15.75" customHeight="1">
      <c r="D490" s="54"/>
    </row>
    <row r="491" ht="15.75" customHeight="1">
      <c r="D491" s="54"/>
    </row>
    <row r="492" ht="15.75" customHeight="1">
      <c r="D492" s="54"/>
    </row>
    <row r="493" ht="15.75" customHeight="1">
      <c r="D493" s="54"/>
    </row>
    <row r="494" ht="15.75" customHeight="1">
      <c r="D494" s="54"/>
    </row>
    <row r="495" ht="15.75" customHeight="1">
      <c r="D495" s="54"/>
    </row>
    <row r="496" ht="15.75" customHeight="1">
      <c r="D496" s="54"/>
    </row>
    <row r="497" ht="15.75" customHeight="1">
      <c r="D497" s="54"/>
    </row>
    <row r="498" ht="15.75" customHeight="1">
      <c r="D498" s="54"/>
    </row>
    <row r="499" ht="15.75" customHeight="1">
      <c r="D499" s="54"/>
    </row>
    <row r="500" ht="15.75" customHeight="1">
      <c r="D500" s="54"/>
    </row>
    <row r="501" ht="15.75" customHeight="1">
      <c r="D501" s="54"/>
    </row>
    <row r="502" ht="15.75" customHeight="1">
      <c r="D502" s="54"/>
    </row>
    <row r="503" ht="15.75" customHeight="1">
      <c r="D503" s="54"/>
    </row>
    <row r="504" ht="15.75" customHeight="1">
      <c r="D504" s="54"/>
    </row>
    <row r="505" ht="15.75" customHeight="1">
      <c r="D505" s="54"/>
    </row>
    <row r="506" ht="15.75" customHeight="1">
      <c r="D506" s="54"/>
    </row>
    <row r="507" ht="15.75" customHeight="1">
      <c r="D507" s="54"/>
    </row>
    <row r="508" ht="15.75" customHeight="1">
      <c r="D508" s="54"/>
    </row>
    <row r="509" ht="15.75" customHeight="1">
      <c r="D509" s="54"/>
    </row>
    <row r="510" ht="15.75" customHeight="1">
      <c r="D510" s="54"/>
    </row>
    <row r="511" ht="15.75" customHeight="1">
      <c r="D511" s="54"/>
    </row>
    <row r="512" ht="15.75" customHeight="1">
      <c r="D512" s="54"/>
    </row>
    <row r="513" ht="15.75" customHeight="1">
      <c r="D513" s="54"/>
    </row>
    <row r="514" ht="15.75" customHeight="1">
      <c r="D514" s="54"/>
    </row>
    <row r="515" ht="15.75" customHeight="1">
      <c r="D515" s="54"/>
    </row>
    <row r="516" ht="15.75" customHeight="1">
      <c r="D516" s="54"/>
    </row>
    <row r="517" ht="15.75" customHeight="1">
      <c r="D517" s="54"/>
    </row>
    <row r="518" ht="15.75" customHeight="1">
      <c r="D518" s="54"/>
    </row>
    <row r="519" ht="15.75" customHeight="1">
      <c r="D519" s="54"/>
    </row>
    <row r="520" ht="15.75" customHeight="1">
      <c r="D520" s="54"/>
    </row>
    <row r="521" ht="15.75" customHeight="1">
      <c r="D521" s="54"/>
    </row>
    <row r="522" ht="15.75" customHeight="1">
      <c r="D522" s="54"/>
    </row>
    <row r="523" ht="15.75" customHeight="1">
      <c r="D523" s="54"/>
    </row>
    <row r="524" ht="15.75" customHeight="1">
      <c r="D524" s="54"/>
    </row>
    <row r="525" ht="15.75" customHeight="1">
      <c r="D525" s="54"/>
    </row>
    <row r="526" ht="15.75" customHeight="1">
      <c r="D526" s="54"/>
    </row>
    <row r="527" ht="15.75" customHeight="1">
      <c r="D527" s="54"/>
    </row>
    <row r="528" ht="15.75" customHeight="1">
      <c r="D528" s="54"/>
    </row>
    <row r="529" ht="15.75" customHeight="1">
      <c r="D529" s="54"/>
    </row>
    <row r="530" ht="15.75" customHeight="1">
      <c r="D530" s="54"/>
    </row>
    <row r="531" ht="15.75" customHeight="1">
      <c r="D531" s="54"/>
    </row>
    <row r="532" ht="15.75" customHeight="1">
      <c r="D532" s="54"/>
    </row>
    <row r="533" ht="15.75" customHeight="1">
      <c r="D533" s="54"/>
    </row>
    <row r="534" ht="15.75" customHeight="1">
      <c r="D534" s="54"/>
    </row>
    <row r="535" ht="15.75" customHeight="1">
      <c r="D535" s="54"/>
    </row>
    <row r="536" ht="15.75" customHeight="1">
      <c r="D536" s="54"/>
    </row>
    <row r="537" ht="15.75" customHeight="1">
      <c r="D537" s="54"/>
    </row>
    <row r="538" ht="15.75" customHeight="1">
      <c r="D538" s="54"/>
    </row>
    <row r="539" ht="15.75" customHeight="1">
      <c r="D539" s="54"/>
    </row>
    <row r="540" ht="15.75" customHeight="1">
      <c r="D540" s="54"/>
    </row>
    <row r="541" ht="15.75" customHeight="1">
      <c r="D541" s="54"/>
    </row>
    <row r="542" ht="15.75" customHeight="1">
      <c r="D542" s="54"/>
    </row>
    <row r="543" ht="15.75" customHeight="1">
      <c r="D543" s="54"/>
    </row>
    <row r="544" ht="15.75" customHeight="1">
      <c r="D544" s="54"/>
    </row>
    <row r="545" ht="15.75" customHeight="1">
      <c r="D545" s="54"/>
    </row>
    <row r="546" ht="15.75" customHeight="1">
      <c r="D546" s="54"/>
    </row>
    <row r="547" ht="15.75" customHeight="1">
      <c r="D547" s="54"/>
    </row>
    <row r="548" ht="15.75" customHeight="1">
      <c r="D548" s="54"/>
    </row>
    <row r="549" ht="15.75" customHeight="1">
      <c r="D549" s="54"/>
    </row>
    <row r="550" ht="15.75" customHeight="1">
      <c r="D550" s="54"/>
    </row>
    <row r="551" ht="15.75" customHeight="1">
      <c r="D551" s="54"/>
    </row>
    <row r="552" ht="15.75" customHeight="1">
      <c r="D552" s="54"/>
    </row>
    <row r="553" ht="15.75" customHeight="1">
      <c r="D553" s="54"/>
    </row>
    <row r="554" ht="15.75" customHeight="1">
      <c r="D554" s="54"/>
    </row>
    <row r="555" ht="15.75" customHeight="1">
      <c r="D555" s="54"/>
    </row>
    <row r="556" ht="15.75" customHeight="1">
      <c r="D556" s="54"/>
    </row>
    <row r="557" ht="15.75" customHeight="1">
      <c r="D557" s="54"/>
    </row>
    <row r="558" ht="15.75" customHeight="1">
      <c r="D558" s="54"/>
    </row>
    <row r="559" ht="15.75" customHeight="1">
      <c r="D559" s="54"/>
    </row>
    <row r="560" ht="15.75" customHeight="1">
      <c r="D560" s="54"/>
    </row>
    <row r="561" ht="15.75" customHeight="1">
      <c r="D561" s="54"/>
    </row>
    <row r="562" ht="15.75" customHeight="1">
      <c r="D562" s="54"/>
    </row>
    <row r="563" ht="15.75" customHeight="1">
      <c r="D563" s="54"/>
    </row>
    <row r="564" ht="15.75" customHeight="1">
      <c r="D564" s="54"/>
    </row>
    <row r="565" ht="15.75" customHeight="1">
      <c r="D565" s="54"/>
    </row>
    <row r="566" ht="15.75" customHeight="1">
      <c r="D566" s="54"/>
    </row>
    <row r="567" ht="15.75" customHeight="1">
      <c r="D567" s="54"/>
    </row>
    <row r="568" ht="15.75" customHeight="1">
      <c r="D568" s="54"/>
    </row>
    <row r="569" ht="15.75" customHeight="1">
      <c r="D569" s="54"/>
    </row>
    <row r="570" ht="15.75" customHeight="1">
      <c r="D570" s="54"/>
    </row>
    <row r="571" ht="15.75" customHeight="1">
      <c r="D571" s="54"/>
    </row>
    <row r="572" ht="15.75" customHeight="1">
      <c r="D572" s="54"/>
    </row>
    <row r="573" ht="15.75" customHeight="1">
      <c r="D573" s="54"/>
    </row>
    <row r="574" ht="15.75" customHeight="1">
      <c r="D574" s="54"/>
    </row>
    <row r="575" ht="15.75" customHeight="1">
      <c r="D575" s="54"/>
    </row>
    <row r="576" ht="15.75" customHeight="1">
      <c r="D576" s="54"/>
    </row>
    <row r="577" ht="15.75" customHeight="1">
      <c r="D577" s="54"/>
    </row>
    <row r="578" ht="15.75" customHeight="1">
      <c r="D578" s="54"/>
    </row>
    <row r="579" ht="15.75" customHeight="1">
      <c r="D579" s="54"/>
    </row>
    <row r="580" ht="15.75" customHeight="1">
      <c r="D580" s="54"/>
    </row>
    <row r="581" ht="15.75" customHeight="1">
      <c r="D581" s="54"/>
    </row>
    <row r="582" ht="15.75" customHeight="1">
      <c r="D582" s="54"/>
    </row>
    <row r="583" ht="15.75" customHeight="1">
      <c r="D583" s="54"/>
    </row>
    <row r="584" ht="15.75" customHeight="1">
      <c r="D584" s="54"/>
    </row>
    <row r="585" ht="15.75" customHeight="1">
      <c r="D585" s="54"/>
    </row>
    <row r="586" ht="15.75" customHeight="1">
      <c r="D586" s="54"/>
    </row>
    <row r="587" ht="15.75" customHeight="1">
      <c r="D587" s="54"/>
    </row>
    <row r="588" ht="15.75" customHeight="1">
      <c r="D588" s="54"/>
    </row>
    <row r="589" ht="15.75" customHeight="1">
      <c r="D589" s="54"/>
    </row>
    <row r="590" ht="15.75" customHeight="1">
      <c r="D590" s="54"/>
    </row>
    <row r="591" ht="15.75" customHeight="1">
      <c r="D591" s="54"/>
    </row>
    <row r="592" ht="15.75" customHeight="1">
      <c r="D592" s="54"/>
    </row>
    <row r="593" ht="15.75" customHeight="1">
      <c r="D593" s="54"/>
    </row>
    <row r="594" ht="15.75" customHeight="1">
      <c r="D594" s="54"/>
    </row>
    <row r="595" ht="15.75" customHeight="1">
      <c r="D595" s="54"/>
    </row>
    <row r="596" ht="15.75" customHeight="1">
      <c r="D596" s="54"/>
    </row>
    <row r="597" ht="15.75" customHeight="1">
      <c r="D597" s="54"/>
    </row>
    <row r="598" ht="15.75" customHeight="1">
      <c r="D598" s="54"/>
    </row>
    <row r="599" ht="15.75" customHeight="1">
      <c r="D599" s="54"/>
    </row>
    <row r="600" ht="15.75" customHeight="1">
      <c r="D600" s="54"/>
    </row>
    <row r="601" ht="15.75" customHeight="1">
      <c r="D601" s="54"/>
    </row>
    <row r="602" ht="15.75" customHeight="1">
      <c r="D602" s="54"/>
    </row>
    <row r="603" ht="15.75" customHeight="1">
      <c r="D603" s="54"/>
    </row>
    <row r="604" ht="15.75" customHeight="1">
      <c r="D604" s="54"/>
    </row>
    <row r="605" ht="15.75" customHeight="1">
      <c r="D605" s="54"/>
    </row>
    <row r="606" ht="15.75" customHeight="1">
      <c r="D606" s="54"/>
    </row>
    <row r="607" ht="15.75" customHeight="1">
      <c r="D607" s="54"/>
    </row>
    <row r="608" ht="15.75" customHeight="1">
      <c r="D608" s="54"/>
    </row>
    <row r="609" ht="15.75" customHeight="1">
      <c r="D609" s="54"/>
    </row>
    <row r="610" ht="15.75" customHeight="1">
      <c r="D610" s="54"/>
    </row>
    <row r="611" ht="15.75" customHeight="1">
      <c r="D611" s="54"/>
    </row>
    <row r="612" ht="15.75" customHeight="1">
      <c r="D612" s="54"/>
    </row>
    <row r="613" ht="15.75" customHeight="1">
      <c r="D613" s="54"/>
    </row>
    <row r="614" ht="15.75" customHeight="1">
      <c r="D614" s="54"/>
    </row>
    <row r="615" ht="15.75" customHeight="1">
      <c r="D615" s="54"/>
    </row>
    <row r="616" ht="15.75" customHeight="1">
      <c r="D616" s="54"/>
    </row>
    <row r="617" ht="15.75" customHeight="1">
      <c r="D617" s="54"/>
    </row>
    <row r="618" ht="15.75" customHeight="1">
      <c r="D618" s="54"/>
    </row>
    <row r="619" ht="15.75" customHeight="1">
      <c r="D619" s="54"/>
    </row>
    <row r="620" ht="15.75" customHeight="1">
      <c r="D620" s="54"/>
    </row>
    <row r="621" ht="15.75" customHeight="1">
      <c r="D621" s="54"/>
    </row>
    <row r="622" ht="15.75" customHeight="1">
      <c r="D622" s="54"/>
    </row>
    <row r="623" ht="15.75" customHeight="1">
      <c r="D623" s="54"/>
    </row>
    <row r="624" ht="15.75" customHeight="1">
      <c r="D624" s="54"/>
    </row>
    <row r="625" ht="15.75" customHeight="1">
      <c r="D625" s="54"/>
    </row>
    <row r="626" ht="15.75" customHeight="1">
      <c r="D626" s="54"/>
    </row>
    <row r="627" ht="15.75" customHeight="1">
      <c r="D627" s="54"/>
    </row>
    <row r="628" ht="15.75" customHeight="1">
      <c r="D628" s="54"/>
    </row>
    <row r="629" ht="15.75" customHeight="1">
      <c r="D629" s="54"/>
    </row>
    <row r="630" ht="15.75" customHeight="1">
      <c r="D630" s="54"/>
    </row>
    <row r="631" ht="15.75" customHeight="1">
      <c r="D631" s="54"/>
    </row>
    <row r="632" ht="15.75" customHeight="1">
      <c r="D632" s="54"/>
    </row>
    <row r="633" ht="15.75" customHeight="1">
      <c r="D633" s="54"/>
    </row>
    <row r="634" ht="15.75" customHeight="1">
      <c r="D634" s="54"/>
    </row>
    <row r="635" ht="15.75" customHeight="1">
      <c r="D635" s="54"/>
    </row>
    <row r="636" ht="15.75" customHeight="1">
      <c r="D636" s="54"/>
    </row>
    <row r="637" ht="15.75" customHeight="1">
      <c r="D637" s="54"/>
    </row>
    <row r="638" ht="15.75" customHeight="1">
      <c r="D638" s="54"/>
    </row>
    <row r="639" ht="15.75" customHeight="1">
      <c r="D639" s="54"/>
    </row>
    <row r="640" ht="15.75" customHeight="1">
      <c r="D640" s="54"/>
    </row>
    <row r="641" ht="15.75" customHeight="1">
      <c r="D641" s="54"/>
    </row>
    <row r="642" ht="15.75" customHeight="1">
      <c r="D642" s="54"/>
    </row>
    <row r="643" ht="15.75" customHeight="1">
      <c r="D643" s="54"/>
    </row>
    <row r="644" ht="15.75" customHeight="1">
      <c r="D644" s="54"/>
    </row>
    <row r="645" ht="15.75" customHeight="1">
      <c r="D645" s="54"/>
    </row>
    <row r="646" ht="15.75" customHeight="1">
      <c r="D646" s="54"/>
    </row>
    <row r="647" ht="15.75" customHeight="1">
      <c r="D647" s="54"/>
    </row>
    <row r="648" ht="15.75" customHeight="1">
      <c r="D648" s="54"/>
    </row>
    <row r="649" ht="15.75" customHeight="1">
      <c r="D649" s="54"/>
    </row>
    <row r="650" ht="15.75" customHeight="1">
      <c r="D650" s="54"/>
    </row>
    <row r="651" ht="15.75" customHeight="1">
      <c r="D651" s="54"/>
    </row>
    <row r="652" ht="15.75" customHeight="1">
      <c r="D652" s="54"/>
    </row>
    <row r="653" ht="15.75" customHeight="1">
      <c r="D653" s="54"/>
    </row>
    <row r="654" ht="15.75" customHeight="1">
      <c r="D654" s="54"/>
    </row>
    <row r="655" ht="15.75" customHeight="1">
      <c r="D655" s="54"/>
    </row>
    <row r="656" ht="15.75" customHeight="1">
      <c r="D656" s="54"/>
    </row>
    <row r="657" ht="15.75" customHeight="1">
      <c r="D657" s="54"/>
    </row>
    <row r="658" ht="15.75" customHeight="1">
      <c r="D658" s="54"/>
    </row>
    <row r="659" ht="15.75" customHeight="1">
      <c r="D659" s="54"/>
    </row>
    <row r="660" ht="15.75" customHeight="1">
      <c r="D660" s="54"/>
    </row>
    <row r="661" ht="15.75" customHeight="1">
      <c r="D661" s="54"/>
    </row>
    <row r="662" ht="15.75" customHeight="1">
      <c r="D662" s="54"/>
    </row>
    <row r="663" ht="15.75" customHeight="1">
      <c r="D663" s="54"/>
    </row>
    <row r="664" ht="15.75" customHeight="1">
      <c r="D664" s="54"/>
    </row>
    <row r="665" ht="15.75" customHeight="1">
      <c r="D665" s="54"/>
    </row>
    <row r="666" ht="15.75" customHeight="1">
      <c r="D666" s="54"/>
    </row>
    <row r="667" ht="15.75" customHeight="1">
      <c r="D667" s="54"/>
    </row>
    <row r="668" ht="15.75" customHeight="1">
      <c r="D668" s="54"/>
    </row>
    <row r="669" ht="15.75" customHeight="1">
      <c r="D669" s="54"/>
    </row>
    <row r="670" ht="15.75" customHeight="1">
      <c r="D670" s="54"/>
    </row>
    <row r="671" ht="15.75" customHeight="1">
      <c r="D671" s="54"/>
    </row>
    <row r="672" ht="15.75" customHeight="1">
      <c r="D672" s="54"/>
    </row>
    <row r="673" ht="15.75" customHeight="1">
      <c r="D673" s="54"/>
    </row>
    <row r="674" ht="15.75" customHeight="1">
      <c r="D674" s="54"/>
    </row>
    <row r="675" ht="15.75" customHeight="1">
      <c r="D675" s="54"/>
    </row>
    <row r="676" ht="15.75" customHeight="1">
      <c r="D676" s="54"/>
    </row>
    <row r="677" ht="15.75" customHeight="1">
      <c r="D677" s="54"/>
    </row>
    <row r="678" ht="15.75" customHeight="1">
      <c r="D678" s="54"/>
    </row>
    <row r="679" ht="15.75" customHeight="1">
      <c r="D679" s="54"/>
    </row>
    <row r="680" ht="15.75" customHeight="1">
      <c r="D680" s="54"/>
    </row>
    <row r="681" ht="15.75" customHeight="1">
      <c r="D681" s="54"/>
    </row>
    <row r="682" ht="15.75" customHeight="1">
      <c r="D682" s="54"/>
    </row>
    <row r="683" ht="15.75" customHeight="1">
      <c r="D683" s="54"/>
    </row>
    <row r="684" ht="15.75" customHeight="1">
      <c r="D684" s="54"/>
    </row>
    <row r="685" ht="15.75" customHeight="1">
      <c r="D685" s="54"/>
    </row>
    <row r="686" ht="15.75" customHeight="1">
      <c r="D686" s="54"/>
    </row>
    <row r="687" ht="15.75" customHeight="1">
      <c r="D687" s="54"/>
    </row>
    <row r="688" ht="15.75" customHeight="1">
      <c r="D688" s="54"/>
    </row>
    <row r="689" ht="15.75" customHeight="1">
      <c r="D689" s="54"/>
    </row>
    <row r="690" ht="15.75" customHeight="1">
      <c r="D690" s="54"/>
    </row>
    <row r="691" ht="15.75" customHeight="1">
      <c r="D691" s="54"/>
    </row>
    <row r="692" ht="15.75" customHeight="1">
      <c r="D692" s="54"/>
    </row>
    <row r="693" ht="15.75" customHeight="1">
      <c r="D693" s="54"/>
    </row>
    <row r="694" ht="15.75" customHeight="1">
      <c r="D694" s="54"/>
    </row>
    <row r="695" ht="15.75" customHeight="1">
      <c r="D695" s="54"/>
    </row>
    <row r="696" ht="15.75" customHeight="1">
      <c r="D696" s="54"/>
    </row>
    <row r="697" ht="15.75" customHeight="1">
      <c r="D697" s="54"/>
    </row>
    <row r="698" ht="15.75" customHeight="1">
      <c r="D698" s="54"/>
    </row>
    <row r="699" ht="15.75" customHeight="1">
      <c r="D699" s="54"/>
    </row>
    <row r="700" ht="15.75" customHeight="1">
      <c r="D700" s="54"/>
    </row>
    <row r="701" ht="15.75" customHeight="1">
      <c r="D701" s="54"/>
    </row>
    <row r="702" ht="15.75" customHeight="1">
      <c r="D702" s="54"/>
    </row>
    <row r="703" ht="15.75" customHeight="1">
      <c r="D703" s="54"/>
    </row>
    <row r="704" ht="15.75" customHeight="1">
      <c r="D704" s="54"/>
    </row>
    <row r="705" ht="15.75" customHeight="1">
      <c r="D705" s="54"/>
    </row>
    <row r="706" ht="15.75" customHeight="1">
      <c r="D706" s="54"/>
    </row>
    <row r="707" ht="15.75" customHeight="1">
      <c r="D707" s="54"/>
    </row>
    <row r="708" ht="15.75" customHeight="1">
      <c r="D708" s="54"/>
    </row>
    <row r="709" ht="15.75" customHeight="1">
      <c r="D709" s="54"/>
    </row>
    <row r="710" ht="15.75" customHeight="1">
      <c r="D710" s="54"/>
    </row>
    <row r="711" ht="15.75" customHeight="1">
      <c r="D711" s="54"/>
    </row>
    <row r="712" ht="15.75" customHeight="1">
      <c r="D712" s="54"/>
    </row>
    <row r="713" ht="15.75" customHeight="1">
      <c r="D713" s="54"/>
    </row>
    <row r="714" ht="15.75" customHeight="1">
      <c r="D714" s="54"/>
    </row>
    <row r="715" ht="15.75" customHeight="1">
      <c r="D715" s="54"/>
    </row>
    <row r="716" ht="15.75" customHeight="1">
      <c r="D716" s="54"/>
    </row>
    <row r="717" ht="15.75" customHeight="1">
      <c r="D717" s="54"/>
    </row>
    <row r="718" ht="15.75" customHeight="1">
      <c r="D718" s="54"/>
    </row>
    <row r="719" ht="15.75" customHeight="1">
      <c r="D719" s="54"/>
    </row>
    <row r="720" ht="15.75" customHeight="1">
      <c r="D720" s="54"/>
    </row>
    <row r="721" ht="15.75" customHeight="1">
      <c r="D721" s="54"/>
    </row>
    <row r="722" ht="15.75" customHeight="1">
      <c r="D722" s="54"/>
    </row>
    <row r="723" ht="15.75" customHeight="1">
      <c r="D723" s="54"/>
    </row>
    <row r="724" ht="15.75" customHeight="1">
      <c r="D724" s="54"/>
    </row>
    <row r="725" ht="15.75" customHeight="1">
      <c r="D725" s="54"/>
    </row>
    <row r="726" ht="15.75" customHeight="1">
      <c r="D726" s="54"/>
    </row>
    <row r="727" ht="15.75" customHeight="1">
      <c r="D727" s="54"/>
    </row>
    <row r="728" ht="15.75" customHeight="1">
      <c r="D728" s="54"/>
    </row>
    <row r="729" ht="15.75" customHeight="1">
      <c r="D729" s="54"/>
    </row>
    <row r="730" ht="15.75" customHeight="1">
      <c r="D730" s="54"/>
    </row>
    <row r="731" ht="15.75" customHeight="1">
      <c r="D731" s="54"/>
    </row>
    <row r="732" ht="15.75" customHeight="1">
      <c r="D732" s="54"/>
    </row>
    <row r="733" ht="15.75" customHeight="1">
      <c r="D733" s="54"/>
    </row>
    <row r="734" ht="15.75" customHeight="1">
      <c r="D734" s="54"/>
    </row>
    <row r="735" ht="15.75" customHeight="1">
      <c r="D735" s="54"/>
    </row>
    <row r="736" ht="15.75" customHeight="1">
      <c r="D736" s="54"/>
    </row>
    <row r="737" ht="15.75" customHeight="1">
      <c r="D737" s="54"/>
    </row>
    <row r="738" ht="15.75" customHeight="1">
      <c r="D738" s="54"/>
    </row>
    <row r="739" ht="15.75" customHeight="1">
      <c r="D739" s="54"/>
    </row>
    <row r="740" ht="15.75" customHeight="1">
      <c r="D740" s="54"/>
    </row>
    <row r="741" ht="15.75" customHeight="1">
      <c r="D741" s="54"/>
    </row>
    <row r="742" ht="15.75" customHeight="1">
      <c r="D742" s="54"/>
    </row>
    <row r="743" ht="15.75" customHeight="1">
      <c r="D743" s="54"/>
    </row>
    <row r="744" ht="15.75" customHeight="1">
      <c r="D744" s="54"/>
    </row>
    <row r="745" ht="15.75" customHeight="1">
      <c r="D745" s="54"/>
    </row>
    <row r="746" ht="15.75" customHeight="1">
      <c r="D746" s="54"/>
    </row>
    <row r="747" ht="15.75" customHeight="1">
      <c r="D747" s="54"/>
    </row>
    <row r="748" ht="15.75" customHeight="1">
      <c r="D748" s="54"/>
    </row>
    <row r="749" ht="15.75" customHeight="1">
      <c r="D749" s="54"/>
    </row>
    <row r="750" ht="15.75" customHeight="1">
      <c r="D750" s="54"/>
    </row>
    <row r="751" ht="15.75" customHeight="1">
      <c r="D751" s="54"/>
    </row>
    <row r="752" ht="15.75" customHeight="1">
      <c r="D752" s="54"/>
    </row>
    <row r="753" ht="15.75" customHeight="1">
      <c r="D753" s="54"/>
    </row>
    <row r="754" ht="15.75" customHeight="1">
      <c r="D754" s="54"/>
    </row>
    <row r="755" ht="15.75" customHeight="1">
      <c r="D755" s="54"/>
    </row>
    <row r="756" ht="15.75" customHeight="1">
      <c r="D756" s="54"/>
    </row>
    <row r="757" ht="15.75" customHeight="1">
      <c r="D757" s="54"/>
    </row>
    <row r="758" ht="15.75" customHeight="1">
      <c r="D758" s="54"/>
    </row>
    <row r="759" ht="15.75" customHeight="1">
      <c r="D759" s="54"/>
    </row>
    <row r="760" ht="15.75" customHeight="1">
      <c r="D760" s="54"/>
    </row>
    <row r="761" ht="15.75" customHeight="1">
      <c r="D761" s="54"/>
    </row>
    <row r="762" ht="15.75" customHeight="1">
      <c r="D762" s="54"/>
    </row>
    <row r="763" ht="15.75" customHeight="1">
      <c r="D763" s="54"/>
    </row>
    <row r="764" ht="15.75" customHeight="1">
      <c r="D764" s="54"/>
    </row>
    <row r="765" ht="15.75" customHeight="1">
      <c r="D765" s="54"/>
    </row>
    <row r="766" ht="15.75" customHeight="1">
      <c r="D766" s="54"/>
    </row>
    <row r="767" ht="15.75" customHeight="1">
      <c r="D767" s="54"/>
    </row>
    <row r="768" ht="15.75" customHeight="1">
      <c r="D768" s="54"/>
    </row>
    <row r="769" ht="15.75" customHeight="1">
      <c r="D769" s="54"/>
    </row>
    <row r="770" ht="15.75" customHeight="1">
      <c r="D770" s="54"/>
    </row>
    <row r="771" ht="15.75" customHeight="1">
      <c r="D771" s="54"/>
    </row>
    <row r="772" ht="15.75" customHeight="1">
      <c r="D772" s="54"/>
    </row>
    <row r="773" ht="15.75" customHeight="1">
      <c r="D773" s="54"/>
    </row>
    <row r="774" ht="15.75" customHeight="1">
      <c r="D774" s="54"/>
    </row>
    <row r="775" ht="15.75" customHeight="1">
      <c r="D775" s="54"/>
    </row>
    <row r="776" ht="15.75" customHeight="1">
      <c r="D776" s="54"/>
    </row>
    <row r="777" ht="15.75" customHeight="1">
      <c r="D777" s="54"/>
    </row>
    <row r="778" ht="15.75" customHeight="1">
      <c r="D778" s="54"/>
    </row>
    <row r="779" ht="15.75" customHeight="1">
      <c r="D779" s="54"/>
    </row>
    <row r="780" ht="15.75" customHeight="1">
      <c r="D780" s="54"/>
    </row>
    <row r="781" ht="15.75" customHeight="1">
      <c r="D781" s="54"/>
    </row>
    <row r="782" ht="15.75" customHeight="1">
      <c r="D782" s="54"/>
    </row>
    <row r="783" ht="15.75" customHeight="1">
      <c r="D783" s="54"/>
    </row>
    <row r="784" ht="15.75" customHeight="1">
      <c r="D784" s="54"/>
    </row>
    <row r="785" ht="15.75" customHeight="1">
      <c r="D785" s="54"/>
    </row>
    <row r="786" ht="15.75" customHeight="1">
      <c r="D786" s="54"/>
    </row>
    <row r="787" ht="15.75" customHeight="1">
      <c r="D787" s="54"/>
    </row>
    <row r="788" ht="15.75" customHeight="1">
      <c r="D788" s="54"/>
    </row>
    <row r="789" ht="15.75" customHeight="1">
      <c r="D789" s="54"/>
    </row>
    <row r="790" ht="15.75" customHeight="1">
      <c r="D790" s="54"/>
    </row>
    <row r="791" ht="15.75" customHeight="1">
      <c r="D791" s="54"/>
    </row>
    <row r="792" ht="15.75" customHeight="1">
      <c r="D792" s="54"/>
    </row>
    <row r="793" ht="15.75" customHeight="1">
      <c r="D793" s="54"/>
    </row>
    <row r="794" ht="15.75" customHeight="1">
      <c r="D794" s="54"/>
    </row>
    <row r="795" ht="15.75" customHeight="1">
      <c r="D795" s="54"/>
    </row>
    <row r="796" ht="15.75" customHeight="1">
      <c r="D796" s="54"/>
    </row>
    <row r="797" ht="15.75" customHeight="1">
      <c r="D797" s="54"/>
    </row>
    <row r="798" ht="15.75" customHeight="1">
      <c r="D798" s="54"/>
    </row>
    <row r="799" ht="15.75" customHeight="1">
      <c r="D799" s="54"/>
    </row>
    <row r="800" ht="15.75" customHeight="1">
      <c r="D800" s="54"/>
    </row>
    <row r="801" ht="15.75" customHeight="1">
      <c r="D801" s="54"/>
    </row>
    <row r="802" ht="15.75" customHeight="1">
      <c r="D802" s="54"/>
    </row>
    <row r="803" ht="15.75" customHeight="1">
      <c r="D803" s="54"/>
    </row>
    <row r="804" ht="15.75" customHeight="1">
      <c r="D804" s="54"/>
    </row>
    <row r="805" ht="15.75" customHeight="1">
      <c r="D805" s="54"/>
    </row>
    <row r="806" ht="15.75" customHeight="1">
      <c r="D806" s="54"/>
    </row>
    <row r="807" ht="15.75" customHeight="1">
      <c r="D807" s="54"/>
    </row>
    <row r="808" ht="15.75" customHeight="1">
      <c r="D808" s="54"/>
    </row>
    <row r="809" ht="15.75" customHeight="1">
      <c r="D809" s="54"/>
    </row>
    <row r="810" ht="15.75" customHeight="1">
      <c r="D810" s="54"/>
    </row>
    <row r="811" ht="15.75" customHeight="1">
      <c r="D811" s="54"/>
    </row>
    <row r="812" ht="15.75" customHeight="1">
      <c r="D812" s="54"/>
    </row>
    <row r="813" ht="15.75" customHeight="1">
      <c r="D813" s="54"/>
    </row>
    <row r="814" ht="15.75" customHeight="1">
      <c r="D814" s="54"/>
    </row>
    <row r="815" ht="15.75" customHeight="1">
      <c r="D815" s="54"/>
    </row>
    <row r="816" ht="15.75" customHeight="1">
      <c r="D816" s="54"/>
    </row>
    <row r="817" ht="15.75" customHeight="1">
      <c r="D817" s="54"/>
    </row>
    <row r="818" ht="15.75" customHeight="1">
      <c r="D818" s="54"/>
    </row>
    <row r="819" ht="15.75" customHeight="1">
      <c r="D819" s="54"/>
    </row>
    <row r="820" ht="15.75" customHeight="1">
      <c r="D820" s="54"/>
    </row>
    <row r="821" ht="15.75" customHeight="1">
      <c r="D821" s="54"/>
    </row>
    <row r="822" ht="15.75" customHeight="1">
      <c r="D822" s="54"/>
    </row>
    <row r="823" ht="15.75" customHeight="1">
      <c r="D823" s="54"/>
    </row>
    <row r="824" ht="15.75" customHeight="1">
      <c r="D824" s="54"/>
    </row>
    <row r="825" ht="15.75" customHeight="1">
      <c r="D825" s="54"/>
    </row>
    <row r="826" ht="15.75" customHeight="1">
      <c r="D826" s="54"/>
    </row>
    <row r="827" ht="15.75" customHeight="1">
      <c r="D827" s="54"/>
    </row>
    <row r="828" ht="15.75" customHeight="1">
      <c r="D828" s="54"/>
    </row>
    <row r="829" ht="15.75" customHeight="1">
      <c r="D829" s="54"/>
    </row>
    <row r="830" ht="15.75" customHeight="1">
      <c r="D830" s="54"/>
    </row>
    <row r="831" ht="15.75" customHeight="1">
      <c r="D831" s="54"/>
    </row>
    <row r="832" ht="15.75" customHeight="1">
      <c r="D832" s="54"/>
    </row>
    <row r="833" ht="15.75" customHeight="1">
      <c r="D833" s="54"/>
    </row>
    <row r="834" ht="15.75" customHeight="1">
      <c r="D834" s="54"/>
    </row>
    <row r="835" ht="15.75" customHeight="1">
      <c r="D835" s="54"/>
    </row>
    <row r="836" ht="15.75" customHeight="1">
      <c r="D836" s="54"/>
    </row>
    <row r="837" ht="15.75" customHeight="1">
      <c r="D837" s="54"/>
    </row>
    <row r="838" ht="15.75" customHeight="1">
      <c r="D838" s="54"/>
    </row>
    <row r="839" ht="15.75" customHeight="1">
      <c r="D839" s="54"/>
    </row>
    <row r="840" ht="15.75" customHeight="1">
      <c r="D840" s="54"/>
    </row>
    <row r="841" ht="15.75" customHeight="1">
      <c r="D841" s="54"/>
    </row>
    <row r="842" ht="15.75" customHeight="1">
      <c r="D842" s="54"/>
    </row>
    <row r="843" ht="15.75" customHeight="1">
      <c r="D843" s="54"/>
    </row>
    <row r="844" ht="15.75" customHeight="1">
      <c r="D844" s="54"/>
    </row>
    <row r="845" ht="15.75" customHeight="1">
      <c r="D845" s="54"/>
    </row>
    <row r="846" ht="15.75" customHeight="1">
      <c r="D846" s="54"/>
    </row>
    <row r="847" ht="15.75" customHeight="1">
      <c r="D847" s="54"/>
    </row>
    <row r="848" ht="15.75" customHeight="1">
      <c r="D848" s="54"/>
    </row>
    <row r="849" ht="15.75" customHeight="1">
      <c r="D849" s="54"/>
    </row>
    <row r="850" ht="15.75" customHeight="1">
      <c r="D850" s="54"/>
    </row>
    <row r="851" ht="15.75" customHeight="1">
      <c r="D851" s="54"/>
    </row>
    <row r="852" ht="15.75" customHeight="1">
      <c r="D852" s="54"/>
    </row>
    <row r="853" ht="15.75" customHeight="1">
      <c r="D853" s="54"/>
    </row>
    <row r="854" ht="15.75" customHeight="1">
      <c r="D854" s="54"/>
    </row>
    <row r="855" ht="15.75" customHeight="1">
      <c r="D855" s="54"/>
    </row>
    <row r="856" ht="15.75" customHeight="1">
      <c r="D856" s="54"/>
    </row>
    <row r="857" ht="15.75" customHeight="1">
      <c r="D857" s="54"/>
    </row>
    <row r="858" ht="15.75" customHeight="1">
      <c r="D858" s="54"/>
    </row>
    <row r="859" ht="15.75" customHeight="1">
      <c r="D859" s="54"/>
    </row>
    <row r="860" ht="15.75" customHeight="1">
      <c r="D860" s="54"/>
    </row>
    <row r="861" ht="15.75" customHeight="1">
      <c r="D861" s="54"/>
    </row>
    <row r="862" ht="15.75" customHeight="1">
      <c r="D862" s="54"/>
    </row>
    <row r="863" ht="15.75" customHeight="1">
      <c r="D863" s="54"/>
    </row>
    <row r="864" ht="15.75" customHeight="1">
      <c r="D864" s="54"/>
    </row>
    <row r="865" ht="15.75" customHeight="1">
      <c r="D865" s="54"/>
    </row>
    <row r="866" ht="15.75" customHeight="1">
      <c r="D866" s="54"/>
    </row>
    <row r="867" ht="15.75" customHeight="1">
      <c r="D867" s="54"/>
    </row>
    <row r="868" ht="15.75" customHeight="1">
      <c r="D868" s="54"/>
    </row>
    <row r="869" ht="15.75" customHeight="1">
      <c r="D869" s="54"/>
    </row>
    <row r="870" ht="15.75" customHeight="1">
      <c r="D870" s="54"/>
    </row>
    <row r="871" ht="15.75" customHeight="1">
      <c r="D871" s="54"/>
    </row>
    <row r="872" ht="15.75" customHeight="1">
      <c r="D872" s="54"/>
    </row>
    <row r="873" ht="15.75" customHeight="1">
      <c r="D873" s="54"/>
    </row>
    <row r="874" ht="15.75" customHeight="1">
      <c r="D874" s="54"/>
    </row>
    <row r="875" ht="15.75" customHeight="1">
      <c r="D875" s="54"/>
    </row>
    <row r="876" ht="15.75" customHeight="1">
      <c r="D876" s="54"/>
    </row>
    <row r="877" ht="15.75" customHeight="1">
      <c r="D877" s="54"/>
    </row>
    <row r="878" ht="15.75" customHeight="1">
      <c r="D878" s="54"/>
    </row>
    <row r="879" ht="15.75" customHeight="1">
      <c r="D879" s="54"/>
    </row>
    <row r="880" ht="15.75" customHeight="1">
      <c r="D880" s="54"/>
    </row>
    <row r="881" ht="15.75" customHeight="1">
      <c r="D881" s="54"/>
    </row>
    <row r="882" ht="15.75" customHeight="1">
      <c r="D882" s="54"/>
    </row>
    <row r="883" ht="15.75" customHeight="1">
      <c r="D883" s="54"/>
    </row>
    <row r="884" ht="15.75" customHeight="1">
      <c r="D884" s="54"/>
    </row>
    <row r="885" ht="15.75" customHeight="1">
      <c r="D885" s="54"/>
    </row>
    <row r="886" ht="15.75" customHeight="1">
      <c r="D886" s="54"/>
    </row>
    <row r="887" ht="15.75" customHeight="1">
      <c r="D887" s="54"/>
    </row>
    <row r="888" ht="15.75" customHeight="1">
      <c r="D888" s="54"/>
    </row>
    <row r="889" ht="15.75" customHeight="1">
      <c r="D889" s="54"/>
    </row>
    <row r="890" ht="15.75" customHeight="1">
      <c r="D890" s="54"/>
    </row>
    <row r="891" ht="15.75" customHeight="1">
      <c r="D891" s="54"/>
    </row>
    <row r="892" ht="15.75" customHeight="1">
      <c r="D892" s="54"/>
    </row>
    <row r="893" ht="15.75" customHeight="1">
      <c r="D893" s="54"/>
    </row>
    <row r="894" ht="15.75" customHeight="1">
      <c r="D894" s="54"/>
    </row>
    <row r="895" ht="15.75" customHeight="1">
      <c r="D895" s="54"/>
    </row>
    <row r="896" ht="15.75" customHeight="1">
      <c r="D896" s="54"/>
    </row>
    <row r="897" ht="15.75" customHeight="1">
      <c r="D897" s="54"/>
    </row>
    <row r="898" ht="15.75" customHeight="1">
      <c r="D898" s="54"/>
    </row>
    <row r="899" ht="15.75" customHeight="1">
      <c r="D899" s="54"/>
    </row>
    <row r="900" ht="15.75" customHeight="1">
      <c r="D900" s="54"/>
    </row>
    <row r="901" ht="15.75" customHeight="1">
      <c r="D901" s="54"/>
    </row>
    <row r="902" ht="15.75" customHeight="1">
      <c r="D902" s="54"/>
    </row>
    <row r="903" ht="15.75" customHeight="1">
      <c r="D903" s="54"/>
    </row>
    <row r="904" ht="15.75" customHeight="1">
      <c r="D904" s="54"/>
    </row>
    <row r="905" ht="15.75" customHeight="1">
      <c r="D905" s="54"/>
    </row>
    <row r="906" ht="15.75" customHeight="1">
      <c r="D906" s="54"/>
    </row>
    <row r="907" ht="15.75" customHeight="1">
      <c r="D907" s="54"/>
    </row>
    <row r="908" ht="15.75" customHeight="1">
      <c r="D908" s="54"/>
    </row>
    <row r="909" ht="15.75" customHeight="1">
      <c r="D909" s="54"/>
    </row>
    <row r="910" ht="15.75" customHeight="1">
      <c r="D910" s="54"/>
    </row>
    <row r="911" ht="15.75" customHeight="1">
      <c r="D911" s="54"/>
    </row>
    <row r="912" ht="15.75" customHeight="1">
      <c r="D912" s="54"/>
    </row>
    <row r="913" ht="15.75" customHeight="1">
      <c r="D913" s="54"/>
    </row>
    <row r="914" ht="15.75" customHeight="1">
      <c r="D914" s="54"/>
    </row>
    <row r="915" ht="15.75" customHeight="1">
      <c r="D915" s="54"/>
    </row>
    <row r="916" ht="15.75" customHeight="1">
      <c r="D916" s="54"/>
    </row>
    <row r="917" ht="15.75" customHeight="1">
      <c r="D917" s="54"/>
    </row>
    <row r="918" ht="15.75" customHeight="1">
      <c r="D918" s="54"/>
    </row>
    <row r="919" ht="15.75" customHeight="1">
      <c r="D919" s="54"/>
    </row>
    <row r="920" ht="15.75" customHeight="1">
      <c r="D920" s="54"/>
    </row>
    <row r="921" ht="15.75" customHeight="1">
      <c r="D921" s="54"/>
    </row>
    <row r="922" ht="15.75" customHeight="1">
      <c r="D922" s="54"/>
    </row>
    <row r="923" ht="15.75" customHeight="1">
      <c r="D923" s="54"/>
    </row>
    <row r="924" ht="15.75" customHeight="1">
      <c r="D924" s="54"/>
    </row>
    <row r="925" ht="15.75" customHeight="1">
      <c r="D925" s="54"/>
    </row>
    <row r="926" ht="15.75" customHeight="1">
      <c r="D926" s="54"/>
    </row>
    <row r="927" ht="15.75" customHeight="1">
      <c r="D927" s="54"/>
    </row>
    <row r="928" ht="15.75" customHeight="1">
      <c r="D928" s="54"/>
    </row>
    <row r="929" ht="15.75" customHeight="1">
      <c r="D929" s="54"/>
    </row>
    <row r="930" ht="15.75" customHeight="1">
      <c r="D930" s="54"/>
    </row>
    <row r="931" ht="15.75" customHeight="1">
      <c r="D931" s="54"/>
    </row>
    <row r="932" ht="15.75" customHeight="1">
      <c r="D932" s="54"/>
    </row>
    <row r="933" ht="15.75" customHeight="1">
      <c r="D933" s="54"/>
    </row>
    <row r="934" ht="15.75" customHeight="1">
      <c r="D934" s="54"/>
    </row>
    <row r="935" ht="15.75" customHeight="1">
      <c r="D935" s="54"/>
    </row>
    <row r="936" ht="15.75" customHeight="1">
      <c r="D936" s="54"/>
    </row>
    <row r="937" ht="15.75" customHeight="1">
      <c r="D937" s="54"/>
    </row>
    <row r="938" ht="15.75" customHeight="1">
      <c r="D938" s="54"/>
    </row>
    <row r="939" ht="15.75" customHeight="1">
      <c r="D939" s="54"/>
    </row>
    <row r="940" ht="15.75" customHeight="1">
      <c r="D940" s="54"/>
    </row>
    <row r="941" ht="15.75" customHeight="1">
      <c r="D941" s="54"/>
    </row>
    <row r="942" ht="15.75" customHeight="1">
      <c r="D942" s="54"/>
    </row>
    <row r="943" ht="15.75" customHeight="1">
      <c r="D943" s="54"/>
    </row>
    <row r="944" ht="15.75" customHeight="1">
      <c r="D944" s="54"/>
    </row>
    <row r="945" ht="15.75" customHeight="1">
      <c r="D945" s="54"/>
    </row>
    <row r="946" ht="15.75" customHeight="1">
      <c r="D946" s="54"/>
    </row>
    <row r="947" ht="15.75" customHeight="1">
      <c r="D947" s="54"/>
    </row>
    <row r="948" ht="15.75" customHeight="1">
      <c r="D948" s="54"/>
    </row>
    <row r="949" ht="15.75" customHeight="1">
      <c r="D949" s="54"/>
    </row>
    <row r="950" ht="15.75" customHeight="1">
      <c r="D950" s="54"/>
    </row>
    <row r="951" ht="15.75" customHeight="1">
      <c r="D951" s="54"/>
    </row>
    <row r="952" ht="15.75" customHeight="1">
      <c r="D952" s="54"/>
    </row>
    <row r="953" ht="15.75" customHeight="1">
      <c r="D953" s="54"/>
    </row>
    <row r="954" ht="15.75" customHeight="1">
      <c r="D954" s="54"/>
    </row>
    <row r="955" ht="15.75" customHeight="1">
      <c r="D955" s="54"/>
    </row>
    <row r="956" ht="15.75" customHeight="1">
      <c r="D956" s="54"/>
    </row>
    <row r="957" ht="15.75" customHeight="1">
      <c r="D957" s="54"/>
    </row>
    <row r="958" ht="15.75" customHeight="1">
      <c r="D958" s="54"/>
    </row>
    <row r="959" ht="15.75" customHeight="1">
      <c r="D959" s="54"/>
    </row>
    <row r="960" ht="15.75" customHeight="1">
      <c r="D960" s="54"/>
    </row>
    <row r="961" ht="15.75" customHeight="1">
      <c r="D961" s="54"/>
    </row>
    <row r="962" ht="15.75" customHeight="1">
      <c r="D962" s="54"/>
    </row>
    <row r="963" ht="15.75" customHeight="1">
      <c r="D963" s="54"/>
    </row>
    <row r="964" ht="15.75" customHeight="1">
      <c r="D964" s="54"/>
    </row>
    <row r="965" ht="15.75" customHeight="1">
      <c r="D965" s="54"/>
    </row>
    <row r="966" ht="15.75" customHeight="1">
      <c r="D966" s="54"/>
    </row>
    <row r="967" ht="15.75" customHeight="1">
      <c r="D967" s="54"/>
    </row>
    <row r="968" ht="15.75" customHeight="1">
      <c r="D968" s="54"/>
    </row>
    <row r="969" ht="15.75" customHeight="1">
      <c r="D969" s="54"/>
    </row>
    <row r="970" ht="15.75" customHeight="1">
      <c r="D970" s="54"/>
    </row>
    <row r="971" ht="15.75" customHeight="1">
      <c r="D971" s="54"/>
    </row>
    <row r="972" ht="15.75" customHeight="1">
      <c r="D972" s="54"/>
    </row>
    <row r="973" ht="15.75" customHeight="1">
      <c r="D973" s="54"/>
    </row>
    <row r="974" ht="15.75" customHeight="1">
      <c r="D974" s="54"/>
    </row>
    <row r="975" ht="15.75" customHeight="1">
      <c r="D975" s="54"/>
    </row>
    <row r="976" ht="15.75" customHeight="1">
      <c r="D976" s="54"/>
    </row>
    <row r="977" ht="15.75" customHeight="1">
      <c r="D977" s="54"/>
    </row>
    <row r="978" ht="15.75" customHeight="1">
      <c r="D978" s="54"/>
    </row>
    <row r="979" ht="15.75" customHeight="1">
      <c r="D979" s="54"/>
    </row>
    <row r="980" ht="15.75" customHeight="1">
      <c r="D980" s="54"/>
    </row>
    <row r="981" ht="15.75" customHeight="1">
      <c r="D981" s="54"/>
    </row>
    <row r="982" ht="15.75" customHeight="1">
      <c r="D982" s="54"/>
    </row>
    <row r="983" ht="15.75" customHeight="1">
      <c r="D983" s="54"/>
    </row>
    <row r="984" ht="15.75" customHeight="1">
      <c r="D984" s="54"/>
    </row>
    <row r="985" ht="15.75" customHeight="1">
      <c r="D985" s="54"/>
    </row>
    <row r="986" ht="15.75" customHeight="1">
      <c r="D986" s="54"/>
    </row>
    <row r="987" ht="15.75" customHeight="1">
      <c r="D987" s="54"/>
    </row>
    <row r="988" ht="15.75" customHeight="1">
      <c r="D988" s="54"/>
    </row>
    <row r="989" ht="15.75" customHeight="1">
      <c r="D989" s="54"/>
    </row>
    <row r="990" ht="15.75" customHeight="1">
      <c r="D990" s="54"/>
    </row>
    <row r="991" ht="15.75" customHeight="1">
      <c r="D991" s="54"/>
    </row>
    <row r="992" ht="15.75" customHeight="1">
      <c r="D992" s="54"/>
    </row>
    <row r="993" ht="15.75" customHeight="1">
      <c r="D993" s="54"/>
    </row>
    <row r="994" ht="15.75" customHeight="1">
      <c r="D994" s="54"/>
    </row>
    <row r="995" ht="15.75" customHeight="1">
      <c r="D995" s="54"/>
    </row>
    <row r="996" ht="15.75" customHeight="1">
      <c r="D996" s="54"/>
    </row>
    <row r="997" ht="15.75" customHeight="1">
      <c r="D997" s="54"/>
    </row>
    <row r="998" ht="15.75" customHeight="1">
      <c r="D998" s="54"/>
    </row>
    <row r="999" ht="15.75" customHeight="1">
      <c r="D999" s="54"/>
    </row>
    <row r="1000" ht="15.75" customHeight="1">
      <c r="D1000" s="54"/>
    </row>
  </sheetData>
  <mergeCells count="38">
    <mergeCell ref="A1:C1"/>
    <mergeCell ref="A2:A3"/>
    <mergeCell ref="B2:C3"/>
    <mergeCell ref="A4:A6"/>
    <mergeCell ref="B4:C6"/>
    <mergeCell ref="A7:A9"/>
    <mergeCell ref="B7:C9"/>
    <mergeCell ref="A10:A12"/>
    <mergeCell ref="B10:C12"/>
    <mergeCell ref="A13:A15"/>
    <mergeCell ref="B13:C15"/>
    <mergeCell ref="A16:A18"/>
    <mergeCell ref="B16:C18"/>
    <mergeCell ref="B19:C21"/>
    <mergeCell ref="B34:B36"/>
    <mergeCell ref="C34:C36"/>
    <mergeCell ref="B37:B39"/>
    <mergeCell ref="C37:C39"/>
    <mergeCell ref="B40:B42"/>
    <mergeCell ref="C40:C42"/>
    <mergeCell ref="B22:C24"/>
    <mergeCell ref="B25:C27"/>
    <mergeCell ref="A28:C28"/>
    <mergeCell ref="B29:B30"/>
    <mergeCell ref="C29:C30"/>
    <mergeCell ref="B31:B33"/>
    <mergeCell ref="C31:C33"/>
    <mergeCell ref="A40:A42"/>
    <mergeCell ref="A43:A45"/>
    <mergeCell ref="B43:B45"/>
    <mergeCell ref="C43:C45"/>
    <mergeCell ref="A19:A21"/>
    <mergeCell ref="A22:A24"/>
    <mergeCell ref="A25:A27"/>
    <mergeCell ref="A29:A30"/>
    <mergeCell ref="A31:A33"/>
    <mergeCell ref="A34:A36"/>
    <mergeCell ref="A37:A39"/>
  </mergeCells>
  <printOptions/>
  <pageMargins bottom="0.787401575" footer="0.0" header="0.0" left="0.511811024" right="0.511811024" top="0.7874015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29"/>
    <col customWidth="1" min="2" max="2" width="2.86"/>
    <col customWidth="1" min="3" max="3" width="47.43"/>
    <col customWidth="1" min="4" max="4" width="18.0"/>
    <col customWidth="1" min="5" max="5" width="8.71"/>
    <col customWidth="1" min="6" max="6" width="9.14"/>
    <col customWidth="1" min="7" max="7" width="13.0"/>
    <col customWidth="1" min="8" max="8" width="10.29"/>
    <col customWidth="1" min="9" max="9" width="21.86"/>
    <col customWidth="1" min="10" max="10" width="9.14"/>
    <col customWidth="1" min="11" max="11" width="9.86"/>
    <col customWidth="1" min="12" max="26" width="8.71"/>
  </cols>
  <sheetData>
    <row r="1">
      <c r="C1" s="223">
        <f>TODAY()</f>
        <v>44648</v>
      </c>
      <c r="D1" s="116"/>
      <c r="F1" s="110"/>
      <c r="G1" s="110" t="s">
        <v>115</v>
      </c>
      <c r="H1" s="110" t="s">
        <v>69</v>
      </c>
      <c r="I1" s="110" t="s">
        <v>55</v>
      </c>
      <c r="J1" s="110"/>
      <c r="K1" s="110"/>
      <c r="M1" s="116">
        <v>4.0</v>
      </c>
    </row>
    <row r="2">
      <c r="A2" s="224" t="s">
        <v>116</v>
      </c>
      <c r="D2" s="116"/>
      <c r="F2" s="110">
        <v>1.0</v>
      </c>
      <c r="G2" s="110" t="s">
        <v>117</v>
      </c>
      <c r="H2" s="110">
        <f>IF($H$15="","",IF($H$15="TODOS",COUNTIFS(controle!$S$7:$S$1007,editar!G2),COUNTIFS(controle!$S$7:$S$1007,editar!G2,controle!$T$7:$T$1007,editar!$H$15)))</f>
        <v>0</v>
      </c>
      <c r="I2" s="110">
        <f>IF($H$15="TODOS",COUNTIFS(controle!$V$8:$V$1007,editar!G2),COUNTIFS(controle!$V$8:$V$1007,editar!G2,controle!$W$8:$W$1007,editar!$H$15))</f>
        <v>0</v>
      </c>
      <c r="J2" s="110">
        <v>1.0</v>
      </c>
      <c r="K2" s="110" t="s">
        <v>118</v>
      </c>
      <c r="M2" s="116">
        <v>1.0</v>
      </c>
    </row>
    <row r="3">
      <c r="A3" s="225" t="s">
        <v>44</v>
      </c>
      <c r="C3" s="110" t="s">
        <v>119</v>
      </c>
      <c r="D3" s="116">
        <v>180.0</v>
      </c>
      <c r="F3" s="110">
        <v>2.0</v>
      </c>
      <c r="G3" s="110" t="s">
        <v>120</v>
      </c>
      <c r="H3" s="110">
        <f>IF($H$15="","",IF($H$15="TODOS",COUNTIFS(controle!$S$7:$S$1007,editar!G3),COUNTIFS(controle!$S$7:$S$1007,editar!G3,controle!$T$7:$T$1007,editar!$H$15)))</f>
        <v>1</v>
      </c>
      <c r="I3" s="110">
        <f>IF($H$15="TODOS",COUNTIFS(controle!$V$8:$V$1007,editar!G3),COUNTIFS(controle!$V$8:$V$1007,editar!G3,controle!$W$8:$W$1007,editar!$H$15))</f>
        <v>0</v>
      </c>
      <c r="J3" s="110">
        <v>2.0</v>
      </c>
      <c r="K3" s="110">
        <f>K5-2</f>
        <v>2020</v>
      </c>
    </row>
    <row r="4">
      <c r="A4" s="225" t="s">
        <v>121</v>
      </c>
      <c r="C4" s="110" t="s">
        <v>122</v>
      </c>
      <c r="D4" s="116">
        <v>365.0</v>
      </c>
      <c r="F4" s="110">
        <v>3.0</v>
      </c>
      <c r="G4" s="110" t="s">
        <v>123</v>
      </c>
      <c r="H4" s="110">
        <f>IF($H$15="","",IF($H$15="TODOS",COUNTIFS(controle!$S$7:$S$1007,editar!G4),COUNTIFS(controle!$S$7:$S$1007,editar!G4,controle!$T$7:$T$1007,editar!$H$15)))</f>
        <v>0</v>
      </c>
      <c r="I4" s="110">
        <f>IF($H$15="TODOS",COUNTIFS(controle!$V$8:$V$1007,editar!G4),COUNTIFS(controle!$V$8:$V$1007,editar!G4,controle!$W$8:$W$1007,editar!$H$15))</f>
        <v>0</v>
      </c>
      <c r="J4" s="110">
        <v>3.0</v>
      </c>
      <c r="K4" s="110">
        <f>K5-1</f>
        <v>2021</v>
      </c>
    </row>
    <row r="5">
      <c r="A5" s="225" t="s">
        <v>124</v>
      </c>
      <c r="C5" s="110" t="s">
        <v>125</v>
      </c>
      <c r="D5" s="116">
        <v>730.0</v>
      </c>
      <c r="F5" s="110">
        <v>4.0</v>
      </c>
      <c r="G5" s="110" t="s">
        <v>126</v>
      </c>
      <c r="H5" s="110">
        <f>IF($H$15="","",IF($H$15="TODOS",COUNTIFS(controle!$S$7:$S$1007,editar!G5),COUNTIFS(controle!$S$7:$S$1007,editar!G5,controle!$T$7:$T$1007,editar!$H$15)))</f>
        <v>0</v>
      </c>
      <c r="I5" s="110">
        <f>IF($H$15="TODOS",COUNTIFS(controle!$V$8:$V$1007,editar!G5),COUNTIFS(controle!$V$8:$V$1007,editar!G5,controle!$W$8:$W$1007,editar!$H$15))</f>
        <v>0</v>
      </c>
      <c r="J5" s="110">
        <v>4.0</v>
      </c>
      <c r="K5" s="110">
        <f>YEAR(TODAY())</f>
        <v>2022</v>
      </c>
    </row>
    <row r="6">
      <c r="A6" s="225" t="s">
        <v>127</v>
      </c>
      <c r="D6" s="116"/>
      <c r="F6" s="110">
        <v>5.0</v>
      </c>
      <c r="G6" s="110" t="s">
        <v>128</v>
      </c>
      <c r="H6" s="110">
        <f>IF($H$15="","",IF($H$15="TODOS",COUNTIFS(controle!$S$7:$S$1007,editar!G6),COUNTIFS(controle!$S$7:$S$1007,editar!G6,controle!$T$7:$T$1007,editar!$H$15)))</f>
        <v>0</v>
      </c>
      <c r="I6" s="110">
        <f>IF($H$15="TODOS",COUNTIFS(controle!$V$8:$V$1007,editar!G6),COUNTIFS(controle!$V$8:$V$1007,editar!G6,controle!$W$8:$W$1007,editar!$H$15))</f>
        <v>0</v>
      </c>
      <c r="J6" s="110">
        <v>5.0</v>
      </c>
      <c r="K6" s="110">
        <f>K5+1</f>
        <v>2023</v>
      </c>
    </row>
    <row r="7">
      <c r="A7" s="225" t="s">
        <v>129</v>
      </c>
      <c r="C7" s="110" t="s">
        <v>122</v>
      </c>
      <c r="D7" s="116"/>
      <c r="F7" s="110">
        <v>6.0</v>
      </c>
      <c r="G7" s="110" t="s">
        <v>130</v>
      </c>
      <c r="H7" s="110">
        <f>IF($H$15="","",IF($H$15="TODOS",COUNTIFS(controle!$S$7:$S$1007,editar!G7),COUNTIFS(controle!$S$7:$S$1007,editar!G7,controle!$T$7:$T$1007,editar!$H$15)))</f>
        <v>0</v>
      </c>
      <c r="I7" s="110">
        <f>IF($H$15="TODOS",COUNTIFS(controle!$V$8:$V$1007,editar!G7),COUNTIFS(controle!$V$8:$V$1007,editar!G7,controle!$W$8:$W$1007,editar!$H$15))</f>
        <v>0</v>
      </c>
      <c r="J7" s="110">
        <v>6.0</v>
      </c>
      <c r="K7" s="110">
        <f>K5+2</f>
        <v>2024</v>
      </c>
    </row>
    <row r="8">
      <c r="A8" s="225" t="s">
        <v>131</v>
      </c>
      <c r="D8" s="116"/>
      <c r="F8" s="110">
        <v>7.0</v>
      </c>
      <c r="G8" s="110" t="s">
        <v>132</v>
      </c>
      <c r="H8" s="110">
        <f>IF($H$15="","",IF($H$15="TODOS",COUNTIFS(controle!$S$7:$S$1007,editar!G8),COUNTIFS(controle!$S$7:$S$1007,editar!G8,controle!$T$7:$T$1007,editar!$H$15)))</f>
        <v>0</v>
      </c>
      <c r="I8" s="110">
        <f>IF($H$15="TODOS",COUNTIFS(controle!$V$8:$V$1007,editar!G8),COUNTIFS(controle!$V$8:$V$1007,editar!G8,controle!$W$8:$W$1007,editar!$H$15))</f>
        <v>0</v>
      </c>
      <c r="J8" s="110">
        <v>7.0</v>
      </c>
      <c r="K8" s="110">
        <f>K5+3</f>
        <v>2025</v>
      </c>
    </row>
    <row r="9">
      <c r="A9" s="225" t="s">
        <v>133</v>
      </c>
      <c r="C9" s="110">
        <f>IF(C7="","",IF(C7=C3,D3,IF(C7=C4,D4,IF(C7=C5,D5,""))))</f>
        <v>365</v>
      </c>
      <c r="D9" s="116"/>
      <c r="F9" s="110">
        <v>8.0</v>
      </c>
      <c r="G9" s="110" t="s">
        <v>134</v>
      </c>
      <c r="H9" s="110">
        <f>IF($H$15="","",IF($H$15="TODOS",COUNTIFS(controle!$S$7:$S$1007,editar!G9),COUNTIFS(controle!$S$7:$S$1007,editar!G9,controle!$T$7:$T$1007,editar!$H$15)))</f>
        <v>0</v>
      </c>
      <c r="I9" s="110">
        <f>IF($H$15="TODOS",COUNTIFS(controle!$V$8:$V$1007,editar!G9),COUNTIFS(controle!$V$8:$V$1007,editar!G9,controle!$W$8:$W$1007,editar!$H$15))</f>
        <v>0</v>
      </c>
      <c r="J9" s="110"/>
      <c r="K9" s="110"/>
    </row>
    <row r="10">
      <c r="A10" s="225" t="s">
        <v>12</v>
      </c>
      <c r="D10" s="116"/>
      <c r="F10" s="110">
        <v>9.0</v>
      </c>
      <c r="G10" s="110" t="s">
        <v>135</v>
      </c>
      <c r="H10" s="110">
        <f>IF($H$15="","",IF($H$15="TODOS",COUNTIFS(controle!$S$7:$S$1007,editar!G10),COUNTIFS(controle!$S$7:$S$1007,editar!G10,controle!$T$7:$T$1007,editar!$H$15)))</f>
        <v>0</v>
      </c>
      <c r="I10" s="110">
        <f>IF($H$15="TODOS",COUNTIFS(controle!$V$8:$V$1007,editar!G10),COUNTIFS(controle!$V$8:$V$1007,editar!G10,controle!$W$8:$W$1007,editar!$H$15))</f>
        <v>0</v>
      </c>
      <c r="J10" s="110"/>
      <c r="K10" s="110"/>
    </row>
    <row r="11">
      <c r="A11" s="225"/>
      <c r="D11" s="116"/>
      <c r="F11" s="110">
        <v>10.0</v>
      </c>
      <c r="G11" s="110" t="s">
        <v>136</v>
      </c>
      <c r="H11" s="110">
        <f>IF($H$15="","",IF($H$15="TODOS",COUNTIFS(controle!$S$7:$S$1007,editar!G11),COUNTIFS(controle!$S$7:$S$1007,editar!G11,controle!$T$7:$T$1007,editar!$H$15)))</f>
        <v>0</v>
      </c>
      <c r="I11" s="110">
        <f>IF($H$15="TODOS",COUNTIFS(controle!$V$8:$V$1007,editar!G11),COUNTIFS(controle!$V$8:$V$1007,editar!G11,controle!$W$8:$W$1007,editar!$H$15))</f>
        <v>0</v>
      </c>
      <c r="J11" s="110"/>
      <c r="K11" s="110"/>
    </row>
    <row r="12">
      <c r="D12" s="116"/>
      <c r="F12" s="110">
        <v>11.0</v>
      </c>
      <c r="G12" s="110" t="s">
        <v>137</v>
      </c>
      <c r="H12" s="110">
        <f>IF($H$15="","",IF($H$15="TODOS",COUNTIFS(controle!$S$7:$S$1007,editar!G12),COUNTIFS(controle!$S$7:$S$1007,editar!G12,controle!$T$7:$T$1007,editar!$H$15)))</f>
        <v>0</v>
      </c>
      <c r="I12" s="110">
        <f>IF($H$15="TODOS",COUNTIFS(controle!$V$8:$V$1007,editar!G12),COUNTIFS(controle!$V$8:$V$1007,editar!G12,controle!$W$8:$W$1007,editar!$H$15))</f>
        <v>0</v>
      </c>
      <c r="J12" s="110"/>
      <c r="K12" s="110"/>
    </row>
    <row r="13">
      <c r="C13" s="116" t="s">
        <v>55</v>
      </c>
      <c r="D13" s="116"/>
      <c r="F13" s="110">
        <v>12.0</v>
      </c>
      <c r="G13" s="110" t="s">
        <v>138</v>
      </c>
      <c r="H13" s="110">
        <f>IF($H$15="","",IF($H$15="TODOS",COUNTIFS(controle!$S$7:$S$1007,editar!G13),COUNTIFS(controle!$S$7:$S$1007,editar!G13,controle!$T$7:$T$1007,editar!$H$15)))</f>
        <v>0</v>
      </c>
      <c r="I13" s="110">
        <f>IF($H$15="TODOS",COUNTIFS(controle!$V$8:$V$1007,editar!G13),COUNTIFS(controle!$V$8:$V$1007,editar!G13,controle!$W$8:$W$1007,editar!$H$15))</f>
        <v>0</v>
      </c>
      <c r="J13" s="110"/>
      <c r="K13" s="110"/>
    </row>
    <row r="14">
      <c r="D14" s="116"/>
      <c r="F14" s="110"/>
      <c r="G14" s="110"/>
      <c r="H14" s="110"/>
      <c r="I14" s="110"/>
      <c r="J14" s="110"/>
      <c r="K14" s="110"/>
    </row>
    <row r="15">
      <c r="C15" s="116">
        <v>1825.0</v>
      </c>
      <c r="D15" s="116"/>
      <c r="F15" s="110"/>
      <c r="G15" s="110"/>
      <c r="H15" s="110">
        <f>VLOOKUP($M$1,$J$2:$K$8,2,0)</f>
        <v>2022</v>
      </c>
      <c r="I15" s="110"/>
      <c r="J15" s="110"/>
      <c r="K15" s="110"/>
    </row>
    <row r="16">
      <c r="D16" s="116"/>
      <c r="F16" s="110"/>
      <c r="G16" s="110"/>
      <c r="H16" s="110"/>
      <c r="I16" s="110"/>
      <c r="J16" s="110"/>
      <c r="K16" s="110"/>
    </row>
    <row r="17">
      <c r="A17" s="226" t="s">
        <v>139</v>
      </c>
      <c r="C17" s="226" t="s">
        <v>140</v>
      </c>
      <c r="D17" s="116"/>
      <c r="F17" s="110"/>
      <c r="G17" s="110"/>
      <c r="H17" s="110"/>
      <c r="I17" s="110"/>
      <c r="J17" s="110"/>
      <c r="K17" s="110"/>
    </row>
    <row r="18">
      <c r="A18" s="226" t="s">
        <v>141</v>
      </c>
      <c r="C18" s="226" t="s">
        <v>140</v>
      </c>
      <c r="D18" s="116"/>
      <c r="F18" s="110"/>
      <c r="G18" s="110"/>
      <c r="H18" s="110"/>
      <c r="I18" s="110"/>
      <c r="J18" s="110"/>
      <c r="K18" s="110"/>
    </row>
    <row r="19">
      <c r="D19" s="116"/>
      <c r="F19" s="110"/>
      <c r="G19" s="110"/>
      <c r="H19" s="110"/>
      <c r="I19" s="110"/>
      <c r="J19" s="110"/>
      <c r="K19" s="110"/>
    </row>
    <row r="20">
      <c r="D20" s="116"/>
      <c r="F20" s="110"/>
      <c r="G20" s="110"/>
      <c r="H20" s="110"/>
      <c r="I20" s="110"/>
      <c r="J20" s="110"/>
      <c r="K20" s="110"/>
    </row>
    <row r="21" ht="15.75" customHeight="1">
      <c r="C21" s="116">
        <v>1.0</v>
      </c>
      <c r="D21" s="116" t="s">
        <v>118</v>
      </c>
      <c r="F21" s="110"/>
      <c r="G21" s="110"/>
      <c r="H21" s="110"/>
      <c r="I21" s="110"/>
      <c r="J21" s="110"/>
      <c r="K21" s="110"/>
    </row>
    <row r="22" ht="15.75" customHeight="1">
      <c r="C22" s="116">
        <v>2.0</v>
      </c>
      <c r="D22" s="110" t="s">
        <v>117</v>
      </c>
      <c r="F22" s="110"/>
      <c r="G22" s="110"/>
      <c r="H22" s="110"/>
      <c r="I22" s="110"/>
      <c r="J22" s="110"/>
      <c r="K22" s="110"/>
    </row>
    <row r="23" ht="15.75" customHeight="1">
      <c r="C23" s="116">
        <v>3.0</v>
      </c>
      <c r="D23" s="110" t="s">
        <v>120</v>
      </c>
      <c r="F23" s="110"/>
      <c r="G23" s="110"/>
      <c r="H23" s="110"/>
      <c r="I23" s="110"/>
      <c r="J23" s="110"/>
      <c r="K23" s="110"/>
    </row>
    <row r="24" ht="15.75" customHeight="1">
      <c r="C24" s="116">
        <v>4.0</v>
      </c>
      <c r="D24" s="110" t="s">
        <v>123</v>
      </c>
      <c r="F24" s="110"/>
      <c r="G24" s="110"/>
      <c r="H24" s="110"/>
      <c r="I24" s="110"/>
      <c r="J24" s="110"/>
      <c r="K24" s="110"/>
    </row>
    <row r="25" ht="15.75" customHeight="1">
      <c r="A25" s="226" t="s">
        <v>142</v>
      </c>
      <c r="C25" s="116">
        <v>5.0</v>
      </c>
      <c r="D25" s="110" t="s">
        <v>126</v>
      </c>
      <c r="F25" s="110"/>
      <c r="G25" s="110"/>
      <c r="H25" s="110"/>
      <c r="I25" s="110"/>
      <c r="J25" s="110"/>
      <c r="K25" s="110"/>
    </row>
    <row r="26" ht="15.75" customHeight="1">
      <c r="C26" s="116">
        <v>6.0</v>
      </c>
      <c r="D26" s="110" t="s">
        <v>128</v>
      </c>
      <c r="F26" s="110"/>
      <c r="G26" s="110"/>
      <c r="H26" s="110"/>
      <c r="I26" s="110"/>
      <c r="J26" s="110"/>
      <c r="K26" s="110"/>
    </row>
    <row r="27" ht="15.75" customHeight="1">
      <c r="C27" s="116">
        <v>7.0</v>
      </c>
      <c r="D27" s="110" t="s">
        <v>130</v>
      </c>
      <c r="F27" s="110"/>
      <c r="G27" s="110"/>
      <c r="H27" s="110"/>
      <c r="I27" s="110"/>
      <c r="J27" s="110"/>
      <c r="K27" s="110"/>
    </row>
    <row r="28" ht="15.75" customHeight="1">
      <c r="C28" s="116">
        <v>8.0</v>
      </c>
      <c r="D28" s="110" t="s">
        <v>132</v>
      </c>
      <c r="F28" s="110"/>
      <c r="G28" s="110"/>
      <c r="H28" s="110"/>
      <c r="I28" s="110"/>
      <c r="J28" s="110"/>
      <c r="K28" s="110"/>
    </row>
    <row r="29" ht="15.75" customHeight="1">
      <c r="C29" s="116">
        <v>9.0</v>
      </c>
      <c r="D29" s="110" t="s">
        <v>134</v>
      </c>
      <c r="F29" s="110"/>
      <c r="G29" s="110"/>
      <c r="H29" s="110"/>
      <c r="I29" s="110"/>
      <c r="J29" s="110"/>
      <c r="K29" s="110"/>
    </row>
    <row r="30" ht="15.75" customHeight="1">
      <c r="C30" s="116">
        <v>10.0</v>
      </c>
      <c r="D30" s="110" t="s">
        <v>135</v>
      </c>
      <c r="F30" s="110"/>
      <c r="G30" s="110"/>
      <c r="H30" s="110"/>
      <c r="I30" s="110"/>
      <c r="J30" s="110"/>
      <c r="K30" s="110"/>
    </row>
    <row r="31" ht="15.75" customHeight="1">
      <c r="C31" s="116">
        <v>11.0</v>
      </c>
      <c r="D31" s="110" t="s">
        <v>136</v>
      </c>
      <c r="F31" s="110"/>
      <c r="G31" s="110"/>
      <c r="H31" s="110"/>
      <c r="I31" s="110"/>
      <c r="J31" s="110"/>
      <c r="K31" s="110"/>
    </row>
    <row r="32" ht="15.75" customHeight="1">
      <c r="C32" s="116">
        <v>12.0</v>
      </c>
      <c r="D32" s="110" t="s">
        <v>137</v>
      </c>
      <c r="F32" s="110"/>
      <c r="G32" s="110"/>
      <c r="H32" s="110"/>
      <c r="I32" s="110"/>
      <c r="J32" s="110"/>
      <c r="K32" s="110"/>
    </row>
    <row r="33" ht="15.75" customHeight="1">
      <c r="C33" s="116">
        <v>13.0</v>
      </c>
      <c r="D33" s="110" t="s">
        <v>138</v>
      </c>
      <c r="F33" s="110"/>
      <c r="G33" s="110"/>
      <c r="H33" s="110"/>
      <c r="I33" s="110"/>
      <c r="J33" s="110"/>
      <c r="K33" s="110"/>
    </row>
    <row r="34" ht="15.75" customHeight="1">
      <c r="C34" s="116"/>
      <c r="D34" s="116"/>
      <c r="F34" s="110"/>
      <c r="G34" s="110"/>
      <c r="H34" s="110"/>
      <c r="I34" s="110"/>
      <c r="J34" s="110"/>
      <c r="K34" s="110"/>
    </row>
    <row r="35" ht="15.75" customHeight="1">
      <c r="C35" s="116"/>
      <c r="D35" s="116"/>
      <c r="F35" s="110"/>
      <c r="G35" s="110"/>
      <c r="H35" s="110"/>
      <c r="I35" s="110"/>
      <c r="J35" s="110"/>
      <c r="K35" s="110"/>
    </row>
    <row r="36" ht="15.75" customHeight="1">
      <c r="C36" s="116">
        <v>1.0</v>
      </c>
      <c r="D36" s="116" t="str">
        <f>VLOOKUP(C36,C21:D33,2,0)</f>
        <v>TODOS</v>
      </c>
      <c r="F36" s="110"/>
      <c r="G36" s="110"/>
      <c r="H36" s="110"/>
      <c r="I36" s="110"/>
      <c r="J36" s="110"/>
      <c r="K36" s="110"/>
    </row>
    <row r="37" ht="15.75" customHeight="1">
      <c r="D37" s="116"/>
      <c r="F37" s="110"/>
      <c r="G37" s="110"/>
      <c r="H37" s="110"/>
      <c r="I37" s="110"/>
      <c r="J37" s="110"/>
      <c r="K37" s="110"/>
    </row>
    <row r="38" ht="15.75" customHeight="1">
      <c r="C38" s="116">
        <v>1.0</v>
      </c>
      <c r="D38" s="116" t="str">
        <f>VLOOKUP(C38,J2:K8,2,0)</f>
        <v>TODOS</v>
      </c>
      <c r="F38" s="110"/>
      <c r="G38" s="110"/>
      <c r="H38" s="110"/>
      <c r="I38" s="110"/>
      <c r="J38" s="110"/>
      <c r="K38" s="110"/>
    </row>
    <row r="39" ht="15.75" customHeight="1">
      <c r="C39" s="116"/>
      <c r="D39" s="116"/>
      <c r="F39" s="110"/>
      <c r="G39" s="110"/>
      <c r="H39" s="110"/>
      <c r="I39" s="110"/>
      <c r="J39" s="110"/>
      <c r="K39" s="110"/>
    </row>
    <row r="40" ht="15.75" customHeight="1">
      <c r="D40" s="116"/>
      <c r="F40" s="110"/>
      <c r="G40" s="110"/>
      <c r="H40" s="110"/>
      <c r="I40" s="110"/>
      <c r="J40" s="110"/>
      <c r="K40" s="110"/>
    </row>
    <row r="41" ht="15.75" customHeight="1">
      <c r="D41" s="116"/>
      <c r="F41" s="110"/>
      <c r="G41" s="110"/>
      <c r="H41" s="110"/>
      <c r="I41" s="110"/>
      <c r="J41" s="110"/>
      <c r="K41" s="110"/>
    </row>
    <row r="42" ht="15.75" customHeight="1">
      <c r="D42" s="116"/>
      <c r="F42" s="110"/>
      <c r="G42" s="110"/>
      <c r="H42" s="110"/>
      <c r="I42" s="110"/>
      <c r="J42" s="110"/>
      <c r="K42" s="110"/>
    </row>
    <row r="43" ht="15.75" customHeight="1">
      <c r="B43" s="110">
        <v>1.0</v>
      </c>
      <c r="C43" s="116" t="s">
        <v>143</v>
      </c>
      <c r="D43" s="116"/>
      <c r="F43" s="110"/>
      <c r="G43" s="110"/>
      <c r="H43" s="110"/>
      <c r="I43" s="110"/>
      <c r="J43" s="110"/>
      <c r="K43" s="110"/>
    </row>
    <row r="44" ht="15.75" customHeight="1">
      <c r="B44" s="110">
        <v>2.0</v>
      </c>
      <c r="C44" s="116" t="s">
        <v>144</v>
      </c>
      <c r="D44" s="116"/>
      <c r="F44" s="110"/>
      <c r="G44" s="110"/>
      <c r="H44" s="110"/>
      <c r="I44" s="110"/>
      <c r="J44" s="110"/>
      <c r="K44" s="110"/>
    </row>
    <row r="45" ht="15.75" customHeight="1">
      <c r="B45" s="110">
        <v>3.0</v>
      </c>
      <c r="C45" s="116" t="s">
        <v>145</v>
      </c>
      <c r="D45" s="116"/>
      <c r="F45" s="110"/>
      <c r="G45" s="110"/>
      <c r="H45" s="110"/>
      <c r="I45" s="110"/>
      <c r="J45" s="110"/>
      <c r="K45" s="110"/>
    </row>
    <row r="46" ht="15.75" customHeight="1">
      <c r="B46" s="110">
        <v>4.0</v>
      </c>
      <c r="C46" s="116" t="s">
        <v>146</v>
      </c>
      <c r="D46" s="116"/>
      <c r="F46" s="110"/>
      <c r="G46" s="110"/>
      <c r="H46" s="110"/>
      <c r="I46" s="110"/>
      <c r="J46" s="110"/>
      <c r="K46" s="110"/>
    </row>
    <row r="47" ht="15.75" customHeight="1">
      <c r="D47" s="116"/>
      <c r="F47" s="110"/>
      <c r="G47" s="110"/>
      <c r="H47" s="110"/>
      <c r="I47" s="110"/>
      <c r="J47" s="110"/>
      <c r="K47" s="110"/>
    </row>
    <row r="48" ht="15.75" customHeight="1">
      <c r="B48" s="116">
        <v>1.0</v>
      </c>
      <c r="C48" s="116" t="str">
        <f>VLOOKUP(B48,B43:C46,2,0)</f>
        <v>Filtrar por data da recarga</v>
      </c>
      <c r="D48" s="116"/>
      <c r="F48" s="110"/>
      <c r="G48" s="110"/>
      <c r="H48" s="110"/>
      <c r="I48" s="110"/>
      <c r="J48" s="110"/>
      <c r="K48" s="110"/>
    </row>
    <row r="49" ht="15.75" customHeight="1">
      <c r="D49" s="116"/>
      <c r="F49" s="110"/>
      <c r="G49" s="110"/>
      <c r="H49" s="110"/>
      <c r="I49" s="110"/>
      <c r="J49" s="110"/>
      <c r="K49" s="110"/>
    </row>
    <row r="50" ht="15.75" customHeight="1">
      <c r="D50" s="116"/>
      <c r="F50" s="110"/>
      <c r="G50" s="110"/>
      <c r="H50" s="110"/>
      <c r="I50" s="110"/>
      <c r="J50" s="110"/>
      <c r="K50" s="110"/>
    </row>
    <row r="51" ht="15.75" customHeight="1">
      <c r="D51" s="116"/>
      <c r="F51" s="110"/>
      <c r="G51" s="110"/>
      <c r="H51" s="110"/>
      <c r="I51" s="110"/>
      <c r="J51" s="110"/>
      <c r="K51" s="110"/>
    </row>
    <row r="52" ht="15.75" customHeight="1">
      <c r="D52" s="116"/>
      <c r="F52" s="110"/>
      <c r="G52" s="110"/>
      <c r="H52" s="110"/>
      <c r="I52" s="110"/>
      <c r="J52" s="110"/>
      <c r="K52" s="110"/>
    </row>
    <row r="53" ht="15.75" customHeight="1">
      <c r="D53" s="116"/>
      <c r="F53" s="110"/>
      <c r="G53" s="110"/>
      <c r="H53" s="110"/>
      <c r="I53" s="110"/>
      <c r="J53" s="110"/>
      <c r="K53" s="110"/>
    </row>
    <row r="54" ht="15.75" customHeight="1">
      <c r="B54" s="116">
        <v>1.0</v>
      </c>
      <c r="C54" s="116" t="s">
        <v>147</v>
      </c>
      <c r="D54" s="116"/>
      <c r="F54" s="110"/>
      <c r="G54" s="110"/>
      <c r="H54" s="110"/>
      <c r="I54" s="110"/>
      <c r="J54" s="110"/>
      <c r="K54" s="110"/>
    </row>
    <row r="55" ht="15.75" customHeight="1">
      <c r="B55" s="116">
        <v>2.0</v>
      </c>
      <c r="C55" s="116" t="s">
        <v>148</v>
      </c>
      <c r="D55" s="116"/>
      <c r="F55" s="110"/>
      <c r="G55" s="110"/>
      <c r="H55" s="110"/>
      <c r="I55" s="110"/>
      <c r="J55" s="110"/>
      <c r="K55" s="110"/>
    </row>
    <row r="56" ht="15.75" customHeight="1">
      <c r="B56" s="116">
        <v>3.0</v>
      </c>
      <c r="C56" s="116" t="s">
        <v>149</v>
      </c>
      <c r="D56" s="116"/>
      <c r="F56" s="110"/>
      <c r="G56" s="110"/>
      <c r="H56" s="110"/>
      <c r="I56" s="110"/>
      <c r="J56" s="110"/>
      <c r="K56" s="110"/>
    </row>
    <row r="57" ht="15.75" customHeight="1">
      <c r="B57" s="116">
        <v>4.0</v>
      </c>
      <c r="C57" s="116" t="s">
        <v>150</v>
      </c>
      <c r="D57" s="116"/>
      <c r="F57" s="110"/>
      <c r="G57" s="110"/>
      <c r="H57" s="110"/>
      <c r="I57" s="110"/>
      <c r="J57" s="110"/>
      <c r="K57" s="110"/>
    </row>
    <row r="58" ht="15.75" customHeight="1">
      <c r="B58" s="116">
        <v>5.0</v>
      </c>
      <c r="C58" s="116" t="s">
        <v>151</v>
      </c>
      <c r="D58" s="116"/>
      <c r="F58" s="110"/>
      <c r="G58" s="110"/>
      <c r="H58" s="110"/>
      <c r="I58" s="110"/>
      <c r="J58" s="110"/>
      <c r="K58" s="110"/>
    </row>
    <row r="59" ht="15.75" customHeight="1">
      <c r="B59" s="116">
        <v>6.0</v>
      </c>
      <c r="C59" s="116" t="s">
        <v>152</v>
      </c>
      <c r="D59" s="116"/>
      <c r="F59" s="110"/>
      <c r="G59" s="110"/>
      <c r="H59" s="110"/>
      <c r="I59" s="110"/>
      <c r="J59" s="110"/>
      <c r="K59" s="110"/>
    </row>
    <row r="60" ht="15.75" customHeight="1">
      <c r="B60" s="116"/>
      <c r="D60" s="116"/>
      <c r="F60" s="110"/>
      <c r="G60" s="110"/>
      <c r="H60" s="110"/>
      <c r="I60" s="110"/>
      <c r="J60" s="110"/>
      <c r="K60" s="110"/>
    </row>
    <row r="61" ht="15.75" customHeight="1">
      <c r="B61" s="116">
        <v>1.0</v>
      </c>
      <c r="C61" s="116" t="str">
        <f>VLOOKUP(B61,B54:C59,2,0)</f>
        <v>Classificar por validade da recarga</v>
      </c>
      <c r="D61" s="116"/>
      <c r="F61" s="110"/>
      <c r="G61" s="110"/>
      <c r="H61" s="110"/>
      <c r="I61" s="110"/>
      <c r="J61" s="110"/>
      <c r="K61" s="110"/>
    </row>
    <row r="62" ht="15.75" customHeight="1">
      <c r="D62" s="116"/>
      <c r="F62" s="110"/>
      <c r="G62" s="110"/>
      <c r="H62" s="110"/>
      <c r="I62" s="110"/>
      <c r="J62" s="110"/>
      <c r="K62" s="110"/>
    </row>
    <row r="63" ht="15.75" customHeight="1">
      <c r="D63" s="116"/>
      <c r="F63" s="110"/>
      <c r="G63" s="110"/>
      <c r="H63" s="110"/>
      <c r="I63" s="110"/>
      <c r="J63" s="110"/>
      <c r="K63" s="110"/>
    </row>
    <row r="64" ht="15.75" customHeight="1">
      <c r="D64" s="116"/>
      <c r="F64" s="110"/>
      <c r="G64" s="110"/>
      <c r="H64" s="110"/>
      <c r="I64" s="110"/>
      <c r="J64" s="110"/>
      <c r="K64" s="110"/>
    </row>
    <row r="65" ht="15.75" customHeight="1">
      <c r="D65" s="116"/>
      <c r="F65" s="110"/>
      <c r="G65" s="110"/>
      <c r="H65" s="110"/>
      <c r="I65" s="110"/>
      <c r="J65" s="110"/>
      <c r="K65" s="110"/>
    </row>
    <row r="66" ht="15.75" customHeight="1">
      <c r="D66" s="116"/>
      <c r="F66" s="110"/>
      <c r="G66" s="110"/>
      <c r="H66" s="110"/>
      <c r="I66" s="110"/>
      <c r="J66" s="110"/>
      <c r="K66" s="110"/>
    </row>
    <row r="67" ht="15.75" customHeight="1">
      <c r="D67" s="116"/>
      <c r="F67" s="110"/>
      <c r="G67" s="110"/>
      <c r="H67" s="110"/>
      <c r="I67" s="110"/>
      <c r="J67" s="110"/>
      <c r="K67" s="110"/>
    </row>
    <row r="68" ht="15.75" customHeight="1">
      <c r="D68" s="116"/>
      <c r="F68" s="110"/>
      <c r="G68" s="110"/>
      <c r="H68" s="110"/>
      <c r="I68" s="110"/>
      <c r="J68" s="110"/>
      <c r="K68" s="110"/>
    </row>
    <row r="69" ht="15.75" customHeight="1">
      <c r="D69" s="116"/>
      <c r="F69" s="110"/>
      <c r="G69" s="110"/>
      <c r="H69" s="110"/>
      <c r="I69" s="110"/>
      <c r="J69" s="110"/>
      <c r="K69" s="110"/>
    </row>
    <row r="70" ht="15.75" customHeight="1">
      <c r="D70" s="116"/>
      <c r="F70" s="110"/>
      <c r="G70" s="110"/>
      <c r="H70" s="110"/>
      <c r="I70" s="110"/>
      <c r="J70" s="110"/>
      <c r="K70" s="110"/>
    </row>
    <row r="71" ht="15.75" customHeight="1">
      <c r="D71" s="116"/>
      <c r="F71" s="110"/>
      <c r="G71" s="110"/>
      <c r="H71" s="110"/>
      <c r="I71" s="110"/>
      <c r="J71" s="110"/>
      <c r="K71" s="110"/>
    </row>
    <row r="72" ht="15.75" customHeight="1">
      <c r="D72" s="116"/>
      <c r="F72" s="110"/>
      <c r="G72" s="110"/>
      <c r="H72" s="110"/>
      <c r="I72" s="110"/>
      <c r="J72" s="110"/>
      <c r="K72" s="110"/>
    </row>
    <row r="73" ht="15.75" customHeight="1">
      <c r="D73" s="116"/>
      <c r="F73" s="110"/>
      <c r="G73" s="110"/>
      <c r="H73" s="110"/>
      <c r="I73" s="110"/>
      <c r="J73" s="110"/>
      <c r="K73" s="110"/>
    </row>
    <row r="74" ht="15.75" customHeight="1">
      <c r="D74" s="116"/>
      <c r="F74" s="110"/>
      <c r="G74" s="110"/>
      <c r="H74" s="110"/>
      <c r="I74" s="110"/>
      <c r="J74" s="110"/>
      <c r="K74" s="110"/>
    </row>
    <row r="75" ht="15.75" customHeight="1">
      <c r="D75" s="116"/>
      <c r="F75" s="110"/>
      <c r="G75" s="110"/>
      <c r="H75" s="110"/>
      <c r="I75" s="110"/>
      <c r="J75" s="110"/>
      <c r="K75" s="110"/>
    </row>
    <row r="76" ht="15.75" customHeight="1">
      <c r="D76" s="116"/>
      <c r="F76" s="110"/>
      <c r="G76" s="110"/>
      <c r="H76" s="110"/>
      <c r="I76" s="110"/>
      <c r="J76" s="110"/>
      <c r="K76" s="110"/>
    </row>
    <row r="77" ht="15.75" customHeight="1">
      <c r="D77" s="116"/>
      <c r="F77" s="110"/>
      <c r="G77" s="110"/>
      <c r="H77" s="110"/>
      <c r="I77" s="110"/>
      <c r="J77" s="110"/>
      <c r="K77" s="110"/>
    </row>
    <row r="78" ht="15.75" customHeight="1">
      <c r="D78" s="116"/>
      <c r="F78" s="110"/>
      <c r="G78" s="110"/>
      <c r="H78" s="110"/>
      <c r="I78" s="110"/>
      <c r="J78" s="110"/>
      <c r="K78" s="110"/>
    </row>
    <row r="79" ht="15.75" customHeight="1">
      <c r="D79" s="116"/>
      <c r="F79" s="110"/>
      <c r="G79" s="110"/>
      <c r="H79" s="110"/>
      <c r="I79" s="110"/>
      <c r="J79" s="110"/>
      <c r="K79" s="110"/>
    </row>
    <row r="80" ht="15.75" customHeight="1">
      <c r="D80" s="116"/>
      <c r="F80" s="110"/>
      <c r="G80" s="110"/>
      <c r="H80" s="110"/>
      <c r="I80" s="110"/>
      <c r="J80" s="110"/>
      <c r="K80" s="110"/>
    </row>
    <row r="81" ht="15.75" customHeight="1">
      <c r="D81" s="116"/>
      <c r="F81" s="110"/>
      <c r="G81" s="110"/>
      <c r="H81" s="110"/>
      <c r="I81" s="110"/>
      <c r="J81" s="110"/>
      <c r="K81" s="110"/>
    </row>
    <row r="82" ht="15.75" customHeight="1">
      <c r="D82" s="116"/>
      <c r="F82" s="110"/>
      <c r="G82" s="110"/>
      <c r="H82" s="110"/>
      <c r="I82" s="110"/>
      <c r="J82" s="110"/>
      <c r="K82" s="110"/>
    </row>
    <row r="83" ht="15.75" customHeight="1">
      <c r="D83" s="116"/>
      <c r="F83" s="110"/>
      <c r="G83" s="110"/>
      <c r="H83" s="110"/>
      <c r="I83" s="110"/>
      <c r="J83" s="110"/>
      <c r="K83" s="110"/>
    </row>
    <row r="84" ht="15.75" customHeight="1">
      <c r="D84" s="116"/>
      <c r="F84" s="110"/>
      <c r="G84" s="110"/>
      <c r="H84" s="110"/>
      <c r="I84" s="110"/>
      <c r="J84" s="110"/>
      <c r="K84" s="110"/>
    </row>
    <row r="85" ht="15.75" customHeight="1">
      <c r="D85" s="116"/>
      <c r="F85" s="110"/>
      <c r="G85" s="110"/>
      <c r="H85" s="110"/>
      <c r="I85" s="110"/>
      <c r="J85" s="110"/>
      <c r="K85" s="110"/>
    </row>
    <row r="86" ht="15.75" customHeight="1">
      <c r="D86" s="116"/>
      <c r="F86" s="110"/>
      <c r="G86" s="110"/>
      <c r="H86" s="110"/>
      <c r="I86" s="110"/>
      <c r="J86" s="110"/>
      <c r="K86" s="110"/>
    </row>
    <row r="87" ht="15.75" customHeight="1">
      <c r="D87" s="116"/>
      <c r="F87" s="110"/>
      <c r="G87" s="110"/>
      <c r="H87" s="110"/>
      <c r="I87" s="110"/>
      <c r="J87" s="110"/>
      <c r="K87" s="110"/>
    </row>
    <row r="88" ht="15.75" customHeight="1">
      <c r="D88" s="116"/>
      <c r="F88" s="110"/>
      <c r="G88" s="110"/>
      <c r="H88" s="110"/>
      <c r="I88" s="110"/>
      <c r="J88" s="110"/>
      <c r="K88" s="110"/>
    </row>
    <row r="89" ht="15.75" customHeight="1">
      <c r="D89" s="116"/>
      <c r="F89" s="110"/>
      <c r="G89" s="110"/>
      <c r="H89" s="110"/>
      <c r="I89" s="110"/>
      <c r="J89" s="110"/>
      <c r="K89" s="110"/>
    </row>
    <row r="90" ht="15.75" customHeight="1">
      <c r="D90" s="116"/>
      <c r="F90" s="110"/>
      <c r="G90" s="110"/>
      <c r="H90" s="110"/>
      <c r="I90" s="110"/>
      <c r="J90" s="110"/>
      <c r="K90" s="110"/>
    </row>
    <row r="91" ht="15.75" customHeight="1">
      <c r="D91" s="116"/>
      <c r="F91" s="110"/>
      <c r="G91" s="110"/>
      <c r="H91" s="110"/>
      <c r="I91" s="110"/>
      <c r="J91" s="110"/>
      <c r="K91" s="110"/>
    </row>
    <row r="92" ht="15.75" customHeight="1">
      <c r="D92" s="116"/>
      <c r="F92" s="110"/>
      <c r="G92" s="110"/>
      <c r="H92" s="110"/>
      <c r="I92" s="110"/>
      <c r="J92" s="110"/>
      <c r="K92" s="110"/>
    </row>
    <row r="93" ht="15.75" customHeight="1">
      <c r="D93" s="116"/>
      <c r="F93" s="110"/>
      <c r="G93" s="110"/>
      <c r="H93" s="110"/>
      <c r="I93" s="110"/>
      <c r="J93" s="110"/>
      <c r="K93" s="110"/>
    </row>
    <row r="94" ht="15.75" customHeight="1">
      <c r="D94" s="116"/>
      <c r="F94" s="110"/>
      <c r="G94" s="110"/>
      <c r="H94" s="110"/>
      <c r="I94" s="110"/>
      <c r="J94" s="110"/>
      <c r="K94" s="110"/>
    </row>
    <row r="95" ht="15.75" customHeight="1">
      <c r="D95" s="116"/>
      <c r="F95" s="110"/>
      <c r="G95" s="110"/>
      <c r="H95" s="110"/>
      <c r="I95" s="110"/>
      <c r="J95" s="110"/>
      <c r="K95" s="110"/>
    </row>
    <row r="96" ht="15.75" customHeight="1">
      <c r="D96" s="116"/>
      <c r="F96" s="110"/>
      <c r="G96" s="110"/>
      <c r="H96" s="110"/>
      <c r="I96" s="110"/>
      <c r="J96" s="110"/>
      <c r="K96" s="110"/>
    </row>
    <row r="97" ht="15.75" customHeight="1">
      <c r="D97" s="116"/>
      <c r="F97" s="110"/>
      <c r="G97" s="110"/>
      <c r="H97" s="110"/>
      <c r="I97" s="110"/>
      <c r="J97" s="110"/>
      <c r="K97" s="110"/>
    </row>
    <row r="98" ht="15.75" customHeight="1">
      <c r="D98" s="116"/>
      <c r="F98" s="110"/>
      <c r="G98" s="110"/>
      <c r="H98" s="110"/>
      <c r="I98" s="110"/>
      <c r="J98" s="110"/>
      <c r="K98" s="110"/>
    </row>
    <row r="99" ht="15.75" customHeight="1">
      <c r="D99" s="116"/>
      <c r="F99" s="110"/>
      <c r="G99" s="110"/>
      <c r="H99" s="110"/>
      <c r="I99" s="110"/>
      <c r="J99" s="110"/>
      <c r="K99" s="110"/>
    </row>
    <row r="100" ht="15.75" customHeight="1">
      <c r="D100" s="116"/>
      <c r="F100" s="110"/>
      <c r="G100" s="110"/>
      <c r="H100" s="110"/>
      <c r="I100" s="110"/>
      <c r="J100" s="110"/>
      <c r="K100" s="110"/>
    </row>
    <row r="101" ht="15.75" customHeight="1">
      <c r="D101" s="116"/>
      <c r="F101" s="110"/>
      <c r="G101" s="110"/>
      <c r="H101" s="110"/>
      <c r="I101" s="110"/>
      <c r="J101" s="110"/>
      <c r="K101" s="110"/>
    </row>
    <row r="102" ht="15.75" customHeight="1">
      <c r="D102" s="116"/>
      <c r="F102" s="110"/>
      <c r="G102" s="110"/>
      <c r="H102" s="110"/>
      <c r="I102" s="110"/>
      <c r="J102" s="110"/>
      <c r="K102" s="110"/>
    </row>
    <row r="103" ht="15.75" customHeight="1">
      <c r="D103" s="116"/>
      <c r="F103" s="110"/>
      <c r="G103" s="110"/>
      <c r="H103" s="110"/>
      <c r="I103" s="110"/>
      <c r="J103" s="110"/>
      <c r="K103" s="110"/>
    </row>
    <row r="104" ht="15.75" customHeight="1">
      <c r="D104" s="116"/>
      <c r="F104" s="110"/>
      <c r="G104" s="110"/>
      <c r="H104" s="110"/>
      <c r="I104" s="110"/>
      <c r="J104" s="110"/>
      <c r="K104" s="110"/>
    </row>
    <row r="105" ht="15.75" customHeight="1">
      <c r="D105" s="116"/>
      <c r="F105" s="110"/>
      <c r="G105" s="110"/>
      <c r="H105" s="110"/>
      <c r="I105" s="110"/>
      <c r="J105" s="110"/>
      <c r="K105" s="110"/>
    </row>
    <row r="106" ht="15.75" customHeight="1">
      <c r="D106" s="116"/>
      <c r="F106" s="110"/>
      <c r="G106" s="110"/>
      <c r="H106" s="110"/>
      <c r="I106" s="110"/>
      <c r="J106" s="110"/>
      <c r="K106" s="110"/>
    </row>
    <row r="107" ht="15.75" customHeight="1">
      <c r="D107" s="116"/>
      <c r="F107" s="110"/>
      <c r="G107" s="110"/>
      <c r="H107" s="110"/>
      <c r="I107" s="110"/>
      <c r="J107" s="110"/>
      <c r="K107" s="110"/>
    </row>
    <row r="108" ht="15.75" customHeight="1">
      <c r="D108" s="116"/>
      <c r="F108" s="110"/>
      <c r="G108" s="110"/>
      <c r="H108" s="110"/>
      <c r="I108" s="110"/>
      <c r="J108" s="110"/>
      <c r="K108" s="110"/>
    </row>
    <row r="109" ht="15.75" customHeight="1">
      <c r="D109" s="116"/>
      <c r="F109" s="110"/>
      <c r="G109" s="110"/>
      <c r="H109" s="110"/>
      <c r="I109" s="110"/>
      <c r="J109" s="110"/>
      <c r="K109" s="110"/>
    </row>
    <row r="110" ht="15.75" customHeight="1">
      <c r="D110" s="116"/>
      <c r="F110" s="110"/>
      <c r="G110" s="110"/>
      <c r="H110" s="110"/>
      <c r="I110" s="110"/>
      <c r="J110" s="110"/>
      <c r="K110" s="110"/>
    </row>
    <row r="111" ht="15.75" customHeight="1">
      <c r="D111" s="116"/>
      <c r="F111" s="110"/>
      <c r="G111" s="110"/>
      <c r="H111" s="110"/>
      <c r="I111" s="110"/>
      <c r="J111" s="110"/>
      <c r="K111" s="110"/>
    </row>
    <row r="112" ht="15.75" customHeight="1">
      <c r="D112" s="116"/>
      <c r="F112" s="110"/>
      <c r="G112" s="110"/>
      <c r="H112" s="110"/>
      <c r="I112" s="110"/>
      <c r="J112" s="110"/>
      <c r="K112" s="110"/>
    </row>
    <row r="113" ht="15.75" customHeight="1">
      <c r="D113" s="116"/>
      <c r="F113" s="110"/>
      <c r="G113" s="110"/>
      <c r="H113" s="110"/>
      <c r="I113" s="110"/>
      <c r="J113" s="110"/>
      <c r="K113" s="110"/>
    </row>
    <row r="114" ht="15.75" customHeight="1">
      <c r="D114" s="116"/>
      <c r="F114" s="110"/>
      <c r="G114" s="110"/>
      <c r="H114" s="110"/>
      <c r="I114" s="110"/>
      <c r="J114" s="110"/>
      <c r="K114" s="110"/>
    </row>
    <row r="115" ht="15.75" customHeight="1">
      <c r="D115" s="116"/>
      <c r="F115" s="110"/>
      <c r="G115" s="110"/>
      <c r="H115" s="110"/>
      <c r="I115" s="110"/>
      <c r="J115" s="110"/>
      <c r="K115" s="110"/>
    </row>
    <row r="116" ht="15.75" customHeight="1">
      <c r="D116" s="116"/>
      <c r="F116" s="110"/>
      <c r="G116" s="110"/>
      <c r="H116" s="110"/>
      <c r="I116" s="110"/>
      <c r="J116" s="110"/>
      <c r="K116" s="110"/>
    </row>
    <row r="117" ht="15.75" customHeight="1">
      <c r="D117" s="116"/>
      <c r="F117" s="110"/>
      <c r="G117" s="110"/>
      <c r="H117" s="110"/>
      <c r="I117" s="110"/>
      <c r="J117" s="110"/>
      <c r="K117" s="110"/>
    </row>
    <row r="118" ht="15.75" customHeight="1">
      <c r="D118" s="116"/>
      <c r="F118" s="110"/>
      <c r="G118" s="110"/>
      <c r="H118" s="110"/>
      <c r="I118" s="110"/>
      <c r="J118" s="110"/>
      <c r="K118" s="110"/>
    </row>
    <row r="119" ht="15.75" customHeight="1">
      <c r="D119" s="116"/>
      <c r="F119" s="110"/>
      <c r="G119" s="110"/>
      <c r="H119" s="110"/>
      <c r="I119" s="110"/>
      <c r="J119" s="110"/>
      <c r="K119" s="110"/>
    </row>
    <row r="120" ht="15.75" customHeight="1">
      <c r="D120" s="116"/>
      <c r="F120" s="110"/>
      <c r="G120" s="110"/>
      <c r="H120" s="110"/>
      <c r="I120" s="110"/>
      <c r="J120" s="110"/>
      <c r="K120" s="110"/>
    </row>
    <row r="121" ht="15.75" customHeight="1">
      <c r="D121" s="116"/>
      <c r="F121" s="110"/>
      <c r="G121" s="110"/>
      <c r="H121" s="110"/>
      <c r="I121" s="110"/>
      <c r="J121" s="110"/>
      <c r="K121" s="110"/>
    </row>
    <row r="122" ht="15.75" customHeight="1">
      <c r="D122" s="116"/>
      <c r="F122" s="110"/>
      <c r="G122" s="110"/>
      <c r="H122" s="110"/>
      <c r="I122" s="110"/>
      <c r="J122" s="110"/>
      <c r="K122" s="110"/>
    </row>
    <row r="123" ht="15.75" customHeight="1">
      <c r="D123" s="116"/>
      <c r="F123" s="110"/>
      <c r="G123" s="110"/>
      <c r="H123" s="110"/>
      <c r="I123" s="110"/>
      <c r="J123" s="110"/>
      <c r="K123" s="110"/>
    </row>
    <row r="124" ht="15.75" customHeight="1">
      <c r="D124" s="116"/>
      <c r="F124" s="110"/>
      <c r="G124" s="110"/>
      <c r="H124" s="110"/>
      <c r="I124" s="110"/>
      <c r="J124" s="110"/>
      <c r="K124" s="110"/>
    </row>
    <row r="125" ht="15.75" customHeight="1">
      <c r="D125" s="116"/>
      <c r="F125" s="110"/>
      <c r="G125" s="110"/>
      <c r="H125" s="110"/>
      <c r="I125" s="110"/>
      <c r="J125" s="110"/>
      <c r="K125" s="110"/>
    </row>
    <row r="126" ht="15.75" customHeight="1">
      <c r="D126" s="116"/>
      <c r="F126" s="110"/>
      <c r="G126" s="110"/>
      <c r="H126" s="110"/>
      <c r="I126" s="110"/>
      <c r="J126" s="110"/>
      <c r="K126" s="110"/>
    </row>
    <row r="127" ht="15.75" customHeight="1">
      <c r="D127" s="116"/>
      <c r="F127" s="110"/>
      <c r="G127" s="110"/>
      <c r="H127" s="110"/>
      <c r="I127" s="110"/>
      <c r="J127" s="110"/>
      <c r="K127" s="110"/>
    </row>
    <row r="128" ht="15.75" customHeight="1">
      <c r="D128" s="116"/>
      <c r="F128" s="110"/>
      <c r="G128" s="110"/>
      <c r="H128" s="110"/>
      <c r="I128" s="110"/>
      <c r="J128" s="110"/>
      <c r="K128" s="110"/>
    </row>
    <row r="129" ht="15.75" customHeight="1">
      <c r="D129" s="116"/>
      <c r="F129" s="110"/>
      <c r="G129" s="110"/>
      <c r="H129" s="110"/>
      <c r="I129" s="110"/>
      <c r="J129" s="110"/>
      <c r="K129" s="110"/>
    </row>
    <row r="130" ht="15.75" customHeight="1">
      <c r="D130" s="116"/>
      <c r="F130" s="110"/>
      <c r="G130" s="110"/>
      <c r="H130" s="110"/>
      <c r="I130" s="110"/>
      <c r="J130" s="110"/>
      <c r="K130" s="110"/>
    </row>
    <row r="131" ht="15.75" customHeight="1">
      <c r="D131" s="116"/>
      <c r="F131" s="110"/>
      <c r="G131" s="110"/>
      <c r="H131" s="110"/>
      <c r="I131" s="110"/>
      <c r="J131" s="110"/>
      <c r="K131" s="110"/>
    </row>
    <row r="132" ht="15.75" customHeight="1">
      <c r="D132" s="116"/>
      <c r="F132" s="110"/>
      <c r="G132" s="110"/>
      <c r="H132" s="110"/>
      <c r="I132" s="110"/>
      <c r="J132" s="110"/>
      <c r="K132" s="110"/>
    </row>
    <row r="133" ht="15.75" customHeight="1">
      <c r="D133" s="116"/>
      <c r="F133" s="110"/>
      <c r="G133" s="110"/>
      <c r="H133" s="110"/>
      <c r="I133" s="110"/>
      <c r="J133" s="110"/>
      <c r="K133" s="110"/>
    </row>
    <row r="134" ht="15.75" customHeight="1">
      <c r="D134" s="116"/>
      <c r="F134" s="110"/>
      <c r="G134" s="110"/>
      <c r="H134" s="110"/>
      <c r="I134" s="110"/>
      <c r="J134" s="110"/>
      <c r="K134" s="110"/>
    </row>
    <row r="135" ht="15.75" customHeight="1">
      <c r="D135" s="116"/>
      <c r="F135" s="110"/>
      <c r="G135" s="110"/>
      <c r="H135" s="110"/>
      <c r="I135" s="110"/>
      <c r="J135" s="110"/>
      <c r="K135" s="110"/>
    </row>
    <row r="136" ht="15.75" customHeight="1">
      <c r="D136" s="116"/>
      <c r="F136" s="110"/>
      <c r="G136" s="110"/>
      <c r="H136" s="110"/>
      <c r="I136" s="110"/>
      <c r="J136" s="110"/>
      <c r="K136" s="110"/>
    </row>
    <row r="137" ht="15.75" customHeight="1">
      <c r="D137" s="116"/>
      <c r="F137" s="110"/>
      <c r="G137" s="110"/>
      <c r="H137" s="110"/>
      <c r="I137" s="110"/>
      <c r="J137" s="110"/>
      <c r="K137" s="110"/>
    </row>
    <row r="138" ht="15.75" customHeight="1">
      <c r="D138" s="116"/>
      <c r="F138" s="110"/>
      <c r="G138" s="110"/>
      <c r="H138" s="110"/>
      <c r="I138" s="110"/>
      <c r="J138" s="110"/>
      <c r="K138" s="110"/>
    </row>
    <row r="139" ht="15.75" customHeight="1">
      <c r="D139" s="116"/>
      <c r="F139" s="110"/>
      <c r="G139" s="110"/>
      <c r="H139" s="110"/>
      <c r="I139" s="110"/>
      <c r="J139" s="110"/>
      <c r="K139" s="110"/>
    </row>
    <row r="140" ht="15.75" customHeight="1">
      <c r="D140" s="116"/>
      <c r="F140" s="110"/>
      <c r="G140" s="110"/>
      <c r="H140" s="110"/>
      <c r="I140" s="110"/>
      <c r="J140" s="110"/>
      <c r="K140" s="110"/>
    </row>
    <row r="141" ht="15.75" customHeight="1">
      <c r="D141" s="116"/>
      <c r="F141" s="110"/>
      <c r="G141" s="110"/>
      <c r="H141" s="110"/>
      <c r="I141" s="110"/>
      <c r="J141" s="110"/>
      <c r="K141" s="110"/>
    </row>
    <row r="142" ht="15.75" customHeight="1">
      <c r="D142" s="116"/>
      <c r="F142" s="110"/>
      <c r="G142" s="110"/>
      <c r="H142" s="110"/>
      <c r="I142" s="110"/>
      <c r="J142" s="110"/>
      <c r="K142" s="110"/>
    </row>
    <row r="143" ht="15.75" customHeight="1">
      <c r="D143" s="116"/>
      <c r="F143" s="110"/>
      <c r="G143" s="110"/>
      <c r="H143" s="110"/>
      <c r="I143" s="110"/>
      <c r="J143" s="110"/>
      <c r="K143" s="110"/>
    </row>
    <row r="144" ht="15.75" customHeight="1">
      <c r="D144" s="116"/>
      <c r="F144" s="110"/>
      <c r="G144" s="110"/>
      <c r="H144" s="110"/>
      <c r="I144" s="110"/>
      <c r="J144" s="110"/>
      <c r="K144" s="110"/>
    </row>
    <row r="145" ht="15.75" customHeight="1">
      <c r="D145" s="116"/>
      <c r="F145" s="110"/>
      <c r="G145" s="110"/>
      <c r="H145" s="110"/>
      <c r="I145" s="110"/>
      <c r="J145" s="110"/>
      <c r="K145" s="110"/>
    </row>
    <row r="146" ht="15.75" customHeight="1">
      <c r="D146" s="116"/>
      <c r="F146" s="110"/>
      <c r="G146" s="110"/>
      <c r="H146" s="110"/>
      <c r="I146" s="110"/>
      <c r="J146" s="110"/>
      <c r="K146" s="110"/>
    </row>
    <row r="147" ht="15.75" customHeight="1">
      <c r="D147" s="116"/>
      <c r="F147" s="110"/>
      <c r="G147" s="110"/>
      <c r="H147" s="110"/>
      <c r="I147" s="110"/>
      <c r="J147" s="110"/>
      <c r="K147" s="110"/>
    </row>
    <row r="148" ht="15.75" customHeight="1">
      <c r="D148" s="116"/>
      <c r="F148" s="110"/>
      <c r="G148" s="110"/>
      <c r="H148" s="110"/>
      <c r="I148" s="110"/>
      <c r="J148" s="110"/>
      <c r="K148" s="110"/>
    </row>
    <row r="149" ht="15.75" customHeight="1">
      <c r="D149" s="116"/>
      <c r="F149" s="110"/>
      <c r="G149" s="110"/>
      <c r="H149" s="110"/>
      <c r="I149" s="110"/>
      <c r="J149" s="110"/>
      <c r="K149" s="110"/>
    </row>
    <row r="150" ht="15.75" customHeight="1">
      <c r="D150" s="116"/>
      <c r="F150" s="110"/>
      <c r="G150" s="110"/>
      <c r="H150" s="110"/>
      <c r="I150" s="110"/>
      <c r="J150" s="110"/>
      <c r="K150" s="110"/>
    </row>
    <row r="151" ht="15.75" customHeight="1">
      <c r="D151" s="116"/>
      <c r="F151" s="110"/>
      <c r="G151" s="110"/>
      <c r="H151" s="110"/>
      <c r="I151" s="110"/>
      <c r="J151" s="110"/>
      <c r="K151" s="110"/>
    </row>
    <row r="152" ht="15.75" customHeight="1">
      <c r="D152" s="116"/>
      <c r="F152" s="110"/>
      <c r="G152" s="110"/>
      <c r="H152" s="110"/>
      <c r="I152" s="110"/>
      <c r="J152" s="110"/>
      <c r="K152" s="110"/>
    </row>
    <row r="153" ht="15.75" customHeight="1">
      <c r="D153" s="116"/>
      <c r="F153" s="110"/>
      <c r="G153" s="110"/>
      <c r="H153" s="110"/>
      <c r="I153" s="110"/>
      <c r="J153" s="110"/>
      <c r="K153" s="110"/>
    </row>
    <row r="154" ht="15.75" customHeight="1">
      <c r="D154" s="116"/>
      <c r="F154" s="110"/>
      <c r="G154" s="110"/>
      <c r="H154" s="110"/>
      <c r="I154" s="110"/>
      <c r="J154" s="110"/>
      <c r="K154" s="110"/>
    </row>
    <row r="155" ht="15.75" customHeight="1">
      <c r="D155" s="116"/>
      <c r="F155" s="110"/>
      <c r="G155" s="110"/>
      <c r="H155" s="110"/>
      <c r="I155" s="110"/>
      <c r="J155" s="110"/>
      <c r="K155" s="110"/>
    </row>
    <row r="156" ht="15.75" customHeight="1">
      <c r="D156" s="116"/>
      <c r="F156" s="110"/>
      <c r="G156" s="110"/>
      <c r="H156" s="110"/>
      <c r="I156" s="110"/>
      <c r="J156" s="110"/>
      <c r="K156" s="110"/>
    </row>
    <row r="157" ht="15.75" customHeight="1">
      <c r="D157" s="116"/>
      <c r="F157" s="110"/>
      <c r="G157" s="110"/>
      <c r="H157" s="110"/>
      <c r="I157" s="110"/>
      <c r="J157" s="110"/>
      <c r="K157" s="110"/>
    </row>
    <row r="158" ht="15.75" customHeight="1">
      <c r="D158" s="116"/>
      <c r="F158" s="110"/>
      <c r="G158" s="110"/>
      <c r="H158" s="110"/>
      <c r="I158" s="110"/>
      <c r="J158" s="110"/>
      <c r="K158" s="110"/>
    </row>
    <row r="159" ht="15.75" customHeight="1">
      <c r="D159" s="116"/>
      <c r="F159" s="110"/>
      <c r="G159" s="110"/>
      <c r="H159" s="110"/>
      <c r="I159" s="110"/>
      <c r="J159" s="110"/>
      <c r="K159" s="110"/>
    </row>
    <row r="160" ht="15.75" customHeight="1">
      <c r="D160" s="116"/>
      <c r="F160" s="110"/>
      <c r="G160" s="110"/>
      <c r="H160" s="110"/>
      <c r="I160" s="110"/>
      <c r="J160" s="110"/>
      <c r="K160" s="110"/>
    </row>
    <row r="161" ht="15.75" customHeight="1">
      <c r="D161" s="116"/>
      <c r="F161" s="110"/>
      <c r="G161" s="110"/>
      <c r="H161" s="110"/>
      <c r="I161" s="110"/>
      <c r="J161" s="110"/>
      <c r="K161" s="110"/>
    </row>
    <row r="162" ht="15.75" customHeight="1">
      <c r="D162" s="116"/>
      <c r="F162" s="110"/>
      <c r="G162" s="110"/>
      <c r="H162" s="110"/>
      <c r="I162" s="110"/>
      <c r="J162" s="110"/>
      <c r="K162" s="110"/>
    </row>
    <row r="163" ht="15.75" customHeight="1">
      <c r="D163" s="116"/>
      <c r="F163" s="110"/>
      <c r="G163" s="110"/>
      <c r="H163" s="110"/>
      <c r="I163" s="110"/>
      <c r="J163" s="110"/>
      <c r="K163" s="110"/>
    </row>
    <row r="164" ht="15.75" customHeight="1">
      <c r="D164" s="116"/>
      <c r="F164" s="110"/>
      <c r="G164" s="110"/>
      <c r="H164" s="110"/>
      <c r="I164" s="110"/>
      <c r="J164" s="110"/>
      <c r="K164" s="110"/>
    </row>
    <row r="165" ht="15.75" customHeight="1">
      <c r="D165" s="116"/>
      <c r="F165" s="110"/>
      <c r="G165" s="110"/>
      <c r="H165" s="110"/>
      <c r="I165" s="110"/>
      <c r="J165" s="110"/>
      <c r="K165" s="110"/>
    </row>
    <row r="166" ht="15.75" customHeight="1">
      <c r="D166" s="116"/>
      <c r="F166" s="110"/>
      <c r="G166" s="110"/>
      <c r="H166" s="110"/>
      <c r="I166" s="110"/>
      <c r="J166" s="110"/>
      <c r="K166" s="110"/>
    </row>
    <row r="167" ht="15.75" customHeight="1">
      <c r="D167" s="116"/>
      <c r="F167" s="110"/>
      <c r="G167" s="110"/>
      <c r="H167" s="110"/>
      <c r="I167" s="110"/>
      <c r="J167" s="110"/>
      <c r="K167" s="110"/>
    </row>
    <row r="168" ht="15.75" customHeight="1">
      <c r="D168" s="116"/>
      <c r="F168" s="110"/>
      <c r="G168" s="110"/>
      <c r="H168" s="110"/>
      <c r="I168" s="110"/>
      <c r="J168" s="110"/>
      <c r="K168" s="110"/>
    </row>
    <row r="169" ht="15.75" customHeight="1">
      <c r="D169" s="116"/>
      <c r="F169" s="110"/>
      <c r="G169" s="110"/>
      <c r="H169" s="110"/>
      <c r="I169" s="110"/>
      <c r="J169" s="110"/>
      <c r="K169" s="110"/>
    </row>
    <row r="170" ht="15.75" customHeight="1">
      <c r="D170" s="116"/>
      <c r="F170" s="110"/>
      <c r="G170" s="110"/>
      <c r="H170" s="110"/>
      <c r="I170" s="110"/>
      <c r="J170" s="110"/>
      <c r="K170" s="110"/>
    </row>
    <row r="171" ht="15.75" customHeight="1">
      <c r="D171" s="116"/>
      <c r="F171" s="110"/>
      <c r="G171" s="110"/>
      <c r="H171" s="110"/>
      <c r="I171" s="110"/>
      <c r="J171" s="110"/>
      <c r="K171" s="110"/>
    </row>
    <row r="172" ht="15.75" customHeight="1">
      <c r="D172" s="116"/>
      <c r="F172" s="110"/>
      <c r="G172" s="110"/>
      <c r="H172" s="110"/>
      <c r="I172" s="110"/>
      <c r="J172" s="110"/>
      <c r="K172" s="110"/>
    </row>
    <row r="173" ht="15.75" customHeight="1">
      <c r="D173" s="116"/>
      <c r="F173" s="110"/>
      <c r="G173" s="110"/>
      <c r="H173" s="110"/>
      <c r="I173" s="110"/>
      <c r="J173" s="110"/>
      <c r="K173" s="110"/>
    </row>
    <row r="174" ht="15.75" customHeight="1">
      <c r="D174" s="116"/>
      <c r="F174" s="110"/>
      <c r="G174" s="110"/>
      <c r="H174" s="110"/>
      <c r="I174" s="110"/>
      <c r="J174" s="110"/>
      <c r="K174" s="110"/>
    </row>
    <row r="175" ht="15.75" customHeight="1">
      <c r="D175" s="116"/>
      <c r="F175" s="110"/>
      <c r="G175" s="110"/>
      <c r="H175" s="110"/>
      <c r="I175" s="110"/>
      <c r="J175" s="110"/>
      <c r="K175" s="110"/>
    </row>
    <row r="176" ht="15.75" customHeight="1">
      <c r="D176" s="116"/>
      <c r="F176" s="110"/>
      <c r="G176" s="110"/>
      <c r="H176" s="110"/>
      <c r="I176" s="110"/>
      <c r="J176" s="110"/>
      <c r="K176" s="110"/>
    </row>
    <row r="177" ht="15.75" customHeight="1">
      <c r="D177" s="116"/>
      <c r="F177" s="110"/>
      <c r="G177" s="110"/>
      <c r="H177" s="110"/>
      <c r="I177" s="110"/>
      <c r="J177" s="110"/>
      <c r="K177" s="110"/>
    </row>
    <row r="178" ht="15.75" customHeight="1">
      <c r="D178" s="116"/>
      <c r="F178" s="110"/>
      <c r="G178" s="110"/>
      <c r="H178" s="110"/>
      <c r="I178" s="110"/>
      <c r="J178" s="110"/>
      <c r="K178" s="110"/>
    </row>
    <row r="179" ht="15.75" customHeight="1">
      <c r="D179" s="116"/>
      <c r="F179" s="110"/>
      <c r="G179" s="110"/>
      <c r="H179" s="110"/>
      <c r="I179" s="110"/>
      <c r="J179" s="110"/>
      <c r="K179" s="110"/>
    </row>
    <row r="180" ht="15.75" customHeight="1">
      <c r="D180" s="116"/>
      <c r="F180" s="110"/>
      <c r="G180" s="110"/>
      <c r="H180" s="110"/>
      <c r="I180" s="110"/>
      <c r="J180" s="110"/>
      <c r="K180" s="110"/>
    </row>
    <row r="181" ht="15.75" customHeight="1">
      <c r="D181" s="116"/>
      <c r="F181" s="110"/>
      <c r="G181" s="110"/>
      <c r="H181" s="110"/>
      <c r="I181" s="110"/>
      <c r="J181" s="110"/>
      <c r="K181" s="110"/>
    </row>
    <row r="182" ht="15.75" customHeight="1">
      <c r="D182" s="116"/>
      <c r="F182" s="110"/>
      <c r="G182" s="110"/>
      <c r="H182" s="110"/>
      <c r="I182" s="110"/>
      <c r="J182" s="110"/>
      <c r="K182" s="110"/>
    </row>
    <row r="183" ht="15.75" customHeight="1">
      <c r="D183" s="116"/>
      <c r="F183" s="110"/>
      <c r="G183" s="110"/>
      <c r="H183" s="110"/>
      <c r="I183" s="110"/>
      <c r="J183" s="110"/>
      <c r="K183" s="110"/>
    </row>
    <row r="184" ht="15.75" customHeight="1">
      <c r="D184" s="116"/>
      <c r="F184" s="110"/>
      <c r="G184" s="110"/>
      <c r="H184" s="110"/>
      <c r="I184" s="110"/>
      <c r="J184" s="110"/>
      <c r="K184" s="110"/>
    </row>
    <row r="185" ht="15.75" customHeight="1">
      <c r="D185" s="116"/>
      <c r="F185" s="110"/>
      <c r="G185" s="110"/>
      <c r="H185" s="110"/>
      <c r="I185" s="110"/>
      <c r="J185" s="110"/>
      <c r="K185" s="110"/>
    </row>
    <row r="186" ht="15.75" customHeight="1">
      <c r="D186" s="116"/>
      <c r="F186" s="110"/>
      <c r="G186" s="110"/>
      <c r="H186" s="110"/>
      <c r="I186" s="110"/>
      <c r="J186" s="110"/>
      <c r="K186" s="110"/>
    </row>
    <row r="187" ht="15.75" customHeight="1">
      <c r="D187" s="116"/>
      <c r="F187" s="110"/>
      <c r="G187" s="110"/>
      <c r="H187" s="110"/>
      <c r="I187" s="110"/>
      <c r="J187" s="110"/>
      <c r="K187" s="110"/>
    </row>
    <row r="188" ht="15.75" customHeight="1">
      <c r="D188" s="116"/>
      <c r="F188" s="110"/>
      <c r="G188" s="110"/>
      <c r="H188" s="110"/>
      <c r="I188" s="110"/>
      <c r="J188" s="110"/>
      <c r="K188" s="110"/>
    </row>
    <row r="189" ht="15.75" customHeight="1">
      <c r="D189" s="116"/>
      <c r="F189" s="110"/>
      <c r="G189" s="110"/>
      <c r="H189" s="110"/>
      <c r="I189" s="110"/>
      <c r="J189" s="110"/>
      <c r="K189" s="110"/>
    </row>
    <row r="190" ht="15.75" customHeight="1">
      <c r="D190" s="116"/>
      <c r="F190" s="110"/>
      <c r="G190" s="110"/>
      <c r="H190" s="110"/>
      <c r="I190" s="110"/>
      <c r="J190" s="110"/>
      <c r="K190" s="110"/>
    </row>
    <row r="191" ht="15.75" customHeight="1">
      <c r="D191" s="116"/>
      <c r="F191" s="110"/>
      <c r="G191" s="110"/>
      <c r="H191" s="110"/>
      <c r="I191" s="110"/>
      <c r="J191" s="110"/>
      <c r="K191" s="110"/>
    </row>
    <row r="192" ht="15.75" customHeight="1">
      <c r="D192" s="116"/>
      <c r="F192" s="110"/>
      <c r="G192" s="110"/>
      <c r="H192" s="110"/>
      <c r="I192" s="110"/>
      <c r="J192" s="110"/>
      <c r="K192" s="110"/>
    </row>
    <row r="193" ht="15.75" customHeight="1">
      <c r="D193" s="116"/>
      <c r="F193" s="110"/>
      <c r="G193" s="110"/>
      <c r="H193" s="110"/>
      <c r="I193" s="110"/>
      <c r="J193" s="110"/>
      <c r="K193" s="110"/>
    </row>
    <row r="194" ht="15.75" customHeight="1">
      <c r="D194" s="116"/>
      <c r="F194" s="110"/>
      <c r="G194" s="110"/>
      <c r="H194" s="110"/>
      <c r="I194" s="110"/>
      <c r="J194" s="110"/>
      <c r="K194" s="110"/>
    </row>
    <row r="195" ht="15.75" customHeight="1">
      <c r="D195" s="116"/>
      <c r="F195" s="110"/>
      <c r="G195" s="110"/>
      <c r="H195" s="110"/>
      <c r="I195" s="110"/>
      <c r="J195" s="110"/>
      <c r="K195" s="110"/>
    </row>
    <row r="196" ht="15.75" customHeight="1">
      <c r="D196" s="116"/>
      <c r="F196" s="110"/>
      <c r="G196" s="110"/>
      <c r="H196" s="110"/>
      <c r="I196" s="110"/>
      <c r="J196" s="110"/>
      <c r="K196" s="110"/>
    </row>
    <row r="197" ht="15.75" customHeight="1">
      <c r="D197" s="116"/>
      <c r="F197" s="110"/>
      <c r="G197" s="110"/>
      <c r="H197" s="110"/>
      <c r="I197" s="110"/>
      <c r="J197" s="110"/>
      <c r="K197" s="110"/>
    </row>
    <row r="198" ht="15.75" customHeight="1">
      <c r="D198" s="116"/>
      <c r="F198" s="110"/>
      <c r="G198" s="110"/>
      <c r="H198" s="110"/>
      <c r="I198" s="110"/>
      <c r="J198" s="110"/>
      <c r="K198" s="110"/>
    </row>
    <row r="199" ht="15.75" customHeight="1">
      <c r="D199" s="116"/>
      <c r="F199" s="110"/>
      <c r="G199" s="110"/>
      <c r="H199" s="110"/>
      <c r="I199" s="110"/>
      <c r="J199" s="110"/>
      <c r="K199" s="110"/>
    </row>
    <row r="200" ht="15.75" customHeight="1">
      <c r="D200" s="116"/>
      <c r="F200" s="110"/>
      <c r="G200" s="110"/>
      <c r="H200" s="110"/>
      <c r="I200" s="110"/>
      <c r="J200" s="110"/>
      <c r="K200" s="110"/>
    </row>
    <row r="201" ht="15.75" customHeight="1">
      <c r="D201" s="116"/>
      <c r="F201" s="110"/>
      <c r="G201" s="110"/>
      <c r="H201" s="110"/>
      <c r="I201" s="110"/>
      <c r="J201" s="110"/>
      <c r="K201" s="110"/>
    </row>
    <row r="202" ht="15.75" customHeight="1">
      <c r="D202" s="116"/>
      <c r="F202" s="110"/>
      <c r="G202" s="110"/>
      <c r="H202" s="110"/>
      <c r="I202" s="110"/>
      <c r="J202" s="110"/>
      <c r="K202" s="110"/>
    </row>
    <row r="203" ht="15.75" customHeight="1">
      <c r="D203" s="116"/>
      <c r="F203" s="110"/>
      <c r="G203" s="110"/>
      <c r="H203" s="110"/>
      <c r="I203" s="110"/>
      <c r="J203" s="110"/>
      <c r="K203" s="110"/>
    </row>
    <row r="204" ht="15.75" customHeight="1">
      <c r="D204" s="116"/>
      <c r="F204" s="110"/>
      <c r="G204" s="110"/>
      <c r="H204" s="110"/>
      <c r="I204" s="110"/>
      <c r="J204" s="110"/>
      <c r="K204" s="110"/>
    </row>
    <row r="205" ht="15.75" customHeight="1">
      <c r="D205" s="116"/>
      <c r="F205" s="110"/>
      <c r="G205" s="110"/>
      <c r="H205" s="110"/>
      <c r="I205" s="110"/>
      <c r="J205" s="110"/>
      <c r="K205" s="110"/>
    </row>
    <row r="206" ht="15.75" customHeight="1">
      <c r="D206" s="116"/>
      <c r="F206" s="110"/>
      <c r="G206" s="110"/>
      <c r="H206" s="110"/>
      <c r="I206" s="110"/>
      <c r="J206" s="110"/>
      <c r="K206" s="110"/>
    </row>
    <row r="207" ht="15.75" customHeight="1">
      <c r="D207" s="116"/>
      <c r="F207" s="110"/>
      <c r="G207" s="110"/>
      <c r="H207" s="110"/>
      <c r="I207" s="110"/>
      <c r="J207" s="110"/>
      <c r="K207" s="110"/>
    </row>
    <row r="208" ht="15.75" customHeight="1">
      <c r="D208" s="116"/>
      <c r="F208" s="110"/>
      <c r="G208" s="110"/>
      <c r="H208" s="110"/>
      <c r="I208" s="110"/>
      <c r="J208" s="110"/>
      <c r="K208" s="110"/>
    </row>
    <row r="209" ht="15.75" customHeight="1">
      <c r="D209" s="116"/>
      <c r="F209" s="110"/>
      <c r="G209" s="110"/>
      <c r="H209" s="110"/>
      <c r="I209" s="110"/>
      <c r="J209" s="110"/>
      <c r="K209" s="110"/>
    </row>
    <row r="210" ht="15.75" customHeight="1">
      <c r="D210" s="116"/>
      <c r="F210" s="110"/>
      <c r="G210" s="110"/>
      <c r="H210" s="110"/>
      <c r="I210" s="110"/>
      <c r="J210" s="110"/>
      <c r="K210" s="110"/>
    </row>
    <row r="211" ht="15.75" customHeight="1">
      <c r="D211" s="116"/>
      <c r="F211" s="110"/>
      <c r="G211" s="110"/>
      <c r="H211" s="110"/>
      <c r="I211" s="110"/>
      <c r="J211" s="110"/>
      <c r="K211" s="110"/>
    </row>
    <row r="212" ht="15.75" customHeight="1">
      <c r="D212" s="116"/>
      <c r="F212" s="110"/>
      <c r="G212" s="110"/>
      <c r="H212" s="110"/>
      <c r="I212" s="110"/>
      <c r="J212" s="110"/>
      <c r="K212" s="110"/>
    </row>
    <row r="213" ht="15.75" customHeight="1">
      <c r="D213" s="116"/>
      <c r="F213" s="110"/>
      <c r="G213" s="110"/>
      <c r="H213" s="110"/>
      <c r="I213" s="110"/>
      <c r="J213" s="110"/>
      <c r="K213" s="110"/>
    </row>
    <row r="214" ht="15.75" customHeight="1">
      <c r="D214" s="116"/>
      <c r="F214" s="110"/>
      <c r="G214" s="110"/>
      <c r="H214" s="110"/>
      <c r="I214" s="110"/>
      <c r="J214" s="110"/>
      <c r="K214" s="110"/>
    </row>
    <row r="215" ht="15.75" customHeight="1">
      <c r="D215" s="116"/>
      <c r="F215" s="110"/>
      <c r="G215" s="110"/>
      <c r="H215" s="110"/>
      <c r="I215" s="110"/>
      <c r="J215" s="110"/>
      <c r="K215" s="110"/>
    </row>
    <row r="216" ht="15.75" customHeight="1">
      <c r="D216" s="116"/>
      <c r="F216" s="110"/>
      <c r="G216" s="110"/>
      <c r="H216" s="110"/>
      <c r="I216" s="110"/>
      <c r="J216" s="110"/>
      <c r="K216" s="110"/>
    </row>
    <row r="217" ht="15.75" customHeight="1">
      <c r="D217" s="116"/>
      <c r="F217" s="110"/>
      <c r="G217" s="110"/>
      <c r="H217" s="110"/>
      <c r="I217" s="110"/>
      <c r="J217" s="110"/>
      <c r="K217" s="110"/>
    </row>
    <row r="218" ht="15.75" customHeight="1">
      <c r="D218" s="116"/>
      <c r="F218" s="110"/>
      <c r="G218" s="110"/>
      <c r="H218" s="110"/>
      <c r="I218" s="110"/>
      <c r="J218" s="110"/>
      <c r="K218" s="110"/>
    </row>
    <row r="219" ht="15.75" customHeight="1">
      <c r="D219" s="116"/>
      <c r="F219" s="110"/>
      <c r="G219" s="110"/>
      <c r="H219" s="110"/>
      <c r="I219" s="110"/>
      <c r="J219" s="110"/>
      <c r="K219" s="110"/>
    </row>
    <row r="220" ht="15.75" customHeight="1">
      <c r="D220" s="116"/>
      <c r="F220" s="110"/>
      <c r="G220" s="110"/>
      <c r="H220" s="110"/>
      <c r="I220" s="110"/>
      <c r="J220" s="110"/>
      <c r="K220" s="110"/>
    </row>
    <row r="221" ht="15.75" customHeight="1">
      <c r="D221" s="116"/>
      <c r="F221" s="110"/>
      <c r="G221" s="110"/>
      <c r="H221" s="110"/>
      <c r="I221" s="110"/>
      <c r="J221" s="110"/>
      <c r="K221" s="110"/>
    </row>
    <row r="222" ht="15.75" customHeight="1">
      <c r="D222" s="116"/>
      <c r="F222" s="110"/>
      <c r="G222" s="110"/>
      <c r="H222" s="110"/>
      <c r="I222" s="110"/>
      <c r="J222" s="110"/>
      <c r="K222" s="110"/>
    </row>
    <row r="223" ht="15.75" customHeight="1">
      <c r="D223" s="116"/>
      <c r="F223" s="110"/>
      <c r="G223" s="110"/>
      <c r="H223" s="110"/>
      <c r="I223" s="110"/>
      <c r="J223" s="110"/>
      <c r="K223" s="110"/>
    </row>
    <row r="224" ht="15.75" customHeight="1">
      <c r="D224" s="116"/>
      <c r="F224" s="110"/>
      <c r="G224" s="110"/>
      <c r="H224" s="110"/>
      <c r="I224" s="110"/>
      <c r="J224" s="110"/>
      <c r="K224" s="110"/>
    </row>
    <row r="225" ht="15.75" customHeight="1">
      <c r="D225" s="116"/>
      <c r="F225" s="110"/>
      <c r="G225" s="110"/>
      <c r="H225" s="110"/>
      <c r="I225" s="110"/>
      <c r="J225" s="110"/>
      <c r="K225" s="110"/>
    </row>
    <row r="226" ht="15.75" customHeight="1">
      <c r="D226" s="116"/>
      <c r="F226" s="110"/>
      <c r="G226" s="110"/>
      <c r="H226" s="110"/>
      <c r="I226" s="110"/>
      <c r="J226" s="110"/>
      <c r="K226" s="110"/>
    </row>
    <row r="227" ht="15.75" customHeight="1">
      <c r="D227" s="116"/>
      <c r="F227" s="110"/>
      <c r="G227" s="110"/>
      <c r="H227" s="110"/>
      <c r="I227" s="110"/>
      <c r="J227" s="110"/>
      <c r="K227" s="110"/>
    </row>
    <row r="228" ht="15.75" customHeight="1">
      <c r="D228" s="116"/>
      <c r="F228" s="110"/>
      <c r="G228" s="110"/>
      <c r="H228" s="110"/>
      <c r="I228" s="110"/>
      <c r="J228" s="110"/>
      <c r="K228" s="110"/>
    </row>
    <row r="229" ht="15.75" customHeight="1">
      <c r="D229" s="116"/>
      <c r="F229" s="110"/>
      <c r="G229" s="110"/>
      <c r="H229" s="110"/>
      <c r="I229" s="110"/>
      <c r="J229" s="110"/>
      <c r="K229" s="110"/>
    </row>
    <row r="230" ht="15.75" customHeight="1">
      <c r="D230" s="116"/>
      <c r="F230" s="110"/>
      <c r="G230" s="110"/>
      <c r="H230" s="110"/>
      <c r="I230" s="110"/>
      <c r="J230" s="110"/>
      <c r="K230" s="110"/>
    </row>
    <row r="231" ht="15.75" customHeight="1">
      <c r="D231" s="116"/>
      <c r="F231" s="110"/>
      <c r="G231" s="110"/>
      <c r="H231" s="110"/>
      <c r="I231" s="110"/>
      <c r="J231" s="110"/>
      <c r="K231" s="110"/>
    </row>
    <row r="232" ht="15.75" customHeight="1">
      <c r="D232" s="116"/>
      <c r="F232" s="110"/>
      <c r="G232" s="110"/>
      <c r="H232" s="110"/>
      <c r="I232" s="110"/>
      <c r="J232" s="110"/>
      <c r="K232" s="110"/>
    </row>
    <row r="233" ht="15.75" customHeight="1">
      <c r="D233" s="116"/>
      <c r="F233" s="110"/>
      <c r="G233" s="110"/>
      <c r="H233" s="110"/>
      <c r="I233" s="110"/>
      <c r="J233" s="110"/>
      <c r="K233" s="110"/>
    </row>
    <row r="234" ht="15.75" customHeight="1">
      <c r="D234" s="116"/>
      <c r="F234" s="110"/>
      <c r="G234" s="110"/>
      <c r="H234" s="110"/>
      <c r="I234" s="110"/>
      <c r="J234" s="110"/>
      <c r="K234" s="110"/>
    </row>
    <row r="235" ht="15.75" customHeight="1">
      <c r="D235" s="116"/>
      <c r="F235" s="110"/>
      <c r="G235" s="110"/>
      <c r="H235" s="110"/>
      <c r="I235" s="110"/>
      <c r="J235" s="110"/>
      <c r="K235" s="110"/>
    </row>
    <row r="236" ht="15.75" customHeight="1">
      <c r="D236" s="116"/>
      <c r="F236" s="110"/>
      <c r="G236" s="110"/>
      <c r="H236" s="110"/>
      <c r="I236" s="110"/>
      <c r="J236" s="110"/>
      <c r="K236" s="110"/>
    </row>
    <row r="237" ht="15.75" customHeight="1">
      <c r="D237" s="116"/>
      <c r="F237" s="110"/>
      <c r="G237" s="110"/>
      <c r="H237" s="110"/>
      <c r="I237" s="110"/>
      <c r="J237" s="110"/>
      <c r="K237" s="110"/>
    </row>
    <row r="238" ht="15.75" customHeight="1">
      <c r="D238" s="116"/>
      <c r="F238" s="110"/>
      <c r="G238" s="110"/>
      <c r="H238" s="110"/>
      <c r="I238" s="110"/>
      <c r="J238" s="110"/>
      <c r="K238" s="110"/>
    </row>
    <row r="239" ht="15.75" customHeight="1">
      <c r="D239" s="116"/>
      <c r="F239" s="110"/>
      <c r="G239" s="110"/>
      <c r="H239" s="110"/>
      <c r="I239" s="110"/>
      <c r="J239" s="110"/>
      <c r="K239" s="110"/>
    </row>
    <row r="240" ht="15.75" customHeight="1">
      <c r="D240" s="116"/>
      <c r="F240" s="110"/>
      <c r="G240" s="110"/>
      <c r="H240" s="110"/>
      <c r="I240" s="110"/>
      <c r="J240" s="110"/>
      <c r="K240" s="110"/>
    </row>
    <row r="241" ht="15.75" customHeight="1">
      <c r="D241" s="116"/>
      <c r="F241" s="110"/>
      <c r="G241" s="110"/>
      <c r="H241" s="110"/>
      <c r="I241" s="110"/>
      <c r="J241" s="110"/>
      <c r="K241" s="110"/>
    </row>
    <row r="242" ht="15.75" customHeight="1">
      <c r="D242" s="116"/>
      <c r="F242" s="110"/>
      <c r="G242" s="110"/>
      <c r="H242" s="110"/>
      <c r="I242" s="110"/>
      <c r="J242" s="110"/>
      <c r="K242" s="110"/>
    </row>
    <row r="243" ht="15.75" customHeight="1">
      <c r="D243" s="116"/>
      <c r="F243" s="110"/>
      <c r="G243" s="110"/>
      <c r="H243" s="110"/>
      <c r="I243" s="110"/>
      <c r="J243" s="110"/>
      <c r="K243" s="110"/>
    </row>
    <row r="244" ht="15.75" customHeight="1">
      <c r="D244" s="116"/>
      <c r="F244" s="110"/>
      <c r="G244" s="110"/>
      <c r="H244" s="110"/>
      <c r="I244" s="110"/>
      <c r="J244" s="110"/>
      <c r="K244" s="110"/>
    </row>
    <row r="245" ht="15.75" customHeight="1">
      <c r="D245" s="116"/>
      <c r="F245" s="110"/>
      <c r="G245" s="110"/>
      <c r="H245" s="110"/>
      <c r="I245" s="110"/>
      <c r="J245" s="110"/>
      <c r="K245" s="110"/>
    </row>
    <row r="246" ht="15.75" customHeight="1">
      <c r="D246" s="116"/>
      <c r="F246" s="110"/>
      <c r="G246" s="110"/>
      <c r="H246" s="110"/>
      <c r="I246" s="110"/>
      <c r="J246" s="110"/>
      <c r="K246" s="110"/>
    </row>
    <row r="247" ht="15.75" customHeight="1">
      <c r="D247" s="116"/>
      <c r="F247" s="110"/>
      <c r="G247" s="110"/>
      <c r="H247" s="110"/>
      <c r="I247" s="110"/>
      <c r="J247" s="110"/>
      <c r="K247" s="110"/>
    </row>
    <row r="248" ht="15.75" customHeight="1">
      <c r="D248" s="116"/>
      <c r="F248" s="110"/>
      <c r="G248" s="110"/>
      <c r="H248" s="110"/>
      <c r="I248" s="110"/>
      <c r="J248" s="110"/>
      <c r="K248" s="110"/>
    </row>
    <row r="249" ht="15.75" customHeight="1">
      <c r="D249" s="116"/>
      <c r="F249" s="110"/>
      <c r="G249" s="110"/>
      <c r="H249" s="110"/>
      <c r="I249" s="110"/>
      <c r="J249" s="110"/>
      <c r="K249" s="110"/>
    </row>
    <row r="250" ht="15.75" customHeight="1">
      <c r="D250" s="116"/>
      <c r="F250" s="110"/>
      <c r="G250" s="110"/>
      <c r="H250" s="110"/>
      <c r="I250" s="110"/>
      <c r="J250" s="110"/>
      <c r="K250" s="110"/>
    </row>
    <row r="251" ht="15.75" customHeight="1">
      <c r="D251" s="116"/>
      <c r="F251" s="110"/>
      <c r="G251" s="110"/>
      <c r="H251" s="110"/>
      <c r="I251" s="110"/>
      <c r="J251" s="110"/>
      <c r="K251" s="110"/>
    </row>
    <row r="252" ht="15.75" customHeight="1">
      <c r="D252" s="116"/>
      <c r="F252" s="110"/>
      <c r="G252" s="110"/>
      <c r="H252" s="110"/>
      <c r="I252" s="110"/>
      <c r="J252" s="110"/>
      <c r="K252" s="110"/>
    </row>
    <row r="253" ht="15.75" customHeight="1">
      <c r="D253" s="116"/>
      <c r="F253" s="110"/>
      <c r="G253" s="110"/>
      <c r="H253" s="110"/>
      <c r="I253" s="110"/>
      <c r="J253" s="110"/>
      <c r="K253" s="110"/>
    </row>
    <row r="254" ht="15.75" customHeight="1">
      <c r="D254" s="116"/>
      <c r="F254" s="110"/>
      <c r="G254" s="110"/>
      <c r="H254" s="110"/>
      <c r="I254" s="110"/>
      <c r="J254" s="110"/>
      <c r="K254" s="110"/>
    </row>
    <row r="255" ht="15.75" customHeight="1">
      <c r="D255" s="116"/>
      <c r="F255" s="110"/>
      <c r="G255" s="110"/>
      <c r="H255" s="110"/>
      <c r="I255" s="110"/>
      <c r="J255" s="110"/>
      <c r="K255" s="110"/>
    </row>
    <row r="256" ht="15.75" customHeight="1">
      <c r="D256" s="116"/>
      <c r="F256" s="110"/>
      <c r="G256" s="110"/>
      <c r="H256" s="110"/>
      <c r="I256" s="110"/>
      <c r="J256" s="110"/>
      <c r="K256" s="110"/>
    </row>
    <row r="257" ht="15.75" customHeight="1">
      <c r="D257" s="116"/>
      <c r="F257" s="110"/>
      <c r="G257" s="110"/>
      <c r="H257" s="110"/>
      <c r="I257" s="110"/>
      <c r="J257" s="110"/>
      <c r="K257" s="110"/>
    </row>
    <row r="258" ht="15.75" customHeight="1">
      <c r="D258" s="116"/>
      <c r="F258" s="110"/>
      <c r="G258" s="110"/>
      <c r="H258" s="110"/>
      <c r="I258" s="110"/>
      <c r="J258" s="110"/>
      <c r="K258" s="110"/>
    </row>
    <row r="259" ht="15.75" customHeight="1">
      <c r="D259" s="116"/>
      <c r="F259" s="110"/>
      <c r="G259" s="110"/>
      <c r="H259" s="110"/>
      <c r="I259" s="110"/>
      <c r="J259" s="110"/>
      <c r="K259" s="110"/>
    </row>
    <row r="260" ht="15.75" customHeight="1">
      <c r="D260" s="116"/>
      <c r="F260" s="110"/>
      <c r="G260" s="110"/>
      <c r="H260" s="110"/>
      <c r="I260" s="110"/>
      <c r="J260" s="110"/>
      <c r="K260" s="110"/>
    </row>
    <row r="261" ht="15.75" customHeight="1">
      <c r="D261" s="116"/>
      <c r="F261" s="110"/>
      <c r="G261" s="110"/>
      <c r="H261" s="110"/>
      <c r="I261" s="110"/>
      <c r="J261" s="110"/>
      <c r="K261" s="110"/>
    </row>
    <row r="262" ht="15.75" customHeight="1">
      <c r="D262" s="116"/>
      <c r="F262" s="110"/>
      <c r="G262" s="110"/>
      <c r="H262" s="110"/>
      <c r="I262" s="110"/>
      <c r="J262" s="110"/>
      <c r="K262" s="110"/>
    </row>
    <row r="263" ht="15.75" customHeight="1">
      <c r="D263" s="116"/>
      <c r="F263" s="110"/>
      <c r="G263" s="110"/>
      <c r="H263" s="110"/>
      <c r="I263" s="110"/>
      <c r="J263" s="110"/>
      <c r="K263" s="110"/>
    </row>
    <row r="264" ht="15.75" customHeight="1">
      <c r="D264" s="116"/>
      <c r="F264" s="110"/>
      <c r="G264" s="110"/>
      <c r="H264" s="110"/>
      <c r="I264" s="110"/>
      <c r="J264" s="110"/>
      <c r="K264" s="110"/>
    </row>
    <row r="265" ht="15.75" customHeight="1">
      <c r="D265" s="116"/>
      <c r="F265" s="110"/>
      <c r="G265" s="110"/>
      <c r="H265" s="110"/>
      <c r="I265" s="110"/>
      <c r="J265" s="110"/>
      <c r="K265" s="110"/>
    </row>
    <row r="266" ht="15.75" customHeight="1">
      <c r="D266" s="116"/>
      <c r="F266" s="110"/>
      <c r="G266" s="110"/>
      <c r="H266" s="110"/>
      <c r="I266" s="110"/>
      <c r="J266" s="110"/>
      <c r="K266" s="110"/>
    </row>
    <row r="267" ht="15.75" customHeight="1">
      <c r="D267" s="116"/>
      <c r="F267" s="110"/>
      <c r="G267" s="110"/>
      <c r="H267" s="110"/>
      <c r="I267" s="110"/>
      <c r="J267" s="110"/>
      <c r="K267" s="110"/>
    </row>
    <row r="268" ht="15.75" customHeight="1">
      <c r="D268" s="116"/>
      <c r="F268" s="110"/>
      <c r="G268" s="110"/>
      <c r="H268" s="110"/>
      <c r="I268" s="110"/>
      <c r="J268" s="110"/>
      <c r="K268" s="110"/>
    </row>
    <row r="269" ht="15.75" customHeight="1">
      <c r="D269" s="116"/>
      <c r="F269" s="110"/>
      <c r="G269" s="110"/>
      <c r="H269" s="110"/>
      <c r="I269" s="110"/>
      <c r="J269" s="110"/>
      <c r="K269" s="110"/>
    </row>
    <row r="270" ht="15.75" customHeight="1">
      <c r="D270" s="116"/>
      <c r="F270" s="110"/>
      <c r="G270" s="110"/>
      <c r="H270" s="110"/>
      <c r="I270" s="110"/>
      <c r="J270" s="110"/>
      <c r="K270" s="110"/>
    </row>
    <row r="271" ht="15.75" customHeight="1">
      <c r="D271" s="116"/>
      <c r="F271" s="110"/>
      <c r="G271" s="110"/>
      <c r="H271" s="110"/>
      <c r="I271" s="110"/>
      <c r="J271" s="110"/>
      <c r="K271" s="110"/>
    </row>
    <row r="272" ht="15.75" customHeight="1">
      <c r="D272" s="116"/>
      <c r="F272" s="110"/>
      <c r="G272" s="110"/>
      <c r="H272" s="110"/>
      <c r="I272" s="110"/>
      <c r="J272" s="110"/>
      <c r="K272" s="110"/>
    </row>
    <row r="273" ht="15.75" customHeight="1">
      <c r="D273" s="116"/>
      <c r="F273" s="110"/>
      <c r="G273" s="110"/>
      <c r="H273" s="110"/>
      <c r="I273" s="110"/>
      <c r="J273" s="110"/>
      <c r="K273" s="110"/>
    </row>
    <row r="274" ht="15.75" customHeight="1">
      <c r="D274" s="116"/>
      <c r="F274" s="110"/>
      <c r="G274" s="110"/>
      <c r="H274" s="110"/>
      <c r="I274" s="110"/>
      <c r="J274" s="110"/>
      <c r="K274" s="110"/>
    </row>
    <row r="275" ht="15.75" customHeight="1">
      <c r="D275" s="116"/>
      <c r="F275" s="110"/>
      <c r="G275" s="110"/>
      <c r="H275" s="110"/>
      <c r="I275" s="110"/>
      <c r="J275" s="110"/>
      <c r="K275" s="110"/>
    </row>
    <row r="276" ht="15.75" customHeight="1">
      <c r="D276" s="116"/>
      <c r="F276" s="110"/>
      <c r="G276" s="110"/>
      <c r="H276" s="110"/>
      <c r="I276" s="110"/>
      <c r="J276" s="110"/>
      <c r="K276" s="110"/>
    </row>
    <row r="277" ht="15.75" customHeight="1">
      <c r="D277" s="116"/>
      <c r="F277" s="110"/>
      <c r="G277" s="110"/>
      <c r="H277" s="110"/>
      <c r="I277" s="110"/>
      <c r="J277" s="110"/>
      <c r="K277" s="110"/>
    </row>
    <row r="278" ht="15.75" customHeight="1">
      <c r="D278" s="116"/>
      <c r="F278" s="110"/>
      <c r="G278" s="110"/>
      <c r="H278" s="110"/>
      <c r="I278" s="110"/>
      <c r="J278" s="110"/>
      <c r="K278" s="110"/>
    </row>
    <row r="279" ht="15.75" customHeight="1">
      <c r="D279" s="116"/>
      <c r="F279" s="110"/>
      <c r="G279" s="110"/>
      <c r="H279" s="110"/>
      <c r="I279" s="110"/>
      <c r="J279" s="110"/>
      <c r="K279" s="110"/>
    </row>
    <row r="280" ht="15.75" customHeight="1">
      <c r="D280" s="116"/>
      <c r="F280" s="110"/>
      <c r="G280" s="110"/>
      <c r="H280" s="110"/>
      <c r="I280" s="110"/>
      <c r="J280" s="110"/>
      <c r="K280" s="110"/>
    </row>
    <row r="281" ht="15.75" customHeight="1">
      <c r="D281" s="116"/>
      <c r="F281" s="110"/>
      <c r="G281" s="110"/>
      <c r="H281" s="110"/>
      <c r="I281" s="110"/>
      <c r="J281" s="110"/>
      <c r="K281" s="110"/>
    </row>
    <row r="282" ht="15.75" customHeight="1">
      <c r="D282" s="116"/>
      <c r="F282" s="110"/>
      <c r="G282" s="110"/>
      <c r="H282" s="110"/>
      <c r="I282" s="110"/>
      <c r="J282" s="110"/>
      <c r="K282" s="110"/>
    </row>
    <row r="283" ht="15.75" customHeight="1">
      <c r="D283" s="116"/>
      <c r="F283" s="110"/>
      <c r="G283" s="110"/>
      <c r="H283" s="110"/>
      <c r="I283" s="110"/>
      <c r="J283" s="110"/>
      <c r="K283" s="110"/>
    </row>
    <row r="284" ht="15.75" customHeight="1">
      <c r="D284" s="116"/>
      <c r="F284" s="110"/>
      <c r="G284" s="110"/>
      <c r="H284" s="110"/>
      <c r="I284" s="110"/>
      <c r="J284" s="110"/>
      <c r="K284" s="110"/>
    </row>
    <row r="285" ht="15.75" customHeight="1">
      <c r="D285" s="116"/>
      <c r="F285" s="110"/>
      <c r="G285" s="110"/>
      <c r="H285" s="110"/>
      <c r="I285" s="110"/>
      <c r="J285" s="110"/>
      <c r="K285" s="110"/>
    </row>
    <row r="286" ht="15.75" customHeight="1">
      <c r="D286" s="116"/>
      <c r="F286" s="110"/>
      <c r="G286" s="110"/>
      <c r="H286" s="110"/>
      <c r="I286" s="110"/>
      <c r="J286" s="110"/>
      <c r="K286" s="110"/>
    </row>
    <row r="287" ht="15.75" customHeight="1">
      <c r="D287" s="116"/>
      <c r="F287" s="110"/>
      <c r="G287" s="110"/>
      <c r="H287" s="110"/>
      <c r="I287" s="110"/>
      <c r="J287" s="110"/>
      <c r="K287" s="110"/>
    </row>
    <row r="288" ht="15.75" customHeight="1">
      <c r="D288" s="116"/>
      <c r="F288" s="110"/>
      <c r="G288" s="110"/>
      <c r="H288" s="110"/>
      <c r="I288" s="110"/>
      <c r="J288" s="110"/>
      <c r="K288" s="110"/>
    </row>
    <row r="289" ht="15.75" customHeight="1">
      <c r="D289" s="116"/>
      <c r="F289" s="110"/>
      <c r="G289" s="110"/>
      <c r="H289" s="110"/>
      <c r="I289" s="110"/>
      <c r="J289" s="110"/>
      <c r="K289" s="110"/>
    </row>
    <row r="290" ht="15.75" customHeight="1">
      <c r="D290" s="116"/>
      <c r="F290" s="110"/>
      <c r="G290" s="110"/>
      <c r="H290" s="110"/>
      <c r="I290" s="110"/>
      <c r="J290" s="110"/>
      <c r="K290" s="110"/>
    </row>
    <row r="291" ht="15.75" customHeight="1">
      <c r="D291" s="116"/>
      <c r="F291" s="110"/>
      <c r="G291" s="110"/>
      <c r="H291" s="110"/>
      <c r="I291" s="110"/>
      <c r="J291" s="110"/>
      <c r="K291" s="110"/>
    </row>
    <row r="292" ht="15.75" customHeight="1">
      <c r="D292" s="116"/>
      <c r="F292" s="110"/>
      <c r="G292" s="110"/>
      <c r="H292" s="110"/>
      <c r="I292" s="110"/>
      <c r="J292" s="110"/>
      <c r="K292" s="110"/>
    </row>
    <row r="293" ht="15.75" customHeight="1">
      <c r="D293" s="116"/>
      <c r="F293" s="110"/>
      <c r="G293" s="110"/>
      <c r="H293" s="110"/>
      <c r="I293" s="110"/>
      <c r="J293" s="110"/>
      <c r="K293" s="110"/>
    </row>
    <row r="294" ht="15.75" customHeight="1">
      <c r="D294" s="116"/>
      <c r="F294" s="110"/>
      <c r="G294" s="110"/>
      <c r="H294" s="110"/>
      <c r="I294" s="110"/>
      <c r="J294" s="110"/>
      <c r="K294" s="110"/>
    </row>
    <row r="295" ht="15.75" customHeight="1">
      <c r="D295" s="116"/>
      <c r="F295" s="110"/>
      <c r="G295" s="110"/>
      <c r="H295" s="110"/>
      <c r="I295" s="110"/>
      <c r="J295" s="110"/>
      <c r="K295" s="110"/>
    </row>
    <row r="296" ht="15.75" customHeight="1">
      <c r="D296" s="116"/>
      <c r="F296" s="110"/>
      <c r="G296" s="110"/>
      <c r="H296" s="110"/>
      <c r="I296" s="110"/>
      <c r="J296" s="110"/>
      <c r="K296" s="110"/>
    </row>
    <row r="297" ht="15.75" customHeight="1">
      <c r="D297" s="116"/>
      <c r="F297" s="110"/>
      <c r="G297" s="110"/>
      <c r="H297" s="110"/>
      <c r="I297" s="110"/>
      <c r="J297" s="110"/>
      <c r="K297" s="110"/>
    </row>
    <row r="298" ht="15.75" customHeight="1">
      <c r="D298" s="116"/>
      <c r="F298" s="110"/>
      <c r="G298" s="110"/>
      <c r="H298" s="110"/>
      <c r="I298" s="110"/>
      <c r="J298" s="110"/>
      <c r="K298" s="110"/>
    </row>
    <row r="299" ht="15.75" customHeight="1">
      <c r="D299" s="116"/>
      <c r="F299" s="110"/>
      <c r="G299" s="110"/>
      <c r="H299" s="110"/>
      <c r="I299" s="110"/>
      <c r="J299" s="110"/>
      <c r="K299" s="110"/>
    </row>
    <row r="300" ht="15.75" customHeight="1">
      <c r="D300" s="116"/>
      <c r="F300" s="110"/>
      <c r="G300" s="110"/>
      <c r="H300" s="110"/>
      <c r="I300" s="110"/>
      <c r="J300" s="110"/>
      <c r="K300" s="110"/>
    </row>
    <row r="301" ht="15.75" customHeight="1">
      <c r="D301" s="116"/>
      <c r="F301" s="110"/>
      <c r="G301" s="110"/>
      <c r="H301" s="110"/>
      <c r="I301" s="110"/>
      <c r="J301" s="110"/>
      <c r="K301" s="110"/>
    </row>
    <row r="302" ht="15.75" customHeight="1">
      <c r="D302" s="116"/>
      <c r="F302" s="110"/>
      <c r="G302" s="110"/>
      <c r="H302" s="110"/>
      <c r="I302" s="110"/>
      <c r="J302" s="110"/>
      <c r="K302" s="110"/>
    </row>
    <row r="303" ht="15.75" customHeight="1">
      <c r="D303" s="116"/>
      <c r="F303" s="110"/>
      <c r="G303" s="110"/>
      <c r="H303" s="110"/>
      <c r="I303" s="110"/>
      <c r="J303" s="110"/>
      <c r="K303" s="110"/>
    </row>
    <row r="304" ht="15.75" customHeight="1">
      <c r="D304" s="116"/>
      <c r="F304" s="110"/>
      <c r="G304" s="110"/>
      <c r="H304" s="110"/>
      <c r="I304" s="110"/>
      <c r="J304" s="110"/>
      <c r="K304" s="110"/>
    </row>
    <row r="305" ht="15.75" customHeight="1">
      <c r="D305" s="116"/>
      <c r="F305" s="110"/>
      <c r="G305" s="110"/>
      <c r="H305" s="110"/>
      <c r="I305" s="110"/>
      <c r="J305" s="110"/>
      <c r="K305" s="110"/>
    </row>
    <row r="306" ht="15.75" customHeight="1">
      <c r="D306" s="116"/>
      <c r="F306" s="110"/>
      <c r="G306" s="110"/>
      <c r="H306" s="110"/>
      <c r="I306" s="110"/>
      <c r="J306" s="110"/>
      <c r="K306" s="110"/>
    </row>
    <row r="307" ht="15.75" customHeight="1">
      <c r="D307" s="116"/>
      <c r="F307" s="110"/>
      <c r="G307" s="110"/>
      <c r="H307" s="110"/>
      <c r="I307" s="110"/>
      <c r="J307" s="110"/>
      <c r="K307" s="110"/>
    </row>
    <row r="308" ht="15.75" customHeight="1">
      <c r="D308" s="116"/>
      <c r="F308" s="110"/>
      <c r="G308" s="110"/>
      <c r="H308" s="110"/>
      <c r="I308" s="110"/>
      <c r="J308" s="110"/>
      <c r="K308" s="110"/>
    </row>
    <row r="309" ht="15.75" customHeight="1">
      <c r="D309" s="116"/>
      <c r="F309" s="110"/>
      <c r="G309" s="110"/>
      <c r="H309" s="110"/>
      <c r="I309" s="110"/>
      <c r="J309" s="110"/>
      <c r="K309" s="110"/>
    </row>
    <row r="310" ht="15.75" customHeight="1">
      <c r="D310" s="116"/>
      <c r="F310" s="110"/>
      <c r="G310" s="110"/>
      <c r="H310" s="110"/>
      <c r="I310" s="110"/>
      <c r="J310" s="110"/>
      <c r="K310" s="110"/>
    </row>
    <row r="311" ht="15.75" customHeight="1">
      <c r="D311" s="116"/>
      <c r="F311" s="110"/>
      <c r="G311" s="110"/>
      <c r="H311" s="110"/>
      <c r="I311" s="110"/>
      <c r="J311" s="110"/>
      <c r="K311" s="110"/>
    </row>
    <row r="312" ht="15.75" customHeight="1">
      <c r="D312" s="116"/>
      <c r="F312" s="110"/>
      <c r="G312" s="110"/>
      <c r="H312" s="110"/>
      <c r="I312" s="110"/>
      <c r="J312" s="110"/>
      <c r="K312" s="110"/>
    </row>
    <row r="313" ht="15.75" customHeight="1">
      <c r="D313" s="116"/>
      <c r="F313" s="110"/>
      <c r="G313" s="110"/>
      <c r="H313" s="110"/>
      <c r="I313" s="110"/>
      <c r="J313" s="110"/>
      <c r="K313" s="110"/>
    </row>
    <row r="314" ht="15.75" customHeight="1">
      <c r="D314" s="116"/>
      <c r="F314" s="110"/>
      <c r="G314" s="110"/>
      <c r="H314" s="110"/>
      <c r="I314" s="110"/>
      <c r="J314" s="110"/>
      <c r="K314" s="110"/>
    </row>
    <row r="315" ht="15.75" customHeight="1">
      <c r="D315" s="116"/>
      <c r="F315" s="110"/>
      <c r="G315" s="110"/>
      <c r="H315" s="110"/>
      <c r="I315" s="110"/>
      <c r="J315" s="110"/>
      <c r="K315" s="110"/>
    </row>
    <row r="316" ht="15.75" customHeight="1">
      <c r="D316" s="116"/>
      <c r="F316" s="110"/>
      <c r="G316" s="110"/>
      <c r="H316" s="110"/>
      <c r="I316" s="110"/>
      <c r="J316" s="110"/>
      <c r="K316" s="110"/>
    </row>
    <row r="317" ht="15.75" customHeight="1">
      <c r="D317" s="116"/>
      <c r="F317" s="110"/>
      <c r="G317" s="110"/>
      <c r="H317" s="110"/>
      <c r="I317" s="110"/>
      <c r="J317" s="110"/>
      <c r="K317" s="110"/>
    </row>
    <row r="318" ht="15.75" customHeight="1">
      <c r="D318" s="116"/>
      <c r="F318" s="110"/>
      <c r="G318" s="110"/>
      <c r="H318" s="110"/>
      <c r="I318" s="110"/>
      <c r="J318" s="110"/>
      <c r="K318" s="110"/>
    </row>
    <row r="319" ht="15.75" customHeight="1">
      <c r="D319" s="116"/>
      <c r="F319" s="110"/>
      <c r="G319" s="110"/>
      <c r="H319" s="110"/>
      <c r="I319" s="110"/>
      <c r="J319" s="110"/>
      <c r="K319" s="110"/>
    </row>
    <row r="320" ht="15.75" customHeight="1">
      <c r="D320" s="116"/>
      <c r="F320" s="110"/>
      <c r="G320" s="110"/>
      <c r="H320" s="110"/>
      <c r="I320" s="110"/>
      <c r="J320" s="110"/>
      <c r="K320" s="110"/>
    </row>
    <row r="321" ht="15.75" customHeight="1">
      <c r="D321" s="116"/>
      <c r="F321" s="110"/>
      <c r="G321" s="110"/>
      <c r="H321" s="110"/>
      <c r="I321" s="110"/>
      <c r="J321" s="110"/>
      <c r="K321" s="110"/>
    </row>
    <row r="322" ht="15.75" customHeight="1">
      <c r="D322" s="116"/>
      <c r="F322" s="110"/>
      <c r="G322" s="110"/>
      <c r="H322" s="110"/>
      <c r="I322" s="110"/>
      <c r="J322" s="110"/>
      <c r="K322" s="110"/>
    </row>
    <row r="323" ht="15.75" customHeight="1">
      <c r="D323" s="116"/>
      <c r="F323" s="110"/>
      <c r="G323" s="110"/>
      <c r="H323" s="110"/>
      <c r="I323" s="110"/>
      <c r="J323" s="110"/>
      <c r="K323" s="110"/>
    </row>
    <row r="324" ht="15.75" customHeight="1">
      <c r="D324" s="116"/>
      <c r="F324" s="110"/>
      <c r="G324" s="110"/>
      <c r="H324" s="110"/>
      <c r="I324" s="110"/>
      <c r="J324" s="110"/>
      <c r="K324" s="110"/>
    </row>
    <row r="325" ht="15.75" customHeight="1">
      <c r="D325" s="116"/>
      <c r="F325" s="110"/>
      <c r="G325" s="110"/>
      <c r="H325" s="110"/>
      <c r="I325" s="110"/>
      <c r="J325" s="110"/>
      <c r="K325" s="110"/>
    </row>
    <row r="326" ht="15.75" customHeight="1">
      <c r="D326" s="116"/>
      <c r="F326" s="110"/>
      <c r="G326" s="110"/>
      <c r="H326" s="110"/>
      <c r="I326" s="110"/>
      <c r="J326" s="110"/>
      <c r="K326" s="110"/>
    </row>
    <row r="327" ht="15.75" customHeight="1">
      <c r="D327" s="116"/>
      <c r="F327" s="110"/>
      <c r="G327" s="110"/>
      <c r="H327" s="110"/>
      <c r="I327" s="110"/>
      <c r="J327" s="110"/>
      <c r="K327" s="110"/>
    </row>
    <row r="328" ht="15.75" customHeight="1">
      <c r="D328" s="116"/>
      <c r="F328" s="110"/>
      <c r="G328" s="110"/>
      <c r="H328" s="110"/>
      <c r="I328" s="110"/>
      <c r="J328" s="110"/>
      <c r="K328" s="110"/>
    </row>
    <row r="329" ht="15.75" customHeight="1">
      <c r="D329" s="116"/>
      <c r="F329" s="110"/>
      <c r="G329" s="110"/>
      <c r="H329" s="110"/>
      <c r="I329" s="110"/>
      <c r="J329" s="110"/>
      <c r="K329" s="110"/>
    </row>
    <row r="330" ht="15.75" customHeight="1">
      <c r="D330" s="116"/>
      <c r="F330" s="110"/>
      <c r="G330" s="110"/>
      <c r="H330" s="110"/>
      <c r="I330" s="110"/>
      <c r="J330" s="110"/>
      <c r="K330" s="110"/>
    </row>
    <row r="331" ht="15.75" customHeight="1">
      <c r="D331" s="116"/>
      <c r="F331" s="110"/>
      <c r="G331" s="110"/>
      <c r="H331" s="110"/>
      <c r="I331" s="110"/>
      <c r="J331" s="110"/>
      <c r="K331" s="110"/>
    </row>
    <row r="332" ht="15.75" customHeight="1">
      <c r="D332" s="116"/>
      <c r="F332" s="110"/>
      <c r="G332" s="110"/>
      <c r="H332" s="110"/>
      <c r="I332" s="110"/>
      <c r="J332" s="110"/>
      <c r="K332" s="110"/>
    </row>
    <row r="333" ht="15.75" customHeight="1">
      <c r="D333" s="116"/>
      <c r="F333" s="110"/>
      <c r="G333" s="110"/>
      <c r="H333" s="110"/>
      <c r="I333" s="110"/>
      <c r="J333" s="110"/>
      <c r="K333" s="110"/>
    </row>
    <row r="334" ht="15.75" customHeight="1">
      <c r="D334" s="116"/>
      <c r="F334" s="110"/>
      <c r="G334" s="110"/>
      <c r="H334" s="110"/>
      <c r="I334" s="110"/>
      <c r="J334" s="110"/>
      <c r="K334" s="110"/>
    </row>
    <row r="335" ht="15.75" customHeight="1">
      <c r="D335" s="116"/>
      <c r="F335" s="110"/>
      <c r="G335" s="110"/>
      <c r="H335" s="110"/>
      <c r="I335" s="110"/>
      <c r="J335" s="110"/>
      <c r="K335" s="110"/>
    </row>
    <row r="336" ht="15.75" customHeight="1">
      <c r="D336" s="116"/>
      <c r="F336" s="110"/>
      <c r="G336" s="110"/>
      <c r="H336" s="110"/>
      <c r="I336" s="110"/>
      <c r="J336" s="110"/>
      <c r="K336" s="110"/>
    </row>
    <row r="337" ht="15.75" customHeight="1">
      <c r="D337" s="116"/>
      <c r="F337" s="110"/>
      <c r="G337" s="110"/>
      <c r="H337" s="110"/>
      <c r="I337" s="110"/>
      <c r="J337" s="110"/>
      <c r="K337" s="110"/>
    </row>
    <row r="338" ht="15.75" customHeight="1">
      <c r="D338" s="116"/>
      <c r="F338" s="110"/>
      <c r="G338" s="110"/>
      <c r="H338" s="110"/>
      <c r="I338" s="110"/>
      <c r="J338" s="110"/>
      <c r="K338" s="110"/>
    </row>
    <row r="339" ht="15.75" customHeight="1">
      <c r="D339" s="116"/>
      <c r="F339" s="110"/>
      <c r="G339" s="110"/>
      <c r="H339" s="110"/>
      <c r="I339" s="110"/>
      <c r="J339" s="110"/>
      <c r="K339" s="110"/>
    </row>
    <row r="340" ht="15.75" customHeight="1">
      <c r="D340" s="116"/>
      <c r="F340" s="110"/>
      <c r="G340" s="110"/>
      <c r="H340" s="110"/>
      <c r="I340" s="110"/>
      <c r="J340" s="110"/>
      <c r="K340" s="110"/>
    </row>
    <row r="341" ht="15.75" customHeight="1">
      <c r="D341" s="116"/>
      <c r="F341" s="110"/>
      <c r="G341" s="110"/>
      <c r="H341" s="110"/>
      <c r="I341" s="110"/>
      <c r="J341" s="110"/>
      <c r="K341" s="110"/>
    </row>
    <row r="342" ht="15.75" customHeight="1">
      <c r="D342" s="116"/>
      <c r="F342" s="110"/>
      <c r="G342" s="110"/>
      <c r="H342" s="110"/>
      <c r="I342" s="110"/>
      <c r="J342" s="110"/>
      <c r="K342" s="110"/>
    </row>
    <row r="343" ht="15.75" customHeight="1">
      <c r="D343" s="116"/>
      <c r="F343" s="110"/>
      <c r="G343" s="110"/>
      <c r="H343" s="110"/>
      <c r="I343" s="110"/>
      <c r="J343" s="110"/>
      <c r="K343" s="110"/>
    </row>
    <row r="344" ht="15.75" customHeight="1">
      <c r="D344" s="116"/>
      <c r="F344" s="110"/>
      <c r="G344" s="110"/>
      <c r="H344" s="110"/>
      <c r="I344" s="110"/>
      <c r="J344" s="110"/>
      <c r="K344" s="110"/>
    </row>
    <row r="345" ht="15.75" customHeight="1">
      <c r="D345" s="116"/>
      <c r="F345" s="110"/>
      <c r="G345" s="110"/>
      <c r="H345" s="110"/>
      <c r="I345" s="110"/>
      <c r="J345" s="110"/>
      <c r="K345" s="110"/>
    </row>
    <row r="346" ht="15.75" customHeight="1">
      <c r="D346" s="116"/>
      <c r="F346" s="110"/>
      <c r="G346" s="110"/>
      <c r="H346" s="110"/>
      <c r="I346" s="110"/>
      <c r="J346" s="110"/>
      <c r="K346" s="110"/>
    </row>
    <row r="347" ht="15.75" customHeight="1">
      <c r="D347" s="116"/>
      <c r="F347" s="110"/>
      <c r="G347" s="110"/>
      <c r="H347" s="110"/>
      <c r="I347" s="110"/>
      <c r="J347" s="110"/>
      <c r="K347" s="110"/>
    </row>
    <row r="348" ht="15.75" customHeight="1">
      <c r="D348" s="116"/>
      <c r="F348" s="110"/>
      <c r="G348" s="110"/>
      <c r="H348" s="110"/>
      <c r="I348" s="110"/>
      <c r="J348" s="110"/>
      <c r="K348" s="110"/>
    </row>
    <row r="349" ht="15.75" customHeight="1">
      <c r="D349" s="116"/>
      <c r="F349" s="110"/>
      <c r="G349" s="110"/>
      <c r="H349" s="110"/>
      <c r="I349" s="110"/>
      <c r="J349" s="110"/>
      <c r="K349" s="110"/>
    </row>
    <row r="350" ht="15.75" customHeight="1">
      <c r="D350" s="116"/>
      <c r="F350" s="110"/>
      <c r="G350" s="110"/>
      <c r="H350" s="110"/>
      <c r="I350" s="110"/>
      <c r="J350" s="110"/>
      <c r="K350" s="110"/>
    </row>
    <row r="351" ht="15.75" customHeight="1">
      <c r="D351" s="116"/>
      <c r="F351" s="110"/>
      <c r="G351" s="110"/>
      <c r="H351" s="110"/>
      <c r="I351" s="110"/>
      <c r="J351" s="110"/>
      <c r="K351" s="110"/>
    </row>
    <row r="352" ht="15.75" customHeight="1">
      <c r="D352" s="116"/>
      <c r="F352" s="110"/>
      <c r="G352" s="110"/>
      <c r="H352" s="110"/>
      <c r="I352" s="110"/>
      <c r="J352" s="110"/>
      <c r="K352" s="110"/>
    </row>
    <row r="353" ht="15.75" customHeight="1">
      <c r="D353" s="116"/>
      <c r="F353" s="110"/>
      <c r="G353" s="110"/>
      <c r="H353" s="110"/>
      <c r="I353" s="110"/>
      <c r="J353" s="110"/>
      <c r="K353" s="110"/>
    </row>
    <row r="354" ht="15.75" customHeight="1">
      <c r="D354" s="116"/>
      <c r="F354" s="110"/>
      <c r="G354" s="110"/>
      <c r="H354" s="110"/>
      <c r="I354" s="110"/>
      <c r="J354" s="110"/>
      <c r="K354" s="110"/>
    </row>
    <row r="355" ht="15.75" customHeight="1">
      <c r="D355" s="116"/>
      <c r="F355" s="110"/>
      <c r="G355" s="110"/>
      <c r="H355" s="110"/>
      <c r="I355" s="110"/>
      <c r="J355" s="110"/>
      <c r="K355" s="110"/>
    </row>
    <row r="356" ht="15.75" customHeight="1">
      <c r="D356" s="116"/>
      <c r="F356" s="110"/>
      <c r="G356" s="110"/>
      <c r="H356" s="110"/>
      <c r="I356" s="110"/>
      <c r="J356" s="110"/>
      <c r="K356" s="110"/>
    </row>
    <row r="357" ht="15.75" customHeight="1">
      <c r="D357" s="116"/>
      <c r="F357" s="110"/>
      <c r="G357" s="110"/>
      <c r="H357" s="110"/>
      <c r="I357" s="110"/>
      <c r="J357" s="110"/>
      <c r="K357" s="110"/>
    </row>
    <row r="358" ht="15.75" customHeight="1">
      <c r="D358" s="116"/>
      <c r="F358" s="110"/>
      <c r="G358" s="110"/>
      <c r="H358" s="110"/>
      <c r="I358" s="110"/>
      <c r="J358" s="110"/>
      <c r="K358" s="110"/>
    </row>
    <row r="359" ht="15.75" customHeight="1">
      <c r="D359" s="116"/>
      <c r="F359" s="110"/>
      <c r="G359" s="110"/>
      <c r="H359" s="110"/>
      <c r="I359" s="110"/>
      <c r="J359" s="110"/>
      <c r="K359" s="110"/>
    </row>
    <row r="360" ht="15.75" customHeight="1">
      <c r="D360" s="116"/>
      <c r="F360" s="110"/>
      <c r="G360" s="110"/>
      <c r="H360" s="110"/>
      <c r="I360" s="110"/>
      <c r="J360" s="110"/>
      <c r="K360" s="110"/>
    </row>
    <row r="361" ht="15.75" customHeight="1">
      <c r="D361" s="116"/>
      <c r="F361" s="110"/>
      <c r="G361" s="110"/>
      <c r="H361" s="110"/>
      <c r="I361" s="110"/>
      <c r="J361" s="110"/>
      <c r="K361" s="110"/>
    </row>
    <row r="362" ht="15.75" customHeight="1">
      <c r="D362" s="116"/>
      <c r="F362" s="110"/>
      <c r="G362" s="110"/>
      <c r="H362" s="110"/>
      <c r="I362" s="110"/>
      <c r="J362" s="110"/>
      <c r="K362" s="110"/>
    </row>
    <row r="363" ht="15.75" customHeight="1">
      <c r="D363" s="116"/>
      <c r="F363" s="110"/>
      <c r="G363" s="110"/>
      <c r="H363" s="110"/>
      <c r="I363" s="110"/>
      <c r="J363" s="110"/>
      <c r="K363" s="110"/>
    </row>
    <row r="364" ht="15.75" customHeight="1">
      <c r="D364" s="116"/>
      <c r="F364" s="110"/>
      <c r="G364" s="110"/>
      <c r="H364" s="110"/>
      <c r="I364" s="110"/>
      <c r="J364" s="110"/>
      <c r="K364" s="110"/>
    </row>
    <row r="365" ht="15.75" customHeight="1">
      <c r="D365" s="116"/>
      <c r="F365" s="110"/>
      <c r="G365" s="110"/>
      <c r="H365" s="110"/>
      <c r="I365" s="110"/>
      <c r="J365" s="110"/>
      <c r="K365" s="110"/>
    </row>
    <row r="366" ht="15.75" customHeight="1">
      <c r="D366" s="116"/>
      <c r="F366" s="110"/>
      <c r="G366" s="110"/>
      <c r="H366" s="110"/>
      <c r="I366" s="110"/>
      <c r="J366" s="110"/>
      <c r="K366" s="110"/>
    </row>
    <row r="367" ht="15.75" customHeight="1">
      <c r="D367" s="116"/>
      <c r="F367" s="110"/>
      <c r="G367" s="110"/>
      <c r="H367" s="110"/>
      <c r="I367" s="110"/>
      <c r="J367" s="110"/>
      <c r="K367" s="110"/>
    </row>
    <row r="368" ht="15.75" customHeight="1">
      <c r="D368" s="116"/>
      <c r="F368" s="110"/>
      <c r="G368" s="110"/>
      <c r="H368" s="110"/>
      <c r="I368" s="110"/>
      <c r="J368" s="110"/>
      <c r="K368" s="110"/>
    </row>
    <row r="369" ht="15.75" customHeight="1">
      <c r="D369" s="116"/>
      <c r="F369" s="110"/>
      <c r="G369" s="110"/>
      <c r="H369" s="110"/>
      <c r="I369" s="110"/>
      <c r="J369" s="110"/>
      <c r="K369" s="110"/>
    </row>
    <row r="370" ht="15.75" customHeight="1">
      <c r="D370" s="116"/>
      <c r="F370" s="110"/>
      <c r="G370" s="110"/>
      <c r="H370" s="110"/>
      <c r="I370" s="110"/>
      <c r="J370" s="110"/>
      <c r="K370" s="110"/>
    </row>
    <row r="371" ht="15.75" customHeight="1">
      <c r="D371" s="116"/>
      <c r="F371" s="110"/>
      <c r="G371" s="110"/>
      <c r="H371" s="110"/>
      <c r="I371" s="110"/>
      <c r="J371" s="110"/>
      <c r="K371" s="110"/>
    </row>
    <row r="372" ht="15.75" customHeight="1">
      <c r="D372" s="116"/>
      <c r="F372" s="110"/>
      <c r="G372" s="110"/>
      <c r="H372" s="110"/>
      <c r="I372" s="110"/>
      <c r="J372" s="110"/>
      <c r="K372" s="110"/>
    </row>
    <row r="373" ht="15.75" customHeight="1">
      <c r="D373" s="116"/>
      <c r="F373" s="110"/>
      <c r="G373" s="110"/>
      <c r="H373" s="110"/>
      <c r="I373" s="110"/>
      <c r="J373" s="110"/>
      <c r="K373" s="110"/>
    </row>
    <row r="374" ht="15.75" customHeight="1">
      <c r="D374" s="116"/>
      <c r="F374" s="110"/>
      <c r="G374" s="110"/>
      <c r="H374" s="110"/>
      <c r="I374" s="110"/>
      <c r="J374" s="110"/>
      <c r="K374" s="110"/>
    </row>
    <row r="375" ht="15.75" customHeight="1">
      <c r="D375" s="116"/>
      <c r="F375" s="110"/>
      <c r="G375" s="110"/>
      <c r="H375" s="110"/>
      <c r="I375" s="110"/>
      <c r="J375" s="110"/>
      <c r="K375" s="110"/>
    </row>
    <row r="376" ht="15.75" customHeight="1">
      <c r="D376" s="116"/>
      <c r="F376" s="110"/>
      <c r="G376" s="110"/>
      <c r="H376" s="110"/>
      <c r="I376" s="110"/>
      <c r="J376" s="110"/>
      <c r="K376" s="110"/>
    </row>
    <row r="377" ht="15.75" customHeight="1">
      <c r="D377" s="116"/>
      <c r="F377" s="110"/>
      <c r="G377" s="110"/>
      <c r="H377" s="110"/>
      <c r="I377" s="110"/>
      <c r="J377" s="110"/>
      <c r="K377" s="110"/>
    </row>
    <row r="378" ht="15.75" customHeight="1">
      <c r="D378" s="116"/>
      <c r="F378" s="110"/>
      <c r="G378" s="110"/>
      <c r="H378" s="110"/>
      <c r="I378" s="110"/>
      <c r="J378" s="110"/>
      <c r="K378" s="110"/>
    </row>
    <row r="379" ht="15.75" customHeight="1">
      <c r="D379" s="116"/>
      <c r="F379" s="110"/>
      <c r="G379" s="110"/>
      <c r="H379" s="110"/>
      <c r="I379" s="110"/>
      <c r="J379" s="110"/>
      <c r="K379" s="110"/>
    </row>
    <row r="380" ht="15.75" customHeight="1">
      <c r="D380" s="116"/>
      <c r="F380" s="110"/>
      <c r="G380" s="110"/>
      <c r="H380" s="110"/>
      <c r="I380" s="110"/>
      <c r="J380" s="110"/>
      <c r="K380" s="110"/>
    </row>
    <row r="381" ht="15.75" customHeight="1">
      <c r="D381" s="116"/>
      <c r="F381" s="110"/>
      <c r="G381" s="110"/>
      <c r="H381" s="110"/>
      <c r="I381" s="110"/>
      <c r="J381" s="110"/>
      <c r="K381" s="110"/>
    </row>
    <row r="382" ht="15.75" customHeight="1">
      <c r="D382" s="116"/>
      <c r="F382" s="110"/>
      <c r="G382" s="110"/>
      <c r="H382" s="110"/>
      <c r="I382" s="110"/>
      <c r="J382" s="110"/>
      <c r="K382" s="110"/>
    </row>
    <row r="383" ht="15.75" customHeight="1">
      <c r="D383" s="116"/>
      <c r="F383" s="110"/>
      <c r="G383" s="110"/>
      <c r="H383" s="110"/>
      <c r="I383" s="110"/>
      <c r="J383" s="110"/>
      <c r="K383" s="110"/>
    </row>
    <row r="384" ht="15.75" customHeight="1">
      <c r="D384" s="116"/>
      <c r="F384" s="110"/>
      <c r="G384" s="110"/>
      <c r="H384" s="110"/>
      <c r="I384" s="110"/>
      <c r="J384" s="110"/>
      <c r="K384" s="110"/>
    </row>
    <row r="385" ht="15.75" customHeight="1">
      <c r="D385" s="116"/>
      <c r="F385" s="110"/>
      <c r="G385" s="110"/>
      <c r="H385" s="110"/>
      <c r="I385" s="110"/>
      <c r="J385" s="110"/>
      <c r="K385" s="110"/>
    </row>
    <row r="386" ht="15.75" customHeight="1">
      <c r="D386" s="116"/>
      <c r="F386" s="110"/>
      <c r="G386" s="110"/>
      <c r="H386" s="110"/>
      <c r="I386" s="110"/>
      <c r="J386" s="110"/>
      <c r="K386" s="110"/>
    </row>
    <row r="387" ht="15.75" customHeight="1">
      <c r="D387" s="116"/>
      <c r="F387" s="110"/>
      <c r="G387" s="110"/>
      <c r="H387" s="110"/>
      <c r="I387" s="110"/>
      <c r="J387" s="110"/>
      <c r="K387" s="110"/>
    </row>
    <row r="388" ht="15.75" customHeight="1">
      <c r="D388" s="116"/>
      <c r="F388" s="110"/>
      <c r="G388" s="110"/>
      <c r="H388" s="110"/>
      <c r="I388" s="110"/>
      <c r="J388" s="110"/>
      <c r="K388" s="110"/>
    </row>
    <row r="389" ht="15.75" customHeight="1">
      <c r="D389" s="116"/>
      <c r="F389" s="110"/>
      <c r="G389" s="110"/>
      <c r="H389" s="110"/>
      <c r="I389" s="110"/>
      <c r="J389" s="110"/>
      <c r="K389" s="110"/>
    </row>
    <row r="390" ht="15.75" customHeight="1">
      <c r="D390" s="116"/>
      <c r="F390" s="110"/>
      <c r="G390" s="110"/>
      <c r="H390" s="110"/>
      <c r="I390" s="110"/>
      <c r="J390" s="110"/>
      <c r="K390" s="110"/>
    </row>
    <row r="391" ht="15.75" customHeight="1">
      <c r="D391" s="116"/>
      <c r="F391" s="110"/>
      <c r="G391" s="110"/>
      <c r="H391" s="110"/>
      <c r="I391" s="110"/>
      <c r="J391" s="110"/>
      <c r="K391" s="110"/>
    </row>
    <row r="392" ht="15.75" customHeight="1">
      <c r="D392" s="116"/>
      <c r="F392" s="110"/>
      <c r="G392" s="110"/>
      <c r="H392" s="110"/>
      <c r="I392" s="110"/>
      <c r="J392" s="110"/>
      <c r="K392" s="110"/>
    </row>
    <row r="393" ht="15.75" customHeight="1">
      <c r="D393" s="116"/>
      <c r="F393" s="110"/>
      <c r="G393" s="110"/>
      <c r="H393" s="110"/>
      <c r="I393" s="110"/>
      <c r="J393" s="110"/>
      <c r="K393" s="110"/>
    </row>
    <row r="394" ht="15.75" customHeight="1">
      <c r="D394" s="116"/>
      <c r="F394" s="110"/>
      <c r="G394" s="110"/>
      <c r="H394" s="110"/>
      <c r="I394" s="110"/>
      <c r="J394" s="110"/>
      <c r="K394" s="110"/>
    </row>
    <row r="395" ht="15.75" customHeight="1">
      <c r="D395" s="116"/>
      <c r="F395" s="110"/>
      <c r="G395" s="110"/>
      <c r="H395" s="110"/>
      <c r="I395" s="110"/>
      <c r="J395" s="110"/>
      <c r="K395" s="110"/>
    </row>
    <row r="396" ht="15.75" customHeight="1">
      <c r="D396" s="116"/>
      <c r="F396" s="110"/>
      <c r="G396" s="110"/>
      <c r="H396" s="110"/>
      <c r="I396" s="110"/>
      <c r="J396" s="110"/>
      <c r="K396" s="110"/>
    </row>
    <row r="397" ht="15.75" customHeight="1">
      <c r="D397" s="116"/>
      <c r="F397" s="110"/>
      <c r="G397" s="110"/>
      <c r="H397" s="110"/>
      <c r="I397" s="110"/>
      <c r="J397" s="110"/>
      <c r="K397" s="110"/>
    </row>
    <row r="398" ht="15.75" customHeight="1">
      <c r="D398" s="116"/>
      <c r="F398" s="110"/>
      <c r="G398" s="110"/>
      <c r="H398" s="110"/>
      <c r="I398" s="110"/>
      <c r="J398" s="110"/>
      <c r="K398" s="110"/>
    </row>
    <row r="399" ht="15.75" customHeight="1">
      <c r="D399" s="116"/>
      <c r="F399" s="110"/>
      <c r="G399" s="110"/>
      <c r="H399" s="110"/>
      <c r="I399" s="110"/>
      <c r="J399" s="110"/>
      <c r="K399" s="110"/>
    </row>
    <row r="400" ht="15.75" customHeight="1">
      <c r="D400" s="116"/>
      <c r="F400" s="110"/>
      <c r="G400" s="110"/>
      <c r="H400" s="110"/>
      <c r="I400" s="110"/>
      <c r="J400" s="110"/>
      <c r="K400" s="110"/>
    </row>
    <row r="401" ht="15.75" customHeight="1">
      <c r="D401" s="116"/>
      <c r="F401" s="110"/>
      <c r="G401" s="110"/>
      <c r="H401" s="110"/>
      <c r="I401" s="110"/>
      <c r="J401" s="110"/>
      <c r="K401" s="110"/>
    </row>
    <row r="402" ht="15.75" customHeight="1">
      <c r="D402" s="116"/>
      <c r="F402" s="110"/>
      <c r="G402" s="110"/>
      <c r="H402" s="110"/>
      <c r="I402" s="110"/>
      <c r="J402" s="110"/>
      <c r="K402" s="110"/>
    </row>
    <row r="403" ht="15.75" customHeight="1">
      <c r="D403" s="116"/>
      <c r="F403" s="110"/>
      <c r="G403" s="110"/>
      <c r="H403" s="110"/>
      <c r="I403" s="110"/>
      <c r="J403" s="110"/>
      <c r="K403" s="110"/>
    </row>
    <row r="404" ht="15.75" customHeight="1">
      <c r="D404" s="116"/>
      <c r="F404" s="110"/>
      <c r="G404" s="110"/>
      <c r="H404" s="110"/>
      <c r="I404" s="110"/>
      <c r="J404" s="110"/>
      <c r="K404" s="110"/>
    </row>
    <row r="405" ht="15.75" customHeight="1">
      <c r="D405" s="116"/>
      <c r="F405" s="110"/>
      <c r="G405" s="110"/>
      <c r="H405" s="110"/>
      <c r="I405" s="110"/>
      <c r="J405" s="110"/>
      <c r="K405" s="110"/>
    </row>
    <row r="406" ht="15.75" customHeight="1">
      <c r="D406" s="116"/>
      <c r="F406" s="110"/>
      <c r="G406" s="110"/>
      <c r="H406" s="110"/>
      <c r="I406" s="110"/>
      <c r="J406" s="110"/>
      <c r="K406" s="110"/>
    </row>
    <row r="407" ht="15.75" customHeight="1">
      <c r="D407" s="116"/>
      <c r="F407" s="110"/>
      <c r="G407" s="110"/>
      <c r="H407" s="110"/>
      <c r="I407" s="110"/>
      <c r="J407" s="110"/>
      <c r="K407" s="110"/>
    </row>
    <row r="408" ht="15.75" customHeight="1">
      <c r="D408" s="116"/>
      <c r="F408" s="110"/>
      <c r="G408" s="110"/>
      <c r="H408" s="110"/>
      <c r="I408" s="110"/>
      <c r="J408" s="110"/>
      <c r="K408" s="110"/>
    </row>
    <row r="409" ht="15.75" customHeight="1">
      <c r="D409" s="116"/>
      <c r="F409" s="110"/>
      <c r="G409" s="110"/>
      <c r="H409" s="110"/>
      <c r="I409" s="110"/>
      <c r="J409" s="110"/>
      <c r="K409" s="110"/>
    </row>
    <row r="410" ht="15.75" customHeight="1">
      <c r="D410" s="116"/>
      <c r="F410" s="110"/>
      <c r="G410" s="110"/>
      <c r="H410" s="110"/>
      <c r="I410" s="110"/>
      <c r="J410" s="110"/>
      <c r="K410" s="110"/>
    </row>
    <row r="411" ht="15.75" customHeight="1">
      <c r="D411" s="116"/>
      <c r="F411" s="110"/>
      <c r="G411" s="110"/>
      <c r="H411" s="110"/>
      <c r="I411" s="110"/>
      <c r="J411" s="110"/>
      <c r="K411" s="110"/>
    </row>
    <row r="412" ht="15.75" customHeight="1">
      <c r="D412" s="116"/>
      <c r="F412" s="110"/>
      <c r="G412" s="110"/>
      <c r="H412" s="110"/>
      <c r="I412" s="110"/>
      <c r="J412" s="110"/>
      <c r="K412" s="110"/>
    </row>
    <row r="413" ht="15.75" customHeight="1">
      <c r="D413" s="116"/>
      <c r="F413" s="110"/>
      <c r="G413" s="110"/>
      <c r="H413" s="110"/>
      <c r="I413" s="110"/>
      <c r="J413" s="110"/>
      <c r="K413" s="110"/>
    </row>
    <row r="414" ht="15.75" customHeight="1">
      <c r="D414" s="116"/>
      <c r="F414" s="110"/>
      <c r="G414" s="110"/>
      <c r="H414" s="110"/>
      <c r="I414" s="110"/>
      <c r="J414" s="110"/>
      <c r="K414" s="110"/>
    </row>
    <row r="415" ht="15.75" customHeight="1">
      <c r="D415" s="116"/>
      <c r="F415" s="110"/>
      <c r="G415" s="110"/>
      <c r="H415" s="110"/>
      <c r="I415" s="110"/>
      <c r="J415" s="110"/>
      <c r="K415" s="110"/>
    </row>
    <row r="416" ht="15.75" customHeight="1">
      <c r="D416" s="116"/>
      <c r="F416" s="110"/>
      <c r="G416" s="110"/>
      <c r="H416" s="110"/>
      <c r="I416" s="110"/>
      <c r="J416" s="110"/>
      <c r="K416" s="110"/>
    </row>
    <row r="417" ht="15.75" customHeight="1">
      <c r="D417" s="116"/>
      <c r="F417" s="110"/>
      <c r="G417" s="110"/>
      <c r="H417" s="110"/>
      <c r="I417" s="110"/>
      <c r="J417" s="110"/>
      <c r="K417" s="110"/>
    </row>
    <row r="418" ht="15.75" customHeight="1">
      <c r="D418" s="116"/>
      <c r="F418" s="110"/>
      <c r="G418" s="110"/>
      <c r="H418" s="110"/>
      <c r="I418" s="110"/>
      <c r="J418" s="110"/>
      <c r="K418" s="110"/>
    </row>
    <row r="419" ht="15.75" customHeight="1">
      <c r="D419" s="116"/>
      <c r="F419" s="110"/>
      <c r="G419" s="110"/>
      <c r="H419" s="110"/>
      <c r="I419" s="110"/>
      <c r="J419" s="110"/>
      <c r="K419" s="110"/>
    </row>
    <row r="420" ht="15.75" customHeight="1">
      <c r="D420" s="116"/>
      <c r="F420" s="110"/>
      <c r="G420" s="110"/>
      <c r="H420" s="110"/>
      <c r="I420" s="110"/>
      <c r="J420" s="110"/>
      <c r="K420" s="110"/>
    </row>
    <row r="421" ht="15.75" customHeight="1">
      <c r="D421" s="116"/>
      <c r="F421" s="110"/>
      <c r="G421" s="110"/>
      <c r="H421" s="110"/>
      <c r="I421" s="110"/>
      <c r="J421" s="110"/>
      <c r="K421" s="110"/>
    </row>
    <row r="422" ht="15.75" customHeight="1">
      <c r="D422" s="116"/>
      <c r="F422" s="110"/>
      <c r="G422" s="110"/>
      <c r="H422" s="110"/>
      <c r="I422" s="110"/>
      <c r="J422" s="110"/>
      <c r="K422" s="110"/>
    </row>
    <row r="423" ht="15.75" customHeight="1">
      <c r="D423" s="116"/>
      <c r="F423" s="110"/>
      <c r="G423" s="110"/>
      <c r="H423" s="110"/>
      <c r="I423" s="110"/>
      <c r="J423" s="110"/>
      <c r="K423" s="110"/>
    </row>
    <row r="424" ht="15.75" customHeight="1">
      <c r="D424" s="116"/>
      <c r="F424" s="110"/>
      <c r="G424" s="110"/>
      <c r="H424" s="110"/>
      <c r="I424" s="110"/>
      <c r="J424" s="110"/>
      <c r="K424" s="110"/>
    </row>
    <row r="425" ht="15.75" customHeight="1">
      <c r="D425" s="116"/>
      <c r="F425" s="110"/>
      <c r="G425" s="110"/>
      <c r="H425" s="110"/>
      <c r="I425" s="110"/>
      <c r="J425" s="110"/>
      <c r="K425" s="110"/>
    </row>
    <row r="426" ht="15.75" customHeight="1">
      <c r="D426" s="116"/>
      <c r="F426" s="110"/>
      <c r="G426" s="110"/>
      <c r="H426" s="110"/>
      <c r="I426" s="110"/>
      <c r="J426" s="110"/>
      <c r="K426" s="110"/>
    </row>
    <row r="427" ht="15.75" customHeight="1">
      <c r="D427" s="116"/>
      <c r="F427" s="110"/>
      <c r="G427" s="110"/>
      <c r="H427" s="110"/>
      <c r="I427" s="110"/>
      <c r="J427" s="110"/>
      <c r="K427" s="110"/>
    </row>
    <row r="428" ht="15.75" customHeight="1">
      <c r="D428" s="116"/>
      <c r="F428" s="110"/>
      <c r="G428" s="110"/>
      <c r="H428" s="110"/>
      <c r="I428" s="110"/>
      <c r="J428" s="110"/>
      <c r="K428" s="110"/>
    </row>
    <row r="429" ht="15.75" customHeight="1">
      <c r="D429" s="116"/>
      <c r="F429" s="110"/>
      <c r="G429" s="110"/>
      <c r="H429" s="110"/>
      <c r="I429" s="110"/>
      <c r="J429" s="110"/>
      <c r="K429" s="110"/>
    </row>
    <row r="430" ht="15.75" customHeight="1">
      <c r="D430" s="116"/>
      <c r="F430" s="110"/>
      <c r="G430" s="110"/>
      <c r="H430" s="110"/>
      <c r="I430" s="110"/>
      <c r="J430" s="110"/>
      <c r="K430" s="110"/>
    </row>
    <row r="431" ht="15.75" customHeight="1">
      <c r="D431" s="116"/>
      <c r="F431" s="110"/>
      <c r="G431" s="110"/>
      <c r="H431" s="110"/>
      <c r="I431" s="110"/>
      <c r="J431" s="110"/>
      <c r="K431" s="110"/>
    </row>
    <row r="432" ht="15.75" customHeight="1">
      <c r="D432" s="116"/>
      <c r="F432" s="110"/>
      <c r="G432" s="110"/>
      <c r="H432" s="110"/>
      <c r="I432" s="110"/>
      <c r="J432" s="110"/>
      <c r="K432" s="110"/>
    </row>
    <row r="433" ht="15.75" customHeight="1">
      <c r="D433" s="116"/>
      <c r="F433" s="110"/>
      <c r="G433" s="110"/>
      <c r="H433" s="110"/>
      <c r="I433" s="110"/>
      <c r="J433" s="110"/>
      <c r="K433" s="110"/>
    </row>
    <row r="434" ht="15.75" customHeight="1">
      <c r="D434" s="116"/>
      <c r="F434" s="110"/>
      <c r="G434" s="110"/>
      <c r="H434" s="110"/>
      <c r="I434" s="110"/>
      <c r="J434" s="110"/>
      <c r="K434" s="110"/>
    </row>
    <row r="435" ht="15.75" customHeight="1">
      <c r="D435" s="116"/>
      <c r="F435" s="110"/>
      <c r="G435" s="110"/>
      <c r="H435" s="110"/>
      <c r="I435" s="110"/>
      <c r="J435" s="110"/>
      <c r="K435" s="110"/>
    </row>
    <row r="436" ht="15.75" customHeight="1">
      <c r="D436" s="116"/>
      <c r="F436" s="110"/>
      <c r="G436" s="110"/>
      <c r="H436" s="110"/>
      <c r="I436" s="110"/>
      <c r="J436" s="110"/>
      <c r="K436" s="110"/>
    </row>
    <row r="437" ht="15.75" customHeight="1">
      <c r="D437" s="116"/>
      <c r="F437" s="110"/>
      <c r="G437" s="110"/>
      <c r="H437" s="110"/>
      <c r="I437" s="110"/>
      <c r="J437" s="110"/>
      <c r="K437" s="110"/>
    </row>
    <row r="438" ht="15.75" customHeight="1">
      <c r="D438" s="116"/>
      <c r="F438" s="110"/>
      <c r="G438" s="110"/>
      <c r="H438" s="110"/>
      <c r="I438" s="110"/>
      <c r="J438" s="110"/>
      <c r="K438" s="110"/>
    </row>
    <row r="439" ht="15.75" customHeight="1">
      <c r="D439" s="116"/>
      <c r="F439" s="110"/>
      <c r="G439" s="110"/>
      <c r="H439" s="110"/>
      <c r="I439" s="110"/>
      <c r="J439" s="110"/>
      <c r="K439" s="110"/>
    </row>
    <row r="440" ht="15.75" customHeight="1">
      <c r="D440" s="116"/>
      <c r="F440" s="110"/>
      <c r="G440" s="110"/>
      <c r="H440" s="110"/>
      <c r="I440" s="110"/>
      <c r="J440" s="110"/>
      <c r="K440" s="110"/>
    </row>
    <row r="441" ht="15.75" customHeight="1">
      <c r="D441" s="116"/>
      <c r="F441" s="110"/>
      <c r="G441" s="110"/>
      <c r="H441" s="110"/>
      <c r="I441" s="110"/>
      <c r="J441" s="110"/>
      <c r="K441" s="110"/>
    </row>
    <row r="442" ht="15.75" customHeight="1">
      <c r="D442" s="116"/>
      <c r="F442" s="110"/>
      <c r="G442" s="110"/>
      <c r="H442" s="110"/>
      <c r="I442" s="110"/>
      <c r="J442" s="110"/>
      <c r="K442" s="110"/>
    </row>
    <row r="443" ht="15.75" customHeight="1">
      <c r="D443" s="116"/>
      <c r="F443" s="110"/>
      <c r="G443" s="110"/>
      <c r="H443" s="110"/>
      <c r="I443" s="110"/>
      <c r="J443" s="110"/>
      <c r="K443" s="110"/>
    </row>
    <row r="444" ht="15.75" customHeight="1">
      <c r="D444" s="116"/>
      <c r="F444" s="110"/>
      <c r="G444" s="110"/>
      <c r="H444" s="110"/>
      <c r="I444" s="110"/>
      <c r="J444" s="110"/>
      <c r="K444" s="110"/>
    </row>
    <row r="445" ht="15.75" customHeight="1">
      <c r="D445" s="116"/>
      <c r="F445" s="110"/>
      <c r="G445" s="110"/>
      <c r="H445" s="110"/>
      <c r="I445" s="110"/>
      <c r="J445" s="110"/>
      <c r="K445" s="110"/>
    </row>
    <row r="446" ht="15.75" customHeight="1">
      <c r="D446" s="116"/>
      <c r="F446" s="110"/>
      <c r="G446" s="110"/>
      <c r="H446" s="110"/>
      <c r="I446" s="110"/>
      <c r="J446" s="110"/>
      <c r="K446" s="110"/>
    </row>
    <row r="447" ht="15.75" customHeight="1">
      <c r="D447" s="116"/>
      <c r="F447" s="110"/>
      <c r="G447" s="110"/>
      <c r="H447" s="110"/>
      <c r="I447" s="110"/>
      <c r="J447" s="110"/>
      <c r="K447" s="110"/>
    </row>
    <row r="448" ht="15.75" customHeight="1">
      <c r="D448" s="116"/>
      <c r="F448" s="110"/>
      <c r="G448" s="110"/>
      <c r="H448" s="110"/>
      <c r="I448" s="110"/>
      <c r="J448" s="110"/>
      <c r="K448" s="110"/>
    </row>
    <row r="449" ht="15.75" customHeight="1">
      <c r="D449" s="116"/>
      <c r="F449" s="110"/>
      <c r="G449" s="110"/>
      <c r="H449" s="110"/>
      <c r="I449" s="110"/>
      <c r="J449" s="110"/>
      <c r="K449" s="110"/>
    </row>
    <row r="450" ht="15.75" customHeight="1">
      <c r="D450" s="116"/>
      <c r="F450" s="110"/>
      <c r="G450" s="110"/>
      <c r="H450" s="110"/>
      <c r="I450" s="110"/>
      <c r="J450" s="110"/>
      <c r="K450" s="110"/>
    </row>
    <row r="451" ht="15.75" customHeight="1">
      <c r="D451" s="116"/>
      <c r="F451" s="110"/>
      <c r="G451" s="110"/>
      <c r="H451" s="110"/>
      <c r="I451" s="110"/>
      <c r="J451" s="110"/>
      <c r="K451" s="110"/>
    </row>
    <row r="452" ht="15.75" customHeight="1">
      <c r="D452" s="116"/>
      <c r="F452" s="110"/>
      <c r="G452" s="110"/>
      <c r="H452" s="110"/>
      <c r="I452" s="110"/>
      <c r="J452" s="110"/>
      <c r="K452" s="110"/>
    </row>
    <row r="453" ht="15.75" customHeight="1">
      <c r="D453" s="116"/>
      <c r="F453" s="110"/>
      <c r="G453" s="110"/>
      <c r="H453" s="110"/>
      <c r="I453" s="110"/>
      <c r="J453" s="110"/>
      <c r="K453" s="110"/>
    </row>
    <row r="454" ht="15.75" customHeight="1">
      <c r="D454" s="116"/>
      <c r="F454" s="110"/>
      <c r="G454" s="110"/>
      <c r="H454" s="110"/>
      <c r="I454" s="110"/>
      <c r="J454" s="110"/>
      <c r="K454" s="110"/>
    </row>
    <row r="455" ht="15.75" customHeight="1">
      <c r="D455" s="116"/>
      <c r="F455" s="110"/>
      <c r="G455" s="110"/>
      <c r="H455" s="110"/>
      <c r="I455" s="110"/>
      <c r="J455" s="110"/>
      <c r="K455" s="110"/>
    </row>
    <row r="456" ht="15.75" customHeight="1">
      <c r="D456" s="116"/>
      <c r="F456" s="110"/>
      <c r="G456" s="110"/>
      <c r="H456" s="110"/>
      <c r="I456" s="110"/>
      <c r="J456" s="110"/>
      <c r="K456" s="110"/>
    </row>
    <row r="457" ht="15.75" customHeight="1">
      <c r="D457" s="116"/>
      <c r="F457" s="110"/>
      <c r="G457" s="110"/>
      <c r="H457" s="110"/>
      <c r="I457" s="110"/>
      <c r="J457" s="110"/>
      <c r="K457" s="110"/>
    </row>
    <row r="458" ht="15.75" customHeight="1">
      <c r="D458" s="116"/>
      <c r="F458" s="110"/>
      <c r="G458" s="110"/>
      <c r="H458" s="110"/>
      <c r="I458" s="110"/>
      <c r="J458" s="110"/>
      <c r="K458" s="110"/>
    </row>
    <row r="459" ht="15.75" customHeight="1">
      <c r="D459" s="116"/>
      <c r="F459" s="110"/>
      <c r="G459" s="110"/>
      <c r="H459" s="110"/>
      <c r="I459" s="110"/>
      <c r="J459" s="110"/>
      <c r="K459" s="110"/>
    </row>
    <row r="460" ht="15.75" customHeight="1">
      <c r="D460" s="116"/>
      <c r="F460" s="110"/>
      <c r="G460" s="110"/>
      <c r="H460" s="110"/>
      <c r="I460" s="110"/>
      <c r="J460" s="110"/>
      <c r="K460" s="110"/>
    </row>
    <row r="461" ht="15.75" customHeight="1">
      <c r="D461" s="116"/>
      <c r="F461" s="110"/>
      <c r="G461" s="110"/>
      <c r="H461" s="110"/>
      <c r="I461" s="110"/>
      <c r="J461" s="110"/>
      <c r="K461" s="110"/>
    </row>
    <row r="462" ht="15.75" customHeight="1">
      <c r="D462" s="116"/>
      <c r="F462" s="110"/>
      <c r="G462" s="110"/>
      <c r="H462" s="110"/>
      <c r="I462" s="110"/>
      <c r="J462" s="110"/>
      <c r="K462" s="110"/>
    </row>
    <row r="463" ht="15.75" customHeight="1">
      <c r="D463" s="116"/>
      <c r="F463" s="110"/>
      <c r="G463" s="110"/>
      <c r="H463" s="110"/>
      <c r="I463" s="110"/>
      <c r="J463" s="110"/>
      <c r="K463" s="110"/>
    </row>
    <row r="464" ht="15.75" customHeight="1">
      <c r="D464" s="116"/>
      <c r="F464" s="110"/>
      <c r="G464" s="110"/>
      <c r="H464" s="110"/>
      <c r="I464" s="110"/>
      <c r="J464" s="110"/>
      <c r="K464" s="110"/>
    </row>
    <row r="465" ht="15.75" customHeight="1">
      <c r="D465" s="116"/>
      <c r="F465" s="110"/>
      <c r="G465" s="110"/>
      <c r="H465" s="110"/>
      <c r="I465" s="110"/>
      <c r="J465" s="110"/>
      <c r="K465" s="110"/>
    </row>
    <row r="466" ht="15.75" customHeight="1">
      <c r="D466" s="116"/>
      <c r="F466" s="110"/>
      <c r="G466" s="110"/>
      <c r="H466" s="110"/>
      <c r="I466" s="110"/>
      <c r="J466" s="110"/>
      <c r="K466" s="110"/>
    </row>
    <row r="467" ht="15.75" customHeight="1">
      <c r="D467" s="116"/>
      <c r="F467" s="110"/>
      <c r="G467" s="110"/>
      <c r="H467" s="110"/>
      <c r="I467" s="110"/>
      <c r="J467" s="110"/>
      <c r="K467" s="110"/>
    </row>
    <row r="468" ht="15.75" customHeight="1">
      <c r="D468" s="116"/>
      <c r="F468" s="110"/>
      <c r="G468" s="110"/>
      <c r="H468" s="110"/>
      <c r="I468" s="110"/>
      <c r="J468" s="110"/>
      <c r="K468" s="110"/>
    </row>
    <row r="469" ht="15.75" customHeight="1">
      <c r="D469" s="116"/>
      <c r="F469" s="110"/>
      <c r="G469" s="110"/>
      <c r="H469" s="110"/>
      <c r="I469" s="110"/>
      <c r="J469" s="110"/>
      <c r="K469" s="110"/>
    </row>
    <row r="470" ht="15.75" customHeight="1">
      <c r="D470" s="116"/>
      <c r="F470" s="110"/>
      <c r="G470" s="110"/>
      <c r="H470" s="110"/>
      <c r="I470" s="110"/>
      <c r="J470" s="110"/>
      <c r="K470" s="110"/>
    </row>
    <row r="471" ht="15.75" customHeight="1">
      <c r="D471" s="116"/>
      <c r="F471" s="110"/>
      <c r="G471" s="110"/>
      <c r="H471" s="110"/>
      <c r="I471" s="110"/>
      <c r="J471" s="110"/>
      <c r="K471" s="110"/>
    </row>
    <row r="472" ht="15.75" customHeight="1">
      <c r="D472" s="116"/>
      <c r="F472" s="110"/>
      <c r="G472" s="110"/>
      <c r="H472" s="110"/>
      <c r="I472" s="110"/>
      <c r="J472" s="110"/>
      <c r="K472" s="110"/>
    </row>
    <row r="473" ht="15.75" customHeight="1">
      <c r="D473" s="116"/>
      <c r="F473" s="110"/>
      <c r="G473" s="110"/>
      <c r="H473" s="110"/>
      <c r="I473" s="110"/>
      <c r="J473" s="110"/>
      <c r="K473" s="110"/>
    </row>
    <row r="474" ht="15.75" customHeight="1">
      <c r="D474" s="116"/>
      <c r="F474" s="110"/>
      <c r="G474" s="110"/>
      <c r="H474" s="110"/>
      <c r="I474" s="110"/>
      <c r="J474" s="110"/>
      <c r="K474" s="110"/>
    </row>
    <row r="475" ht="15.75" customHeight="1">
      <c r="D475" s="116"/>
      <c r="F475" s="110"/>
      <c r="G475" s="110"/>
      <c r="H475" s="110"/>
      <c r="I475" s="110"/>
      <c r="J475" s="110"/>
      <c r="K475" s="110"/>
    </row>
    <row r="476" ht="15.75" customHeight="1">
      <c r="D476" s="116"/>
      <c r="F476" s="110"/>
      <c r="G476" s="110"/>
      <c r="H476" s="110"/>
      <c r="I476" s="110"/>
      <c r="J476" s="110"/>
      <c r="K476" s="110"/>
    </row>
    <row r="477" ht="15.75" customHeight="1">
      <c r="D477" s="116"/>
      <c r="F477" s="110"/>
      <c r="G477" s="110"/>
      <c r="H477" s="110"/>
      <c r="I477" s="110"/>
      <c r="J477" s="110"/>
      <c r="K477" s="110"/>
    </row>
    <row r="478" ht="15.75" customHeight="1">
      <c r="D478" s="116"/>
      <c r="F478" s="110"/>
      <c r="G478" s="110"/>
      <c r="H478" s="110"/>
      <c r="I478" s="110"/>
      <c r="J478" s="110"/>
      <c r="K478" s="110"/>
    </row>
    <row r="479" ht="15.75" customHeight="1">
      <c r="D479" s="116"/>
      <c r="F479" s="110"/>
      <c r="G479" s="110"/>
      <c r="H479" s="110"/>
      <c r="I479" s="110"/>
      <c r="J479" s="110"/>
      <c r="K479" s="110"/>
    </row>
    <row r="480" ht="15.75" customHeight="1">
      <c r="D480" s="116"/>
      <c r="F480" s="110"/>
      <c r="G480" s="110"/>
      <c r="H480" s="110"/>
      <c r="I480" s="110"/>
      <c r="J480" s="110"/>
      <c r="K480" s="110"/>
    </row>
    <row r="481" ht="15.75" customHeight="1">
      <c r="D481" s="116"/>
      <c r="F481" s="110"/>
      <c r="G481" s="110"/>
      <c r="H481" s="110"/>
      <c r="I481" s="110"/>
      <c r="J481" s="110"/>
      <c r="K481" s="110"/>
    </row>
    <row r="482" ht="15.75" customHeight="1">
      <c r="D482" s="116"/>
      <c r="F482" s="110"/>
      <c r="G482" s="110"/>
      <c r="H482" s="110"/>
      <c r="I482" s="110"/>
      <c r="J482" s="110"/>
      <c r="K482" s="110"/>
    </row>
    <row r="483" ht="15.75" customHeight="1">
      <c r="D483" s="116"/>
      <c r="F483" s="110"/>
      <c r="G483" s="110"/>
      <c r="H483" s="110"/>
      <c r="I483" s="110"/>
      <c r="J483" s="110"/>
      <c r="K483" s="110"/>
    </row>
    <row r="484" ht="15.75" customHeight="1">
      <c r="D484" s="116"/>
      <c r="F484" s="110"/>
      <c r="G484" s="110"/>
      <c r="H484" s="110"/>
      <c r="I484" s="110"/>
      <c r="J484" s="110"/>
      <c r="K484" s="110"/>
    </row>
    <row r="485" ht="15.75" customHeight="1">
      <c r="D485" s="116"/>
      <c r="F485" s="110"/>
      <c r="G485" s="110"/>
      <c r="H485" s="110"/>
      <c r="I485" s="110"/>
      <c r="J485" s="110"/>
      <c r="K485" s="110"/>
    </row>
    <row r="486" ht="15.75" customHeight="1">
      <c r="D486" s="116"/>
      <c r="F486" s="110"/>
      <c r="G486" s="110"/>
      <c r="H486" s="110"/>
      <c r="I486" s="110"/>
      <c r="J486" s="110"/>
      <c r="K486" s="110"/>
    </row>
    <row r="487" ht="15.75" customHeight="1">
      <c r="D487" s="116"/>
      <c r="F487" s="110"/>
      <c r="G487" s="110"/>
      <c r="H487" s="110"/>
      <c r="I487" s="110"/>
      <c r="J487" s="110"/>
      <c r="K487" s="110"/>
    </row>
    <row r="488" ht="15.75" customHeight="1">
      <c r="D488" s="116"/>
      <c r="F488" s="110"/>
      <c r="G488" s="110"/>
      <c r="H488" s="110"/>
      <c r="I488" s="110"/>
      <c r="J488" s="110"/>
      <c r="K488" s="110"/>
    </row>
    <row r="489" ht="15.75" customHeight="1">
      <c r="D489" s="116"/>
      <c r="F489" s="110"/>
      <c r="G489" s="110"/>
      <c r="H489" s="110"/>
      <c r="I489" s="110"/>
      <c r="J489" s="110"/>
      <c r="K489" s="110"/>
    </row>
    <row r="490" ht="15.75" customHeight="1">
      <c r="D490" s="116"/>
      <c r="F490" s="110"/>
      <c r="G490" s="110"/>
      <c r="H490" s="110"/>
      <c r="I490" s="110"/>
      <c r="J490" s="110"/>
      <c r="K490" s="110"/>
    </row>
    <row r="491" ht="15.75" customHeight="1">
      <c r="D491" s="116"/>
      <c r="F491" s="110"/>
      <c r="G491" s="110"/>
      <c r="H491" s="110"/>
      <c r="I491" s="110"/>
      <c r="J491" s="110"/>
      <c r="K491" s="110"/>
    </row>
    <row r="492" ht="15.75" customHeight="1">
      <c r="D492" s="116"/>
      <c r="F492" s="110"/>
      <c r="G492" s="110"/>
      <c r="H492" s="110"/>
      <c r="I492" s="110"/>
      <c r="J492" s="110"/>
      <c r="K492" s="110"/>
    </row>
    <row r="493" ht="15.75" customHeight="1">
      <c r="D493" s="116"/>
      <c r="F493" s="110"/>
      <c r="G493" s="110"/>
      <c r="H493" s="110"/>
      <c r="I493" s="110"/>
      <c r="J493" s="110"/>
      <c r="K493" s="110"/>
    </row>
    <row r="494" ht="15.75" customHeight="1">
      <c r="D494" s="116"/>
      <c r="F494" s="110"/>
      <c r="G494" s="110"/>
      <c r="H494" s="110"/>
      <c r="I494" s="110"/>
      <c r="J494" s="110"/>
      <c r="K494" s="110"/>
    </row>
    <row r="495" ht="15.75" customHeight="1">
      <c r="D495" s="116"/>
      <c r="F495" s="110"/>
      <c r="G495" s="110"/>
      <c r="H495" s="110"/>
      <c r="I495" s="110"/>
      <c r="J495" s="110"/>
      <c r="K495" s="110"/>
    </row>
    <row r="496" ht="15.75" customHeight="1">
      <c r="D496" s="116"/>
      <c r="F496" s="110"/>
      <c r="G496" s="110"/>
      <c r="H496" s="110"/>
      <c r="I496" s="110"/>
      <c r="J496" s="110"/>
      <c r="K496" s="110"/>
    </row>
    <row r="497" ht="15.75" customHeight="1">
      <c r="D497" s="116"/>
      <c r="F497" s="110"/>
      <c r="G497" s="110"/>
      <c r="H497" s="110"/>
      <c r="I497" s="110"/>
      <c r="J497" s="110"/>
      <c r="K497" s="110"/>
    </row>
    <row r="498" ht="15.75" customHeight="1">
      <c r="D498" s="116"/>
      <c r="F498" s="110"/>
      <c r="G498" s="110"/>
      <c r="H498" s="110"/>
      <c r="I498" s="110"/>
      <c r="J498" s="110"/>
      <c r="K498" s="110"/>
    </row>
    <row r="499" ht="15.75" customHeight="1">
      <c r="D499" s="116"/>
      <c r="F499" s="110"/>
      <c r="G499" s="110"/>
      <c r="H499" s="110"/>
      <c r="I499" s="110"/>
      <c r="J499" s="110"/>
      <c r="K499" s="110"/>
    </row>
    <row r="500" ht="15.75" customHeight="1">
      <c r="D500" s="116"/>
      <c r="F500" s="110"/>
      <c r="G500" s="110"/>
      <c r="H500" s="110"/>
      <c r="I500" s="110"/>
      <c r="J500" s="110"/>
      <c r="K500" s="110"/>
    </row>
    <row r="501" ht="15.75" customHeight="1">
      <c r="D501" s="116"/>
      <c r="F501" s="110"/>
      <c r="G501" s="110"/>
      <c r="H501" s="110"/>
      <c r="I501" s="110"/>
      <c r="J501" s="110"/>
      <c r="K501" s="110"/>
    </row>
    <row r="502" ht="15.75" customHeight="1">
      <c r="D502" s="116"/>
      <c r="F502" s="110"/>
      <c r="G502" s="110"/>
      <c r="H502" s="110"/>
      <c r="I502" s="110"/>
      <c r="J502" s="110"/>
      <c r="K502" s="110"/>
    </row>
    <row r="503" ht="15.75" customHeight="1">
      <c r="D503" s="116"/>
      <c r="F503" s="110"/>
      <c r="G503" s="110"/>
      <c r="H503" s="110"/>
      <c r="I503" s="110"/>
      <c r="J503" s="110"/>
      <c r="K503" s="110"/>
    </row>
    <row r="504" ht="15.75" customHeight="1">
      <c r="D504" s="116"/>
      <c r="F504" s="110"/>
      <c r="G504" s="110"/>
      <c r="H504" s="110"/>
      <c r="I504" s="110"/>
      <c r="J504" s="110"/>
      <c r="K504" s="110"/>
    </row>
    <row r="505" ht="15.75" customHeight="1">
      <c r="D505" s="116"/>
      <c r="F505" s="110"/>
      <c r="G505" s="110"/>
      <c r="H505" s="110"/>
      <c r="I505" s="110"/>
      <c r="J505" s="110"/>
      <c r="K505" s="110"/>
    </row>
    <row r="506" ht="15.75" customHeight="1">
      <c r="D506" s="116"/>
      <c r="F506" s="110"/>
      <c r="G506" s="110"/>
      <c r="H506" s="110"/>
      <c r="I506" s="110"/>
      <c r="J506" s="110"/>
      <c r="K506" s="110"/>
    </row>
    <row r="507" ht="15.75" customHeight="1">
      <c r="D507" s="116"/>
      <c r="F507" s="110"/>
      <c r="G507" s="110"/>
      <c r="H507" s="110"/>
      <c r="I507" s="110"/>
      <c r="J507" s="110"/>
      <c r="K507" s="110"/>
    </row>
    <row r="508" ht="15.75" customHeight="1">
      <c r="D508" s="116"/>
      <c r="F508" s="110"/>
      <c r="G508" s="110"/>
      <c r="H508" s="110"/>
      <c r="I508" s="110"/>
      <c r="J508" s="110"/>
      <c r="K508" s="110"/>
    </row>
    <row r="509" ht="15.75" customHeight="1">
      <c r="D509" s="116"/>
      <c r="F509" s="110"/>
      <c r="G509" s="110"/>
      <c r="H509" s="110"/>
      <c r="I509" s="110"/>
      <c r="J509" s="110"/>
      <c r="K509" s="110"/>
    </row>
    <row r="510" ht="15.75" customHeight="1">
      <c r="D510" s="116"/>
      <c r="F510" s="110"/>
      <c r="G510" s="110"/>
      <c r="H510" s="110"/>
      <c r="I510" s="110"/>
      <c r="J510" s="110"/>
      <c r="K510" s="110"/>
    </row>
    <row r="511" ht="15.75" customHeight="1">
      <c r="D511" s="116"/>
      <c r="F511" s="110"/>
      <c r="G511" s="110"/>
      <c r="H511" s="110"/>
      <c r="I511" s="110"/>
      <c r="J511" s="110"/>
      <c r="K511" s="110"/>
    </row>
    <row r="512" ht="15.75" customHeight="1">
      <c r="D512" s="116"/>
      <c r="F512" s="110"/>
      <c r="G512" s="110"/>
      <c r="H512" s="110"/>
      <c r="I512" s="110"/>
      <c r="J512" s="110"/>
      <c r="K512" s="110"/>
    </row>
    <row r="513" ht="15.75" customHeight="1">
      <c r="D513" s="116"/>
      <c r="F513" s="110"/>
      <c r="G513" s="110"/>
      <c r="H513" s="110"/>
      <c r="I513" s="110"/>
      <c r="J513" s="110"/>
      <c r="K513" s="110"/>
    </row>
    <row r="514" ht="15.75" customHeight="1">
      <c r="D514" s="116"/>
      <c r="F514" s="110"/>
      <c r="G514" s="110"/>
      <c r="H514" s="110"/>
      <c r="I514" s="110"/>
      <c r="J514" s="110"/>
      <c r="K514" s="110"/>
    </row>
    <row r="515" ht="15.75" customHeight="1">
      <c r="D515" s="116"/>
      <c r="F515" s="110"/>
      <c r="G515" s="110"/>
      <c r="H515" s="110"/>
      <c r="I515" s="110"/>
      <c r="J515" s="110"/>
      <c r="K515" s="110"/>
    </row>
    <row r="516" ht="15.75" customHeight="1">
      <c r="D516" s="116"/>
      <c r="F516" s="110"/>
      <c r="G516" s="110"/>
      <c r="H516" s="110"/>
      <c r="I516" s="110"/>
      <c r="J516" s="110"/>
      <c r="K516" s="110"/>
    </row>
    <row r="517" ht="15.75" customHeight="1">
      <c r="D517" s="116"/>
      <c r="F517" s="110"/>
      <c r="G517" s="110"/>
      <c r="H517" s="110"/>
      <c r="I517" s="110"/>
      <c r="J517" s="110"/>
      <c r="K517" s="110"/>
    </row>
    <row r="518" ht="15.75" customHeight="1">
      <c r="D518" s="116"/>
      <c r="F518" s="110"/>
      <c r="G518" s="110"/>
      <c r="H518" s="110"/>
      <c r="I518" s="110"/>
      <c r="J518" s="110"/>
      <c r="K518" s="110"/>
    </row>
    <row r="519" ht="15.75" customHeight="1">
      <c r="D519" s="116"/>
      <c r="F519" s="110"/>
      <c r="G519" s="110"/>
      <c r="H519" s="110"/>
      <c r="I519" s="110"/>
      <c r="J519" s="110"/>
      <c r="K519" s="110"/>
    </row>
    <row r="520" ht="15.75" customHeight="1">
      <c r="D520" s="116"/>
      <c r="F520" s="110"/>
      <c r="G520" s="110"/>
      <c r="H520" s="110"/>
      <c r="I520" s="110"/>
      <c r="J520" s="110"/>
      <c r="K520" s="110"/>
    </row>
    <row r="521" ht="15.75" customHeight="1">
      <c r="D521" s="116"/>
      <c r="F521" s="110"/>
      <c r="G521" s="110"/>
      <c r="H521" s="110"/>
      <c r="I521" s="110"/>
      <c r="J521" s="110"/>
      <c r="K521" s="110"/>
    </row>
    <row r="522" ht="15.75" customHeight="1">
      <c r="D522" s="116"/>
      <c r="F522" s="110"/>
      <c r="G522" s="110"/>
      <c r="H522" s="110"/>
      <c r="I522" s="110"/>
      <c r="J522" s="110"/>
      <c r="K522" s="110"/>
    </row>
    <row r="523" ht="15.75" customHeight="1">
      <c r="D523" s="116"/>
      <c r="F523" s="110"/>
      <c r="G523" s="110"/>
      <c r="H523" s="110"/>
      <c r="I523" s="110"/>
      <c r="J523" s="110"/>
      <c r="K523" s="110"/>
    </row>
    <row r="524" ht="15.75" customHeight="1">
      <c r="D524" s="116"/>
      <c r="F524" s="110"/>
      <c r="G524" s="110"/>
      <c r="H524" s="110"/>
      <c r="I524" s="110"/>
      <c r="J524" s="110"/>
      <c r="K524" s="110"/>
    </row>
    <row r="525" ht="15.75" customHeight="1">
      <c r="D525" s="116"/>
      <c r="F525" s="110"/>
      <c r="G525" s="110"/>
      <c r="H525" s="110"/>
      <c r="I525" s="110"/>
      <c r="J525" s="110"/>
      <c r="K525" s="110"/>
    </row>
    <row r="526" ht="15.75" customHeight="1">
      <c r="D526" s="116"/>
      <c r="F526" s="110"/>
      <c r="G526" s="110"/>
      <c r="H526" s="110"/>
      <c r="I526" s="110"/>
      <c r="J526" s="110"/>
      <c r="K526" s="110"/>
    </row>
    <row r="527" ht="15.75" customHeight="1">
      <c r="D527" s="116"/>
      <c r="F527" s="110"/>
      <c r="G527" s="110"/>
      <c r="H527" s="110"/>
      <c r="I527" s="110"/>
      <c r="J527" s="110"/>
      <c r="K527" s="110"/>
    </row>
    <row r="528" ht="15.75" customHeight="1">
      <c r="D528" s="116"/>
      <c r="F528" s="110"/>
      <c r="G528" s="110"/>
      <c r="H528" s="110"/>
      <c r="I528" s="110"/>
      <c r="J528" s="110"/>
      <c r="K528" s="110"/>
    </row>
    <row r="529" ht="15.75" customHeight="1">
      <c r="D529" s="116"/>
      <c r="F529" s="110"/>
      <c r="G529" s="110"/>
      <c r="H529" s="110"/>
      <c r="I529" s="110"/>
      <c r="J529" s="110"/>
      <c r="K529" s="110"/>
    </row>
    <row r="530" ht="15.75" customHeight="1">
      <c r="D530" s="116"/>
      <c r="F530" s="110"/>
      <c r="G530" s="110"/>
      <c r="H530" s="110"/>
      <c r="I530" s="110"/>
      <c r="J530" s="110"/>
      <c r="K530" s="110"/>
    </row>
    <row r="531" ht="15.75" customHeight="1">
      <c r="D531" s="116"/>
      <c r="F531" s="110"/>
      <c r="G531" s="110"/>
      <c r="H531" s="110"/>
      <c r="I531" s="110"/>
      <c r="J531" s="110"/>
      <c r="K531" s="110"/>
    </row>
    <row r="532" ht="15.75" customHeight="1">
      <c r="D532" s="116"/>
      <c r="F532" s="110"/>
      <c r="G532" s="110"/>
      <c r="H532" s="110"/>
      <c r="I532" s="110"/>
      <c r="J532" s="110"/>
      <c r="K532" s="110"/>
    </row>
    <row r="533" ht="15.75" customHeight="1">
      <c r="D533" s="116"/>
      <c r="F533" s="110"/>
      <c r="G533" s="110"/>
      <c r="H533" s="110"/>
      <c r="I533" s="110"/>
      <c r="J533" s="110"/>
      <c r="K533" s="110"/>
    </row>
    <row r="534" ht="15.75" customHeight="1">
      <c r="D534" s="116"/>
      <c r="F534" s="110"/>
      <c r="G534" s="110"/>
      <c r="H534" s="110"/>
      <c r="I534" s="110"/>
      <c r="J534" s="110"/>
      <c r="K534" s="110"/>
    </row>
    <row r="535" ht="15.75" customHeight="1">
      <c r="D535" s="116"/>
      <c r="F535" s="110"/>
      <c r="G535" s="110"/>
      <c r="H535" s="110"/>
      <c r="I535" s="110"/>
      <c r="J535" s="110"/>
      <c r="K535" s="110"/>
    </row>
    <row r="536" ht="15.75" customHeight="1">
      <c r="D536" s="116"/>
      <c r="F536" s="110"/>
      <c r="G536" s="110"/>
      <c r="H536" s="110"/>
      <c r="I536" s="110"/>
      <c r="J536" s="110"/>
      <c r="K536" s="110"/>
    </row>
    <row r="537" ht="15.75" customHeight="1">
      <c r="D537" s="116"/>
      <c r="F537" s="110"/>
      <c r="G537" s="110"/>
      <c r="H537" s="110"/>
      <c r="I537" s="110"/>
      <c r="J537" s="110"/>
      <c r="K537" s="110"/>
    </row>
    <row r="538" ht="15.75" customHeight="1">
      <c r="D538" s="116"/>
      <c r="F538" s="110"/>
      <c r="G538" s="110"/>
      <c r="H538" s="110"/>
      <c r="I538" s="110"/>
      <c r="J538" s="110"/>
      <c r="K538" s="110"/>
    </row>
    <row r="539" ht="15.75" customHeight="1">
      <c r="D539" s="116"/>
      <c r="F539" s="110"/>
      <c r="G539" s="110"/>
      <c r="H539" s="110"/>
      <c r="I539" s="110"/>
      <c r="J539" s="110"/>
      <c r="K539" s="110"/>
    </row>
    <row r="540" ht="15.75" customHeight="1">
      <c r="D540" s="116"/>
      <c r="F540" s="110"/>
      <c r="G540" s="110"/>
      <c r="H540" s="110"/>
      <c r="I540" s="110"/>
      <c r="J540" s="110"/>
      <c r="K540" s="110"/>
    </row>
    <row r="541" ht="15.75" customHeight="1">
      <c r="D541" s="116"/>
      <c r="F541" s="110"/>
      <c r="G541" s="110"/>
      <c r="H541" s="110"/>
      <c r="I541" s="110"/>
      <c r="J541" s="110"/>
      <c r="K541" s="110"/>
    </row>
    <row r="542" ht="15.75" customHeight="1">
      <c r="D542" s="116"/>
      <c r="F542" s="110"/>
      <c r="G542" s="110"/>
      <c r="H542" s="110"/>
      <c r="I542" s="110"/>
      <c r="J542" s="110"/>
      <c r="K542" s="110"/>
    </row>
    <row r="543" ht="15.75" customHeight="1">
      <c r="D543" s="116"/>
      <c r="F543" s="110"/>
      <c r="G543" s="110"/>
      <c r="H543" s="110"/>
      <c r="I543" s="110"/>
      <c r="J543" s="110"/>
      <c r="K543" s="110"/>
    </row>
    <row r="544" ht="15.75" customHeight="1">
      <c r="D544" s="116"/>
      <c r="F544" s="110"/>
      <c r="G544" s="110"/>
      <c r="H544" s="110"/>
      <c r="I544" s="110"/>
      <c r="J544" s="110"/>
      <c r="K544" s="110"/>
    </row>
    <row r="545" ht="15.75" customHeight="1">
      <c r="D545" s="116"/>
      <c r="F545" s="110"/>
      <c r="G545" s="110"/>
      <c r="H545" s="110"/>
      <c r="I545" s="110"/>
      <c r="J545" s="110"/>
      <c r="K545" s="110"/>
    </row>
    <row r="546" ht="15.75" customHeight="1">
      <c r="D546" s="116"/>
      <c r="F546" s="110"/>
      <c r="G546" s="110"/>
      <c r="H546" s="110"/>
      <c r="I546" s="110"/>
      <c r="J546" s="110"/>
      <c r="K546" s="110"/>
    </row>
    <row r="547" ht="15.75" customHeight="1">
      <c r="D547" s="116"/>
      <c r="F547" s="110"/>
      <c r="G547" s="110"/>
      <c r="H547" s="110"/>
      <c r="I547" s="110"/>
      <c r="J547" s="110"/>
      <c r="K547" s="110"/>
    </row>
    <row r="548" ht="15.75" customHeight="1">
      <c r="D548" s="116"/>
      <c r="F548" s="110"/>
      <c r="G548" s="110"/>
      <c r="H548" s="110"/>
      <c r="I548" s="110"/>
      <c r="J548" s="110"/>
      <c r="K548" s="110"/>
    </row>
    <row r="549" ht="15.75" customHeight="1">
      <c r="D549" s="116"/>
      <c r="F549" s="110"/>
      <c r="G549" s="110"/>
      <c r="H549" s="110"/>
      <c r="I549" s="110"/>
      <c r="J549" s="110"/>
      <c r="K549" s="110"/>
    </row>
    <row r="550" ht="15.75" customHeight="1">
      <c r="D550" s="116"/>
      <c r="F550" s="110"/>
      <c r="G550" s="110"/>
      <c r="H550" s="110"/>
      <c r="I550" s="110"/>
      <c r="J550" s="110"/>
      <c r="K550" s="110"/>
    </row>
    <row r="551" ht="15.75" customHeight="1">
      <c r="D551" s="116"/>
      <c r="F551" s="110"/>
      <c r="G551" s="110"/>
      <c r="H551" s="110"/>
      <c r="I551" s="110"/>
      <c r="J551" s="110"/>
      <c r="K551" s="110"/>
    </row>
    <row r="552" ht="15.75" customHeight="1">
      <c r="D552" s="116"/>
      <c r="F552" s="110"/>
      <c r="G552" s="110"/>
      <c r="H552" s="110"/>
      <c r="I552" s="110"/>
      <c r="J552" s="110"/>
      <c r="K552" s="110"/>
    </row>
    <row r="553" ht="15.75" customHeight="1">
      <c r="D553" s="116"/>
      <c r="F553" s="110"/>
      <c r="G553" s="110"/>
      <c r="H553" s="110"/>
      <c r="I553" s="110"/>
      <c r="J553" s="110"/>
      <c r="K553" s="110"/>
    </row>
    <row r="554" ht="15.75" customHeight="1">
      <c r="D554" s="116"/>
      <c r="F554" s="110"/>
      <c r="G554" s="110"/>
      <c r="H554" s="110"/>
      <c r="I554" s="110"/>
      <c r="J554" s="110"/>
      <c r="K554" s="110"/>
    </row>
    <row r="555" ht="15.75" customHeight="1">
      <c r="D555" s="116"/>
      <c r="F555" s="110"/>
      <c r="G555" s="110"/>
      <c r="H555" s="110"/>
      <c r="I555" s="110"/>
      <c r="J555" s="110"/>
      <c r="K555" s="110"/>
    </row>
    <row r="556" ht="15.75" customHeight="1">
      <c r="D556" s="116"/>
      <c r="F556" s="110"/>
      <c r="G556" s="110"/>
      <c r="H556" s="110"/>
      <c r="I556" s="110"/>
      <c r="J556" s="110"/>
      <c r="K556" s="110"/>
    </row>
    <row r="557" ht="15.75" customHeight="1">
      <c r="D557" s="116"/>
      <c r="F557" s="110"/>
      <c r="G557" s="110"/>
      <c r="H557" s="110"/>
      <c r="I557" s="110"/>
      <c r="J557" s="110"/>
      <c r="K557" s="110"/>
    </row>
    <row r="558" ht="15.75" customHeight="1">
      <c r="D558" s="116"/>
      <c r="F558" s="110"/>
      <c r="G558" s="110"/>
      <c r="H558" s="110"/>
      <c r="I558" s="110"/>
      <c r="J558" s="110"/>
      <c r="K558" s="110"/>
    </row>
    <row r="559" ht="15.75" customHeight="1">
      <c r="D559" s="116"/>
      <c r="F559" s="110"/>
      <c r="G559" s="110"/>
      <c r="H559" s="110"/>
      <c r="I559" s="110"/>
      <c r="J559" s="110"/>
      <c r="K559" s="110"/>
    </row>
    <row r="560" ht="15.75" customHeight="1">
      <c r="D560" s="116"/>
      <c r="F560" s="110"/>
      <c r="G560" s="110"/>
      <c r="H560" s="110"/>
      <c r="I560" s="110"/>
      <c r="J560" s="110"/>
      <c r="K560" s="110"/>
    </row>
    <row r="561" ht="15.75" customHeight="1">
      <c r="D561" s="116"/>
      <c r="F561" s="110"/>
      <c r="G561" s="110"/>
      <c r="H561" s="110"/>
      <c r="I561" s="110"/>
      <c r="J561" s="110"/>
      <c r="K561" s="110"/>
    </row>
    <row r="562" ht="15.75" customHeight="1">
      <c r="D562" s="116"/>
      <c r="F562" s="110"/>
      <c r="G562" s="110"/>
      <c r="H562" s="110"/>
      <c r="I562" s="110"/>
      <c r="J562" s="110"/>
      <c r="K562" s="110"/>
    </row>
    <row r="563" ht="15.75" customHeight="1">
      <c r="D563" s="116"/>
      <c r="F563" s="110"/>
      <c r="G563" s="110"/>
      <c r="H563" s="110"/>
      <c r="I563" s="110"/>
      <c r="J563" s="110"/>
      <c r="K563" s="110"/>
    </row>
    <row r="564" ht="15.75" customHeight="1">
      <c r="D564" s="116"/>
      <c r="F564" s="110"/>
      <c r="G564" s="110"/>
      <c r="H564" s="110"/>
      <c r="I564" s="110"/>
      <c r="J564" s="110"/>
      <c r="K564" s="110"/>
    </row>
    <row r="565" ht="15.75" customHeight="1">
      <c r="D565" s="116"/>
      <c r="F565" s="110"/>
      <c r="G565" s="110"/>
      <c r="H565" s="110"/>
      <c r="I565" s="110"/>
      <c r="J565" s="110"/>
      <c r="K565" s="110"/>
    </row>
    <row r="566" ht="15.75" customHeight="1">
      <c r="D566" s="116"/>
      <c r="F566" s="110"/>
      <c r="G566" s="110"/>
      <c r="H566" s="110"/>
      <c r="I566" s="110"/>
      <c r="J566" s="110"/>
      <c r="K566" s="110"/>
    </row>
    <row r="567" ht="15.75" customHeight="1">
      <c r="D567" s="116"/>
      <c r="F567" s="110"/>
      <c r="G567" s="110"/>
      <c r="H567" s="110"/>
      <c r="I567" s="110"/>
      <c r="J567" s="110"/>
      <c r="K567" s="110"/>
    </row>
    <row r="568" ht="15.75" customHeight="1">
      <c r="D568" s="116"/>
      <c r="F568" s="110"/>
      <c r="G568" s="110"/>
      <c r="H568" s="110"/>
      <c r="I568" s="110"/>
      <c r="J568" s="110"/>
      <c r="K568" s="110"/>
    </row>
    <row r="569" ht="15.75" customHeight="1">
      <c r="D569" s="116"/>
      <c r="F569" s="110"/>
      <c r="G569" s="110"/>
      <c r="H569" s="110"/>
      <c r="I569" s="110"/>
      <c r="J569" s="110"/>
      <c r="K569" s="110"/>
    </row>
    <row r="570" ht="15.75" customHeight="1">
      <c r="D570" s="116"/>
      <c r="F570" s="110"/>
      <c r="G570" s="110"/>
      <c r="H570" s="110"/>
      <c r="I570" s="110"/>
      <c r="J570" s="110"/>
      <c r="K570" s="110"/>
    </row>
    <row r="571" ht="15.75" customHeight="1">
      <c r="D571" s="116"/>
      <c r="F571" s="110"/>
      <c r="G571" s="110"/>
      <c r="H571" s="110"/>
      <c r="I571" s="110"/>
      <c r="J571" s="110"/>
      <c r="K571" s="110"/>
    </row>
    <row r="572" ht="15.75" customHeight="1">
      <c r="D572" s="116"/>
      <c r="F572" s="110"/>
      <c r="G572" s="110"/>
      <c r="H572" s="110"/>
      <c r="I572" s="110"/>
      <c r="J572" s="110"/>
      <c r="K572" s="110"/>
    </row>
    <row r="573" ht="15.75" customHeight="1">
      <c r="D573" s="116"/>
      <c r="F573" s="110"/>
      <c r="G573" s="110"/>
      <c r="H573" s="110"/>
      <c r="I573" s="110"/>
      <c r="J573" s="110"/>
      <c r="K573" s="110"/>
    </row>
    <row r="574" ht="15.75" customHeight="1">
      <c r="D574" s="116"/>
      <c r="F574" s="110"/>
      <c r="G574" s="110"/>
      <c r="H574" s="110"/>
      <c r="I574" s="110"/>
      <c r="J574" s="110"/>
      <c r="K574" s="110"/>
    </row>
    <row r="575" ht="15.75" customHeight="1">
      <c r="D575" s="116"/>
      <c r="F575" s="110"/>
      <c r="G575" s="110"/>
      <c r="H575" s="110"/>
      <c r="I575" s="110"/>
      <c r="J575" s="110"/>
      <c r="K575" s="110"/>
    </row>
    <row r="576" ht="15.75" customHeight="1">
      <c r="D576" s="116"/>
      <c r="F576" s="110"/>
      <c r="G576" s="110"/>
      <c r="H576" s="110"/>
      <c r="I576" s="110"/>
      <c r="J576" s="110"/>
      <c r="K576" s="110"/>
    </row>
    <row r="577" ht="15.75" customHeight="1">
      <c r="D577" s="116"/>
      <c r="F577" s="110"/>
      <c r="G577" s="110"/>
      <c r="H577" s="110"/>
      <c r="I577" s="110"/>
      <c r="J577" s="110"/>
      <c r="K577" s="110"/>
    </row>
    <row r="578" ht="15.75" customHeight="1">
      <c r="D578" s="116"/>
      <c r="F578" s="110"/>
      <c r="G578" s="110"/>
      <c r="H578" s="110"/>
      <c r="I578" s="110"/>
      <c r="J578" s="110"/>
      <c r="K578" s="110"/>
    </row>
    <row r="579" ht="15.75" customHeight="1">
      <c r="D579" s="116"/>
      <c r="F579" s="110"/>
      <c r="G579" s="110"/>
      <c r="H579" s="110"/>
      <c r="I579" s="110"/>
      <c r="J579" s="110"/>
      <c r="K579" s="110"/>
    </row>
    <row r="580" ht="15.75" customHeight="1">
      <c r="D580" s="116"/>
      <c r="F580" s="110"/>
      <c r="G580" s="110"/>
      <c r="H580" s="110"/>
      <c r="I580" s="110"/>
      <c r="J580" s="110"/>
      <c r="K580" s="110"/>
    </row>
    <row r="581" ht="15.75" customHeight="1">
      <c r="D581" s="116"/>
      <c r="F581" s="110"/>
      <c r="G581" s="110"/>
      <c r="H581" s="110"/>
      <c r="I581" s="110"/>
      <c r="J581" s="110"/>
      <c r="K581" s="110"/>
    </row>
    <row r="582" ht="15.75" customHeight="1">
      <c r="D582" s="116"/>
      <c r="F582" s="110"/>
      <c r="G582" s="110"/>
      <c r="H582" s="110"/>
      <c r="I582" s="110"/>
      <c r="J582" s="110"/>
      <c r="K582" s="110"/>
    </row>
    <row r="583" ht="15.75" customHeight="1">
      <c r="D583" s="116"/>
      <c r="F583" s="110"/>
      <c r="G583" s="110"/>
      <c r="H583" s="110"/>
      <c r="I583" s="110"/>
      <c r="J583" s="110"/>
      <c r="K583" s="110"/>
    </row>
    <row r="584" ht="15.75" customHeight="1">
      <c r="D584" s="116"/>
      <c r="F584" s="110"/>
      <c r="G584" s="110"/>
      <c r="H584" s="110"/>
      <c r="I584" s="110"/>
      <c r="J584" s="110"/>
      <c r="K584" s="110"/>
    </row>
    <row r="585" ht="15.75" customHeight="1">
      <c r="D585" s="116"/>
      <c r="F585" s="110"/>
      <c r="G585" s="110"/>
      <c r="H585" s="110"/>
      <c r="I585" s="110"/>
      <c r="J585" s="110"/>
      <c r="K585" s="110"/>
    </row>
    <row r="586" ht="15.75" customHeight="1">
      <c r="D586" s="116"/>
      <c r="F586" s="110"/>
      <c r="G586" s="110"/>
      <c r="H586" s="110"/>
      <c r="I586" s="110"/>
      <c r="J586" s="110"/>
      <c r="K586" s="110"/>
    </row>
    <row r="587" ht="15.75" customHeight="1">
      <c r="D587" s="116"/>
      <c r="F587" s="110"/>
      <c r="G587" s="110"/>
      <c r="H587" s="110"/>
      <c r="I587" s="110"/>
      <c r="J587" s="110"/>
      <c r="K587" s="110"/>
    </row>
    <row r="588" ht="15.75" customHeight="1">
      <c r="D588" s="116"/>
      <c r="F588" s="110"/>
      <c r="G588" s="110"/>
      <c r="H588" s="110"/>
      <c r="I588" s="110"/>
      <c r="J588" s="110"/>
      <c r="K588" s="110"/>
    </row>
    <row r="589" ht="15.75" customHeight="1">
      <c r="D589" s="116"/>
      <c r="F589" s="110"/>
      <c r="G589" s="110"/>
      <c r="H589" s="110"/>
      <c r="I589" s="110"/>
      <c r="J589" s="110"/>
      <c r="K589" s="110"/>
    </row>
    <row r="590" ht="15.75" customHeight="1">
      <c r="D590" s="116"/>
      <c r="F590" s="110"/>
      <c r="G590" s="110"/>
      <c r="H590" s="110"/>
      <c r="I590" s="110"/>
      <c r="J590" s="110"/>
      <c r="K590" s="110"/>
    </row>
    <row r="591" ht="15.75" customHeight="1">
      <c r="D591" s="116"/>
      <c r="F591" s="110"/>
      <c r="G591" s="110"/>
      <c r="H591" s="110"/>
      <c r="I591" s="110"/>
      <c r="J591" s="110"/>
      <c r="K591" s="110"/>
    </row>
    <row r="592" ht="15.75" customHeight="1">
      <c r="D592" s="116"/>
      <c r="F592" s="110"/>
      <c r="G592" s="110"/>
      <c r="H592" s="110"/>
      <c r="I592" s="110"/>
      <c r="J592" s="110"/>
      <c r="K592" s="110"/>
    </row>
    <row r="593" ht="15.75" customHeight="1">
      <c r="D593" s="116"/>
      <c r="F593" s="110"/>
      <c r="G593" s="110"/>
      <c r="H593" s="110"/>
      <c r="I593" s="110"/>
      <c r="J593" s="110"/>
      <c r="K593" s="110"/>
    </row>
    <row r="594" ht="15.75" customHeight="1">
      <c r="D594" s="116"/>
      <c r="F594" s="110"/>
      <c r="G594" s="110"/>
      <c r="H594" s="110"/>
      <c r="I594" s="110"/>
      <c r="J594" s="110"/>
      <c r="K594" s="110"/>
    </row>
    <row r="595" ht="15.75" customHeight="1">
      <c r="D595" s="116"/>
      <c r="F595" s="110"/>
      <c r="G595" s="110"/>
      <c r="H595" s="110"/>
      <c r="I595" s="110"/>
      <c r="J595" s="110"/>
      <c r="K595" s="110"/>
    </row>
    <row r="596" ht="15.75" customHeight="1">
      <c r="D596" s="116"/>
      <c r="F596" s="110"/>
      <c r="G596" s="110"/>
      <c r="H596" s="110"/>
      <c r="I596" s="110"/>
      <c r="J596" s="110"/>
      <c r="K596" s="110"/>
    </row>
    <row r="597" ht="15.75" customHeight="1">
      <c r="D597" s="116"/>
      <c r="F597" s="110"/>
      <c r="G597" s="110"/>
      <c r="H597" s="110"/>
      <c r="I597" s="110"/>
      <c r="J597" s="110"/>
      <c r="K597" s="110"/>
    </row>
    <row r="598" ht="15.75" customHeight="1">
      <c r="D598" s="116"/>
      <c r="F598" s="110"/>
      <c r="G598" s="110"/>
      <c r="H598" s="110"/>
      <c r="I598" s="110"/>
      <c r="J598" s="110"/>
      <c r="K598" s="110"/>
    </row>
    <row r="599" ht="15.75" customHeight="1">
      <c r="D599" s="116"/>
      <c r="F599" s="110"/>
      <c r="G599" s="110"/>
      <c r="H599" s="110"/>
      <c r="I599" s="110"/>
      <c r="J599" s="110"/>
      <c r="K599" s="110"/>
    </row>
    <row r="600" ht="15.75" customHeight="1">
      <c r="D600" s="116"/>
      <c r="F600" s="110"/>
      <c r="G600" s="110"/>
      <c r="H600" s="110"/>
      <c r="I600" s="110"/>
      <c r="J600" s="110"/>
      <c r="K600" s="110"/>
    </row>
    <row r="601" ht="15.75" customHeight="1">
      <c r="D601" s="116"/>
      <c r="F601" s="110"/>
      <c r="G601" s="110"/>
      <c r="H601" s="110"/>
      <c r="I601" s="110"/>
      <c r="J601" s="110"/>
      <c r="K601" s="110"/>
    </row>
    <row r="602" ht="15.75" customHeight="1">
      <c r="D602" s="116"/>
      <c r="F602" s="110"/>
      <c r="G602" s="110"/>
      <c r="H602" s="110"/>
      <c r="I602" s="110"/>
      <c r="J602" s="110"/>
      <c r="K602" s="110"/>
    </row>
    <row r="603" ht="15.75" customHeight="1">
      <c r="D603" s="116"/>
      <c r="F603" s="110"/>
      <c r="G603" s="110"/>
      <c r="H603" s="110"/>
      <c r="I603" s="110"/>
      <c r="J603" s="110"/>
      <c r="K603" s="110"/>
    </row>
    <row r="604" ht="15.75" customHeight="1">
      <c r="D604" s="116"/>
      <c r="F604" s="110"/>
      <c r="G604" s="110"/>
      <c r="H604" s="110"/>
      <c r="I604" s="110"/>
      <c r="J604" s="110"/>
      <c r="K604" s="110"/>
    </row>
    <row r="605" ht="15.75" customHeight="1">
      <c r="D605" s="116"/>
      <c r="F605" s="110"/>
      <c r="G605" s="110"/>
      <c r="H605" s="110"/>
      <c r="I605" s="110"/>
      <c r="J605" s="110"/>
      <c r="K605" s="110"/>
    </row>
    <row r="606" ht="15.75" customHeight="1">
      <c r="D606" s="116"/>
      <c r="F606" s="110"/>
      <c r="G606" s="110"/>
      <c r="H606" s="110"/>
      <c r="I606" s="110"/>
      <c r="J606" s="110"/>
      <c r="K606" s="110"/>
    </row>
    <row r="607" ht="15.75" customHeight="1">
      <c r="D607" s="116"/>
      <c r="F607" s="110"/>
      <c r="G607" s="110"/>
      <c r="H607" s="110"/>
      <c r="I607" s="110"/>
      <c r="J607" s="110"/>
      <c r="K607" s="110"/>
    </row>
    <row r="608" ht="15.75" customHeight="1">
      <c r="D608" s="116"/>
      <c r="F608" s="110"/>
      <c r="G608" s="110"/>
      <c r="H608" s="110"/>
      <c r="I608" s="110"/>
      <c r="J608" s="110"/>
      <c r="K608" s="110"/>
    </row>
    <row r="609" ht="15.75" customHeight="1">
      <c r="D609" s="116"/>
      <c r="F609" s="110"/>
      <c r="G609" s="110"/>
      <c r="H609" s="110"/>
      <c r="I609" s="110"/>
      <c r="J609" s="110"/>
      <c r="K609" s="110"/>
    </row>
    <row r="610" ht="15.75" customHeight="1">
      <c r="D610" s="116"/>
      <c r="F610" s="110"/>
      <c r="G610" s="110"/>
      <c r="H610" s="110"/>
      <c r="I610" s="110"/>
      <c r="J610" s="110"/>
      <c r="K610" s="110"/>
    </row>
    <row r="611" ht="15.75" customHeight="1">
      <c r="D611" s="116"/>
      <c r="F611" s="110"/>
      <c r="G611" s="110"/>
      <c r="H611" s="110"/>
      <c r="I611" s="110"/>
      <c r="J611" s="110"/>
      <c r="K611" s="110"/>
    </row>
    <row r="612" ht="15.75" customHeight="1">
      <c r="D612" s="116"/>
      <c r="F612" s="110"/>
      <c r="G612" s="110"/>
      <c r="H612" s="110"/>
      <c r="I612" s="110"/>
      <c r="J612" s="110"/>
      <c r="K612" s="110"/>
    </row>
    <row r="613" ht="15.75" customHeight="1">
      <c r="D613" s="116"/>
      <c r="F613" s="110"/>
      <c r="G613" s="110"/>
      <c r="H613" s="110"/>
      <c r="I613" s="110"/>
      <c r="J613" s="110"/>
      <c r="K613" s="110"/>
    </row>
    <row r="614" ht="15.75" customHeight="1">
      <c r="D614" s="116"/>
      <c r="F614" s="110"/>
      <c r="G614" s="110"/>
      <c r="H614" s="110"/>
      <c r="I614" s="110"/>
      <c r="J614" s="110"/>
      <c r="K614" s="110"/>
    </row>
    <row r="615" ht="15.75" customHeight="1">
      <c r="D615" s="116"/>
      <c r="F615" s="110"/>
      <c r="G615" s="110"/>
      <c r="H615" s="110"/>
      <c r="I615" s="110"/>
      <c r="J615" s="110"/>
      <c r="K615" s="110"/>
    </row>
    <row r="616" ht="15.75" customHeight="1">
      <c r="D616" s="116"/>
      <c r="F616" s="110"/>
      <c r="G616" s="110"/>
      <c r="H616" s="110"/>
      <c r="I616" s="110"/>
      <c r="J616" s="110"/>
      <c r="K616" s="110"/>
    </row>
    <row r="617" ht="15.75" customHeight="1">
      <c r="D617" s="116"/>
      <c r="F617" s="110"/>
      <c r="G617" s="110"/>
      <c r="H617" s="110"/>
      <c r="I617" s="110"/>
      <c r="J617" s="110"/>
      <c r="K617" s="110"/>
    </row>
    <row r="618" ht="15.75" customHeight="1">
      <c r="D618" s="116"/>
      <c r="F618" s="110"/>
      <c r="G618" s="110"/>
      <c r="H618" s="110"/>
      <c r="I618" s="110"/>
      <c r="J618" s="110"/>
      <c r="K618" s="110"/>
    </row>
    <row r="619" ht="15.75" customHeight="1">
      <c r="D619" s="116"/>
      <c r="F619" s="110"/>
      <c r="G619" s="110"/>
      <c r="H619" s="110"/>
      <c r="I619" s="110"/>
      <c r="J619" s="110"/>
      <c r="K619" s="110"/>
    </row>
    <row r="620" ht="15.75" customHeight="1">
      <c r="D620" s="116"/>
      <c r="F620" s="110"/>
      <c r="G620" s="110"/>
      <c r="H620" s="110"/>
      <c r="I620" s="110"/>
      <c r="J620" s="110"/>
      <c r="K620" s="110"/>
    </row>
    <row r="621" ht="15.75" customHeight="1">
      <c r="D621" s="116"/>
      <c r="F621" s="110"/>
      <c r="G621" s="110"/>
      <c r="H621" s="110"/>
      <c r="I621" s="110"/>
      <c r="J621" s="110"/>
      <c r="K621" s="110"/>
    </row>
    <row r="622" ht="15.75" customHeight="1">
      <c r="D622" s="116"/>
      <c r="F622" s="110"/>
      <c r="G622" s="110"/>
      <c r="H622" s="110"/>
      <c r="I622" s="110"/>
      <c r="J622" s="110"/>
      <c r="K622" s="110"/>
    </row>
    <row r="623" ht="15.75" customHeight="1">
      <c r="D623" s="116"/>
      <c r="F623" s="110"/>
      <c r="G623" s="110"/>
      <c r="H623" s="110"/>
      <c r="I623" s="110"/>
      <c r="J623" s="110"/>
      <c r="K623" s="110"/>
    </row>
    <row r="624" ht="15.75" customHeight="1">
      <c r="D624" s="116"/>
      <c r="F624" s="110"/>
      <c r="G624" s="110"/>
      <c r="H624" s="110"/>
      <c r="I624" s="110"/>
      <c r="J624" s="110"/>
      <c r="K624" s="110"/>
    </row>
    <row r="625" ht="15.75" customHeight="1">
      <c r="D625" s="116"/>
      <c r="F625" s="110"/>
      <c r="G625" s="110"/>
      <c r="H625" s="110"/>
      <c r="I625" s="110"/>
      <c r="J625" s="110"/>
      <c r="K625" s="110"/>
    </row>
    <row r="626" ht="15.75" customHeight="1">
      <c r="D626" s="116"/>
      <c r="F626" s="110"/>
      <c r="G626" s="110"/>
      <c r="H626" s="110"/>
      <c r="I626" s="110"/>
      <c r="J626" s="110"/>
      <c r="K626" s="110"/>
    </row>
    <row r="627" ht="15.75" customHeight="1">
      <c r="D627" s="116"/>
      <c r="F627" s="110"/>
      <c r="G627" s="110"/>
      <c r="H627" s="110"/>
      <c r="I627" s="110"/>
      <c r="J627" s="110"/>
      <c r="K627" s="110"/>
    </row>
    <row r="628" ht="15.75" customHeight="1">
      <c r="D628" s="116"/>
      <c r="F628" s="110"/>
      <c r="G628" s="110"/>
      <c r="H628" s="110"/>
      <c r="I628" s="110"/>
      <c r="J628" s="110"/>
      <c r="K628" s="110"/>
    </row>
    <row r="629" ht="15.75" customHeight="1">
      <c r="D629" s="116"/>
      <c r="F629" s="110"/>
      <c r="G629" s="110"/>
      <c r="H629" s="110"/>
      <c r="I629" s="110"/>
      <c r="J629" s="110"/>
      <c r="K629" s="110"/>
    </row>
    <row r="630" ht="15.75" customHeight="1">
      <c r="D630" s="116"/>
      <c r="F630" s="110"/>
      <c r="G630" s="110"/>
      <c r="H630" s="110"/>
      <c r="I630" s="110"/>
      <c r="J630" s="110"/>
      <c r="K630" s="110"/>
    </row>
    <row r="631" ht="15.75" customHeight="1">
      <c r="D631" s="116"/>
      <c r="F631" s="110"/>
      <c r="G631" s="110"/>
      <c r="H631" s="110"/>
      <c r="I631" s="110"/>
      <c r="J631" s="110"/>
      <c r="K631" s="110"/>
    </row>
    <row r="632" ht="15.75" customHeight="1">
      <c r="D632" s="116"/>
      <c r="F632" s="110"/>
      <c r="G632" s="110"/>
      <c r="H632" s="110"/>
      <c r="I632" s="110"/>
      <c r="J632" s="110"/>
      <c r="K632" s="110"/>
    </row>
    <row r="633" ht="15.75" customHeight="1">
      <c r="D633" s="116"/>
      <c r="F633" s="110"/>
      <c r="G633" s="110"/>
      <c r="H633" s="110"/>
      <c r="I633" s="110"/>
      <c r="J633" s="110"/>
      <c r="K633" s="110"/>
    </row>
    <row r="634" ht="15.75" customHeight="1">
      <c r="D634" s="116"/>
      <c r="F634" s="110"/>
      <c r="G634" s="110"/>
      <c r="H634" s="110"/>
      <c r="I634" s="110"/>
      <c r="J634" s="110"/>
      <c r="K634" s="110"/>
    </row>
    <row r="635" ht="15.75" customHeight="1">
      <c r="D635" s="116"/>
      <c r="F635" s="110"/>
      <c r="G635" s="110"/>
      <c r="H635" s="110"/>
      <c r="I635" s="110"/>
      <c r="J635" s="110"/>
      <c r="K635" s="110"/>
    </row>
    <row r="636" ht="15.75" customHeight="1">
      <c r="D636" s="116"/>
      <c r="F636" s="110"/>
      <c r="G636" s="110"/>
      <c r="H636" s="110"/>
      <c r="I636" s="110"/>
      <c r="J636" s="110"/>
      <c r="K636" s="110"/>
    </row>
    <row r="637" ht="15.75" customHeight="1">
      <c r="D637" s="116"/>
      <c r="F637" s="110"/>
      <c r="G637" s="110"/>
      <c r="H637" s="110"/>
      <c r="I637" s="110"/>
      <c r="J637" s="110"/>
      <c r="K637" s="110"/>
    </row>
    <row r="638" ht="15.75" customHeight="1">
      <c r="D638" s="116"/>
      <c r="F638" s="110"/>
      <c r="G638" s="110"/>
      <c r="H638" s="110"/>
      <c r="I638" s="110"/>
      <c r="J638" s="110"/>
      <c r="K638" s="110"/>
    </row>
    <row r="639" ht="15.75" customHeight="1">
      <c r="D639" s="116"/>
      <c r="F639" s="110"/>
      <c r="G639" s="110"/>
      <c r="H639" s="110"/>
      <c r="I639" s="110"/>
      <c r="J639" s="110"/>
      <c r="K639" s="110"/>
    </row>
    <row r="640" ht="15.75" customHeight="1">
      <c r="D640" s="116"/>
      <c r="F640" s="110"/>
      <c r="G640" s="110"/>
      <c r="H640" s="110"/>
      <c r="I640" s="110"/>
      <c r="J640" s="110"/>
      <c r="K640" s="110"/>
    </row>
    <row r="641" ht="15.75" customHeight="1">
      <c r="D641" s="116"/>
      <c r="F641" s="110"/>
      <c r="G641" s="110"/>
      <c r="H641" s="110"/>
      <c r="I641" s="110"/>
      <c r="J641" s="110"/>
      <c r="K641" s="110"/>
    </row>
    <row r="642" ht="15.75" customHeight="1">
      <c r="D642" s="116"/>
      <c r="F642" s="110"/>
      <c r="G642" s="110"/>
      <c r="H642" s="110"/>
      <c r="I642" s="110"/>
      <c r="J642" s="110"/>
      <c r="K642" s="110"/>
    </row>
    <row r="643" ht="15.75" customHeight="1">
      <c r="D643" s="116"/>
      <c r="F643" s="110"/>
      <c r="G643" s="110"/>
      <c r="H643" s="110"/>
      <c r="I643" s="110"/>
      <c r="J643" s="110"/>
      <c r="K643" s="110"/>
    </row>
    <row r="644" ht="15.75" customHeight="1">
      <c r="D644" s="116"/>
      <c r="F644" s="110"/>
      <c r="G644" s="110"/>
      <c r="H644" s="110"/>
      <c r="I644" s="110"/>
      <c r="J644" s="110"/>
      <c r="K644" s="110"/>
    </row>
    <row r="645" ht="15.75" customHeight="1">
      <c r="D645" s="116"/>
      <c r="F645" s="110"/>
      <c r="G645" s="110"/>
      <c r="H645" s="110"/>
      <c r="I645" s="110"/>
      <c r="J645" s="110"/>
      <c r="K645" s="110"/>
    </row>
    <row r="646" ht="15.75" customHeight="1">
      <c r="D646" s="116"/>
      <c r="F646" s="110"/>
      <c r="G646" s="110"/>
      <c r="H646" s="110"/>
      <c r="I646" s="110"/>
      <c r="J646" s="110"/>
      <c r="K646" s="110"/>
    </row>
    <row r="647" ht="15.75" customHeight="1">
      <c r="D647" s="116"/>
      <c r="F647" s="110"/>
      <c r="G647" s="110"/>
      <c r="H647" s="110"/>
      <c r="I647" s="110"/>
      <c r="J647" s="110"/>
      <c r="K647" s="110"/>
    </row>
    <row r="648" ht="15.75" customHeight="1">
      <c r="D648" s="116"/>
      <c r="F648" s="110"/>
      <c r="G648" s="110"/>
      <c r="H648" s="110"/>
      <c r="I648" s="110"/>
      <c r="J648" s="110"/>
      <c r="K648" s="110"/>
    </row>
    <row r="649" ht="15.75" customHeight="1">
      <c r="D649" s="116"/>
      <c r="F649" s="110"/>
      <c r="G649" s="110"/>
      <c r="H649" s="110"/>
      <c r="I649" s="110"/>
      <c r="J649" s="110"/>
      <c r="K649" s="110"/>
    </row>
    <row r="650" ht="15.75" customHeight="1">
      <c r="D650" s="116"/>
      <c r="F650" s="110"/>
      <c r="G650" s="110"/>
      <c r="H650" s="110"/>
      <c r="I650" s="110"/>
      <c r="J650" s="110"/>
      <c r="K650" s="110"/>
    </row>
    <row r="651" ht="15.75" customHeight="1">
      <c r="D651" s="116"/>
      <c r="F651" s="110"/>
      <c r="G651" s="110"/>
      <c r="H651" s="110"/>
      <c r="I651" s="110"/>
      <c r="J651" s="110"/>
      <c r="K651" s="110"/>
    </row>
    <row r="652" ht="15.75" customHeight="1">
      <c r="D652" s="116"/>
      <c r="F652" s="110"/>
      <c r="G652" s="110"/>
      <c r="H652" s="110"/>
      <c r="I652" s="110"/>
      <c r="J652" s="110"/>
      <c r="K652" s="110"/>
    </row>
    <row r="653" ht="15.75" customHeight="1">
      <c r="D653" s="116"/>
      <c r="F653" s="110"/>
      <c r="G653" s="110"/>
      <c r="H653" s="110"/>
      <c r="I653" s="110"/>
      <c r="J653" s="110"/>
      <c r="K653" s="110"/>
    </row>
    <row r="654" ht="15.75" customHeight="1">
      <c r="D654" s="116"/>
      <c r="F654" s="110"/>
      <c r="G654" s="110"/>
      <c r="H654" s="110"/>
      <c r="I654" s="110"/>
      <c r="J654" s="110"/>
      <c r="K654" s="110"/>
    </row>
    <row r="655" ht="15.75" customHeight="1">
      <c r="D655" s="116"/>
      <c r="F655" s="110"/>
      <c r="G655" s="110"/>
      <c r="H655" s="110"/>
      <c r="I655" s="110"/>
      <c r="J655" s="110"/>
      <c r="K655" s="110"/>
    </row>
    <row r="656" ht="15.75" customHeight="1">
      <c r="D656" s="116"/>
      <c r="F656" s="110"/>
      <c r="G656" s="110"/>
      <c r="H656" s="110"/>
      <c r="I656" s="110"/>
      <c r="J656" s="110"/>
      <c r="K656" s="110"/>
    </row>
    <row r="657" ht="15.75" customHeight="1">
      <c r="D657" s="116"/>
      <c r="F657" s="110"/>
      <c r="G657" s="110"/>
      <c r="H657" s="110"/>
      <c r="I657" s="110"/>
      <c r="J657" s="110"/>
      <c r="K657" s="110"/>
    </row>
    <row r="658" ht="15.75" customHeight="1">
      <c r="D658" s="116"/>
      <c r="F658" s="110"/>
      <c r="G658" s="110"/>
      <c r="H658" s="110"/>
      <c r="I658" s="110"/>
      <c r="J658" s="110"/>
      <c r="K658" s="110"/>
    </row>
    <row r="659" ht="15.75" customHeight="1">
      <c r="D659" s="116"/>
      <c r="F659" s="110"/>
      <c r="G659" s="110"/>
      <c r="H659" s="110"/>
      <c r="I659" s="110"/>
      <c r="J659" s="110"/>
      <c r="K659" s="110"/>
    </row>
    <row r="660" ht="15.75" customHeight="1">
      <c r="D660" s="116"/>
      <c r="F660" s="110"/>
      <c r="G660" s="110"/>
      <c r="H660" s="110"/>
      <c r="I660" s="110"/>
      <c r="J660" s="110"/>
      <c r="K660" s="110"/>
    </row>
    <row r="661" ht="15.75" customHeight="1">
      <c r="D661" s="116"/>
      <c r="F661" s="110"/>
      <c r="G661" s="110"/>
      <c r="H661" s="110"/>
      <c r="I661" s="110"/>
      <c r="J661" s="110"/>
      <c r="K661" s="110"/>
    </row>
    <row r="662" ht="15.75" customHeight="1">
      <c r="D662" s="116"/>
      <c r="F662" s="110"/>
      <c r="G662" s="110"/>
      <c r="H662" s="110"/>
      <c r="I662" s="110"/>
      <c r="J662" s="110"/>
      <c r="K662" s="110"/>
    </row>
    <row r="663" ht="15.75" customHeight="1">
      <c r="D663" s="116"/>
      <c r="F663" s="110"/>
      <c r="G663" s="110"/>
      <c r="H663" s="110"/>
      <c r="I663" s="110"/>
      <c r="J663" s="110"/>
      <c r="K663" s="110"/>
    </row>
    <row r="664" ht="15.75" customHeight="1">
      <c r="D664" s="116"/>
      <c r="F664" s="110"/>
      <c r="G664" s="110"/>
      <c r="H664" s="110"/>
      <c r="I664" s="110"/>
      <c r="J664" s="110"/>
      <c r="K664" s="110"/>
    </row>
    <row r="665" ht="15.75" customHeight="1">
      <c r="D665" s="116"/>
      <c r="F665" s="110"/>
      <c r="G665" s="110"/>
      <c r="H665" s="110"/>
      <c r="I665" s="110"/>
      <c r="J665" s="110"/>
      <c r="K665" s="110"/>
    </row>
    <row r="666" ht="15.75" customHeight="1">
      <c r="D666" s="116"/>
      <c r="F666" s="110"/>
      <c r="G666" s="110"/>
      <c r="H666" s="110"/>
      <c r="I666" s="110"/>
      <c r="J666" s="110"/>
      <c r="K666" s="110"/>
    </row>
    <row r="667" ht="15.75" customHeight="1">
      <c r="D667" s="116"/>
      <c r="F667" s="110"/>
      <c r="G667" s="110"/>
      <c r="H667" s="110"/>
      <c r="I667" s="110"/>
      <c r="J667" s="110"/>
      <c r="K667" s="110"/>
    </row>
    <row r="668" ht="15.75" customHeight="1">
      <c r="D668" s="116"/>
      <c r="F668" s="110"/>
      <c r="G668" s="110"/>
      <c r="H668" s="110"/>
      <c r="I668" s="110"/>
      <c r="J668" s="110"/>
      <c r="K668" s="110"/>
    </row>
    <row r="669" ht="15.75" customHeight="1">
      <c r="D669" s="116"/>
      <c r="F669" s="110"/>
      <c r="G669" s="110"/>
      <c r="H669" s="110"/>
      <c r="I669" s="110"/>
      <c r="J669" s="110"/>
      <c r="K669" s="110"/>
    </row>
    <row r="670" ht="15.75" customHeight="1">
      <c r="D670" s="116"/>
      <c r="F670" s="110"/>
      <c r="G670" s="110"/>
      <c r="H670" s="110"/>
      <c r="I670" s="110"/>
      <c r="J670" s="110"/>
      <c r="K670" s="110"/>
    </row>
    <row r="671" ht="15.75" customHeight="1">
      <c r="D671" s="116"/>
      <c r="F671" s="110"/>
      <c r="G671" s="110"/>
      <c r="H671" s="110"/>
      <c r="I671" s="110"/>
      <c r="J671" s="110"/>
      <c r="K671" s="110"/>
    </row>
    <row r="672" ht="15.75" customHeight="1">
      <c r="D672" s="116"/>
      <c r="F672" s="110"/>
      <c r="G672" s="110"/>
      <c r="H672" s="110"/>
      <c r="I672" s="110"/>
      <c r="J672" s="110"/>
      <c r="K672" s="110"/>
    </row>
    <row r="673" ht="15.75" customHeight="1">
      <c r="D673" s="116"/>
      <c r="F673" s="110"/>
      <c r="G673" s="110"/>
      <c r="H673" s="110"/>
      <c r="I673" s="110"/>
      <c r="J673" s="110"/>
      <c r="K673" s="110"/>
    </row>
    <row r="674" ht="15.75" customHeight="1">
      <c r="D674" s="116"/>
      <c r="F674" s="110"/>
      <c r="G674" s="110"/>
      <c r="H674" s="110"/>
      <c r="I674" s="110"/>
      <c r="J674" s="110"/>
      <c r="K674" s="110"/>
    </row>
    <row r="675" ht="15.75" customHeight="1">
      <c r="D675" s="116"/>
      <c r="F675" s="110"/>
      <c r="G675" s="110"/>
      <c r="H675" s="110"/>
      <c r="I675" s="110"/>
      <c r="J675" s="110"/>
      <c r="K675" s="110"/>
    </row>
    <row r="676" ht="15.75" customHeight="1">
      <c r="D676" s="116"/>
      <c r="F676" s="110"/>
      <c r="G676" s="110"/>
      <c r="H676" s="110"/>
      <c r="I676" s="110"/>
      <c r="J676" s="110"/>
      <c r="K676" s="110"/>
    </row>
    <row r="677" ht="15.75" customHeight="1">
      <c r="D677" s="116"/>
      <c r="F677" s="110"/>
      <c r="G677" s="110"/>
      <c r="H677" s="110"/>
      <c r="I677" s="110"/>
      <c r="J677" s="110"/>
      <c r="K677" s="110"/>
    </row>
    <row r="678" ht="15.75" customHeight="1">
      <c r="D678" s="116"/>
      <c r="F678" s="110"/>
      <c r="G678" s="110"/>
      <c r="H678" s="110"/>
      <c r="I678" s="110"/>
      <c r="J678" s="110"/>
      <c r="K678" s="110"/>
    </row>
    <row r="679" ht="15.75" customHeight="1">
      <c r="D679" s="116"/>
      <c r="F679" s="110"/>
      <c r="G679" s="110"/>
      <c r="H679" s="110"/>
      <c r="I679" s="110"/>
      <c r="J679" s="110"/>
      <c r="K679" s="110"/>
    </row>
    <row r="680" ht="15.75" customHeight="1">
      <c r="D680" s="116"/>
      <c r="F680" s="110"/>
      <c r="G680" s="110"/>
      <c r="H680" s="110"/>
      <c r="I680" s="110"/>
      <c r="J680" s="110"/>
      <c r="K680" s="110"/>
    </row>
    <row r="681" ht="15.75" customHeight="1">
      <c r="D681" s="116"/>
      <c r="F681" s="110"/>
      <c r="G681" s="110"/>
      <c r="H681" s="110"/>
      <c r="I681" s="110"/>
      <c r="J681" s="110"/>
      <c r="K681" s="110"/>
    </row>
    <row r="682" ht="15.75" customHeight="1">
      <c r="D682" s="116"/>
      <c r="F682" s="110"/>
      <c r="G682" s="110"/>
      <c r="H682" s="110"/>
      <c r="I682" s="110"/>
      <c r="J682" s="110"/>
      <c r="K682" s="110"/>
    </row>
    <row r="683" ht="15.75" customHeight="1">
      <c r="D683" s="116"/>
      <c r="F683" s="110"/>
      <c r="G683" s="110"/>
      <c r="H683" s="110"/>
      <c r="I683" s="110"/>
      <c r="J683" s="110"/>
      <c r="K683" s="110"/>
    </row>
    <row r="684" ht="15.75" customHeight="1">
      <c r="D684" s="116"/>
      <c r="F684" s="110"/>
      <c r="G684" s="110"/>
      <c r="H684" s="110"/>
      <c r="I684" s="110"/>
      <c r="J684" s="110"/>
      <c r="K684" s="110"/>
    </row>
    <row r="685" ht="15.75" customHeight="1">
      <c r="D685" s="116"/>
      <c r="F685" s="110"/>
      <c r="G685" s="110"/>
      <c r="H685" s="110"/>
      <c r="I685" s="110"/>
      <c r="J685" s="110"/>
      <c r="K685" s="110"/>
    </row>
    <row r="686" ht="15.75" customHeight="1">
      <c r="D686" s="116"/>
      <c r="F686" s="110"/>
      <c r="G686" s="110"/>
      <c r="H686" s="110"/>
      <c r="I686" s="110"/>
      <c r="J686" s="110"/>
      <c r="K686" s="110"/>
    </row>
    <row r="687" ht="15.75" customHeight="1">
      <c r="D687" s="116"/>
      <c r="F687" s="110"/>
      <c r="G687" s="110"/>
      <c r="H687" s="110"/>
      <c r="I687" s="110"/>
      <c r="J687" s="110"/>
      <c r="K687" s="110"/>
    </row>
    <row r="688" ht="15.75" customHeight="1">
      <c r="D688" s="116"/>
      <c r="F688" s="110"/>
      <c r="G688" s="110"/>
      <c r="H688" s="110"/>
      <c r="I688" s="110"/>
      <c r="J688" s="110"/>
      <c r="K688" s="110"/>
    </row>
    <row r="689" ht="15.75" customHeight="1">
      <c r="D689" s="116"/>
      <c r="F689" s="110"/>
      <c r="G689" s="110"/>
      <c r="H689" s="110"/>
      <c r="I689" s="110"/>
      <c r="J689" s="110"/>
      <c r="K689" s="110"/>
    </row>
    <row r="690" ht="15.75" customHeight="1">
      <c r="D690" s="116"/>
      <c r="F690" s="110"/>
      <c r="G690" s="110"/>
      <c r="H690" s="110"/>
      <c r="I690" s="110"/>
      <c r="J690" s="110"/>
      <c r="K690" s="110"/>
    </row>
    <row r="691" ht="15.75" customHeight="1">
      <c r="D691" s="116"/>
      <c r="F691" s="110"/>
      <c r="G691" s="110"/>
      <c r="H691" s="110"/>
      <c r="I691" s="110"/>
      <c r="J691" s="110"/>
      <c r="K691" s="110"/>
    </row>
    <row r="692" ht="15.75" customHeight="1">
      <c r="D692" s="116"/>
      <c r="F692" s="110"/>
      <c r="G692" s="110"/>
      <c r="H692" s="110"/>
      <c r="I692" s="110"/>
      <c r="J692" s="110"/>
      <c r="K692" s="110"/>
    </row>
    <row r="693" ht="15.75" customHeight="1">
      <c r="D693" s="116"/>
      <c r="F693" s="110"/>
      <c r="G693" s="110"/>
      <c r="H693" s="110"/>
      <c r="I693" s="110"/>
      <c r="J693" s="110"/>
      <c r="K693" s="110"/>
    </row>
    <row r="694" ht="15.75" customHeight="1">
      <c r="D694" s="116"/>
      <c r="F694" s="110"/>
      <c r="G694" s="110"/>
      <c r="H694" s="110"/>
      <c r="I694" s="110"/>
      <c r="J694" s="110"/>
      <c r="K694" s="110"/>
    </row>
    <row r="695" ht="15.75" customHeight="1">
      <c r="D695" s="116"/>
      <c r="F695" s="110"/>
      <c r="G695" s="110"/>
      <c r="H695" s="110"/>
      <c r="I695" s="110"/>
      <c r="J695" s="110"/>
      <c r="K695" s="110"/>
    </row>
    <row r="696" ht="15.75" customHeight="1">
      <c r="D696" s="116"/>
      <c r="F696" s="110"/>
      <c r="G696" s="110"/>
      <c r="H696" s="110"/>
      <c r="I696" s="110"/>
      <c r="J696" s="110"/>
      <c r="K696" s="110"/>
    </row>
    <row r="697" ht="15.75" customHeight="1">
      <c r="D697" s="116"/>
      <c r="F697" s="110"/>
      <c r="G697" s="110"/>
      <c r="H697" s="110"/>
      <c r="I697" s="110"/>
      <c r="J697" s="110"/>
      <c r="K697" s="110"/>
    </row>
    <row r="698" ht="15.75" customHeight="1">
      <c r="D698" s="116"/>
      <c r="F698" s="110"/>
      <c r="G698" s="110"/>
      <c r="H698" s="110"/>
      <c r="I698" s="110"/>
      <c r="J698" s="110"/>
      <c r="K698" s="110"/>
    </row>
    <row r="699" ht="15.75" customHeight="1">
      <c r="D699" s="116"/>
      <c r="F699" s="110"/>
      <c r="G699" s="110"/>
      <c r="H699" s="110"/>
      <c r="I699" s="110"/>
      <c r="J699" s="110"/>
      <c r="K699" s="110"/>
    </row>
    <row r="700" ht="15.75" customHeight="1">
      <c r="D700" s="116"/>
      <c r="F700" s="110"/>
      <c r="G700" s="110"/>
      <c r="H700" s="110"/>
      <c r="I700" s="110"/>
      <c r="J700" s="110"/>
      <c r="K700" s="110"/>
    </row>
    <row r="701" ht="15.75" customHeight="1">
      <c r="D701" s="116"/>
      <c r="F701" s="110"/>
      <c r="G701" s="110"/>
      <c r="H701" s="110"/>
      <c r="I701" s="110"/>
      <c r="J701" s="110"/>
      <c r="K701" s="110"/>
    </row>
    <row r="702" ht="15.75" customHeight="1">
      <c r="D702" s="116"/>
      <c r="F702" s="110"/>
      <c r="G702" s="110"/>
      <c r="H702" s="110"/>
      <c r="I702" s="110"/>
      <c r="J702" s="110"/>
      <c r="K702" s="110"/>
    </row>
    <row r="703" ht="15.75" customHeight="1">
      <c r="D703" s="116"/>
      <c r="F703" s="110"/>
      <c r="G703" s="110"/>
      <c r="H703" s="110"/>
      <c r="I703" s="110"/>
      <c r="J703" s="110"/>
      <c r="K703" s="110"/>
    </row>
    <row r="704" ht="15.75" customHeight="1">
      <c r="D704" s="116"/>
      <c r="F704" s="110"/>
      <c r="G704" s="110"/>
      <c r="H704" s="110"/>
      <c r="I704" s="110"/>
      <c r="J704" s="110"/>
      <c r="K704" s="110"/>
    </row>
    <row r="705" ht="15.75" customHeight="1">
      <c r="D705" s="116"/>
      <c r="F705" s="110"/>
      <c r="G705" s="110"/>
      <c r="H705" s="110"/>
      <c r="I705" s="110"/>
      <c r="J705" s="110"/>
      <c r="K705" s="110"/>
    </row>
    <row r="706" ht="15.75" customHeight="1">
      <c r="D706" s="116"/>
      <c r="F706" s="110"/>
      <c r="G706" s="110"/>
      <c r="H706" s="110"/>
      <c r="I706" s="110"/>
      <c r="J706" s="110"/>
      <c r="K706" s="110"/>
    </row>
    <row r="707" ht="15.75" customHeight="1">
      <c r="D707" s="116"/>
      <c r="F707" s="110"/>
      <c r="G707" s="110"/>
      <c r="H707" s="110"/>
      <c r="I707" s="110"/>
      <c r="J707" s="110"/>
      <c r="K707" s="110"/>
    </row>
    <row r="708" ht="15.75" customHeight="1">
      <c r="D708" s="116"/>
      <c r="F708" s="110"/>
      <c r="G708" s="110"/>
      <c r="H708" s="110"/>
      <c r="I708" s="110"/>
      <c r="J708" s="110"/>
      <c r="K708" s="110"/>
    </row>
    <row r="709" ht="15.75" customHeight="1">
      <c r="D709" s="116"/>
      <c r="F709" s="110"/>
      <c r="G709" s="110"/>
      <c r="H709" s="110"/>
      <c r="I709" s="110"/>
      <c r="J709" s="110"/>
      <c r="K709" s="110"/>
    </row>
    <row r="710" ht="15.75" customHeight="1">
      <c r="D710" s="116"/>
      <c r="F710" s="110"/>
      <c r="G710" s="110"/>
      <c r="H710" s="110"/>
      <c r="I710" s="110"/>
      <c r="J710" s="110"/>
      <c r="K710" s="110"/>
    </row>
    <row r="711" ht="15.75" customHeight="1">
      <c r="D711" s="116"/>
      <c r="F711" s="110"/>
      <c r="G711" s="110"/>
      <c r="H711" s="110"/>
      <c r="I711" s="110"/>
      <c r="J711" s="110"/>
      <c r="K711" s="110"/>
    </row>
    <row r="712" ht="15.75" customHeight="1">
      <c r="D712" s="116"/>
      <c r="F712" s="110"/>
      <c r="G712" s="110"/>
      <c r="H712" s="110"/>
      <c r="I712" s="110"/>
      <c r="J712" s="110"/>
      <c r="K712" s="110"/>
    </row>
    <row r="713" ht="15.75" customHeight="1">
      <c r="D713" s="116"/>
      <c r="F713" s="110"/>
      <c r="G713" s="110"/>
      <c r="H713" s="110"/>
      <c r="I713" s="110"/>
      <c r="J713" s="110"/>
      <c r="K713" s="110"/>
    </row>
    <row r="714" ht="15.75" customHeight="1">
      <c r="D714" s="116"/>
      <c r="F714" s="110"/>
      <c r="G714" s="110"/>
      <c r="H714" s="110"/>
      <c r="I714" s="110"/>
      <c r="J714" s="110"/>
      <c r="K714" s="110"/>
    </row>
    <row r="715" ht="15.75" customHeight="1">
      <c r="D715" s="116"/>
      <c r="F715" s="110"/>
      <c r="G715" s="110"/>
      <c r="H715" s="110"/>
      <c r="I715" s="110"/>
      <c r="J715" s="110"/>
      <c r="K715" s="110"/>
    </row>
    <row r="716" ht="15.75" customHeight="1">
      <c r="D716" s="116"/>
      <c r="F716" s="110"/>
      <c r="G716" s="110"/>
      <c r="H716" s="110"/>
      <c r="I716" s="110"/>
      <c r="J716" s="110"/>
      <c r="K716" s="110"/>
    </row>
    <row r="717" ht="15.75" customHeight="1">
      <c r="D717" s="116"/>
      <c r="F717" s="110"/>
      <c r="G717" s="110"/>
      <c r="H717" s="110"/>
      <c r="I717" s="110"/>
      <c r="J717" s="110"/>
      <c r="K717" s="110"/>
    </row>
    <row r="718" ht="15.75" customHeight="1">
      <c r="D718" s="116"/>
      <c r="F718" s="110"/>
      <c r="G718" s="110"/>
      <c r="H718" s="110"/>
      <c r="I718" s="110"/>
      <c r="J718" s="110"/>
      <c r="K718" s="110"/>
    </row>
    <row r="719" ht="15.75" customHeight="1">
      <c r="D719" s="116"/>
      <c r="F719" s="110"/>
      <c r="G719" s="110"/>
      <c r="H719" s="110"/>
      <c r="I719" s="110"/>
      <c r="J719" s="110"/>
      <c r="K719" s="110"/>
    </row>
    <row r="720" ht="15.75" customHeight="1">
      <c r="D720" s="116"/>
      <c r="F720" s="110"/>
      <c r="G720" s="110"/>
      <c r="H720" s="110"/>
      <c r="I720" s="110"/>
      <c r="J720" s="110"/>
      <c r="K720" s="110"/>
    </row>
    <row r="721" ht="15.75" customHeight="1">
      <c r="D721" s="116"/>
      <c r="F721" s="110"/>
      <c r="G721" s="110"/>
      <c r="H721" s="110"/>
      <c r="I721" s="110"/>
      <c r="J721" s="110"/>
      <c r="K721" s="110"/>
    </row>
    <row r="722" ht="15.75" customHeight="1">
      <c r="D722" s="116"/>
      <c r="F722" s="110"/>
      <c r="G722" s="110"/>
      <c r="H722" s="110"/>
      <c r="I722" s="110"/>
      <c r="J722" s="110"/>
      <c r="K722" s="110"/>
    </row>
    <row r="723" ht="15.75" customHeight="1">
      <c r="D723" s="116"/>
      <c r="F723" s="110"/>
      <c r="G723" s="110"/>
      <c r="H723" s="110"/>
      <c r="I723" s="110"/>
      <c r="J723" s="110"/>
      <c r="K723" s="110"/>
    </row>
    <row r="724" ht="15.75" customHeight="1">
      <c r="D724" s="116"/>
      <c r="F724" s="110"/>
      <c r="G724" s="110"/>
      <c r="H724" s="110"/>
      <c r="I724" s="110"/>
      <c r="J724" s="110"/>
      <c r="K724" s="110"/>
    </row>
    <row r="725" ht="15.75" customHeight="1">
      <c r="D725" s="116"/>
      <c r="F725" s="110"/>
      <c r="G725" s="110"/>
      <c r="H725" s="110"/>
      <c r="I725" s="110"/>
      <c r="J725" s="110"/>
      <c r="K725" s="110"/>
    </row>
    <row r="726" ht="15.75" customHeight="1">
      <c r="D726" s="116"/>
      <c r="F726" s="110"/>
      <c r="G726" s="110"/>
      <c r="H726" s="110"/>
      <c r="I726" s="110"/>
      <c r="J726" s="110"/>
      <c r="K726" s="110"/>
    </row>
    <row r="727" ht="15.75" customHeight="1">
      <c r="D727" s="116"/>
      <c r="F727" s="110"/>
      <c r="G727" s="110"/>
      <c r="H727" s="110"/>
      <c r="I727" s="110"/>
      <c r="J727" s="110"/>
      <c r="K727" s="110"/>
    </row>
    <row r="728" ht="15.75" customHeight="1">
      <c r="D728" s="116"/>
      <c r="F728" s="110"/>
      <c r="G728" s="110"/>
      <c r="H728" s="110"/>
      <c r="I728" s="110"/>
      <c r="J728" s="110"/>
      <c r="K728" s="110"/>
    </row>
    <row r="729" ht="15.75" customHeight="1">
      <c r="D729" s="116"/>
      <c r="F729" s="110"/>
      <c r="G729" s="110"/>
      <c r="H729" s="110"/>
      <c r="I729" s="110"/>
      <c r="J729" s="110"/>
      <c r="K729" s="110"/>
    </row>
    <row r="730" ht="15.75" customHeight="1">
      <c r="D730" s="116"/>
      <c r="F730" s="110"/>
      <c r="G730" s="110"/>
      <c r="H730" s="110"/>
      <c r="I730" s="110"/>
      <c r="J730" s="110"/>
      <c r="K730" s="110"/>
    </row>
    <row r="731" ht="15.75" customHeight="1">
      <c r="D731" s="116"/>
      <c r="F731" s="110"/>
      <c r="G731" s="110"/>
      <c r="H731" s="110"/>
      <c r="I731" s="110"/>
      <c r="J731" s="110"/>
      <c r="K731" s="110"/>
    </row>
    <row r="732" ht="15.75" customHeight="1">
      <c r="D732" s="116"/>
      <c r="F732" s="110"/>
      <c r="G732" s="110"/>
      <c r="H732" s="110"/>
      <c r="I732" s="110"/>
      <c r="J732" s="110"/>
      <c r="K732" s="110"/>
    </row>
    <row r="733" ht="15.75" customHeight="1">
      <c r="D733" s="116"/>
      <c r="F733" s="110"/>
      <c r="G733" s="110"/>
      <c r="H733" s="110"/>
      <c r="I733" s="110"/>
      <c r="J733" s="110"/>
      <c r="K733" s="110"/>
    </row>
    <row r="734" ht="15.75" customHeight="1">
      <c r="D734" s="116"/>
      <c r="F734" s="110"/>
      <c r="G734" s="110"/>
      <c r="H734" s="110"/>
      <c r="I734" s="110"/>
      <c r="J734" s="110"/>
      <c r="K734" s="110"/>
    </row>
    <row r="735" ht="15.75" customHeight="1">
      <c r="D735" s="116"/>
      <c r="F735" s="110"/>
      <c r="G735" s="110"/>
      <c r="H735" s="110"/>
      <c r="I735" s="110"/>
      <c r="J735" s="110"/>
      <c r="K735" s="110"/>
    </row>
    <row r="736" ht="15.75" customHeight="1">
      <c r="D736" s="116"/>
      <c r="F736" s="110"/>
      <c r="G736" s="110"/>
      <c r="H736" s="110"/>
      <c r="I736" s="110"/>
      <c r="J736" s="110"/>
      <c r="K736" s="110"/>
    </row>
    <row r="737" ht="15.75" customHeight="1">
      <c r="D737" s="116"/>
      <c r="F737" s="110"/>
      <c r="G737" s="110"/>
      <c r="H737" s="110"/>
      <c r="I737" s="110"/>
      <c r="J737" s="110"/>
      <c r="K737" s="110"/>
    </row>
    <row r="738" ht="15.75" customHeight="1">
      <c r="D738" s="116"/>
      <c r="F738" s="110"/>
      <c r="G738" s="110"/>
      <c r="H738" s="110"/>
      <c r="I738" s="110"/>
      <c r="J738" s="110"/>
      <c r="K738" s="110"/>
    </row>
    <row r="739" ht="15.75" customHeight="1">
      <c r="D739" s="116"/>
      <c r="F739" s="110"/>
      <c r="G739" s="110"/>
      <c r="H739" s="110"/>
      <c r="I739" s="110"/>
      <c r="J739" s="110"/>
      <c r="K739" s="110"/>
    </row>
    <row r="740" ht="15.75" customHeight="1">
      <c r="D740" s="116"/>
      <c r="F740" s="110"/>
      <c r="G740" s="110"/>
      <c r="H740" s="110"/>
      <c r="I740" s="110"/>
      <c r="J740" s="110"/>
      <c r="K740" s="110"/>
    </row>
    <row r="741" ht="15.75" customHeight="1">
      <c r="D741" s="116"/>
      <c r="F741" s="110"/>
      <c r="G741" s="110"/>
      <c r="H741" s="110"/>
      <c r="I741" s="110"/>
      <c r="J741" s="110"/>
      <c r="K741" s="110"/>
    </row>
    <row r="742" ht="15.75" customHeight="1">
      <c r="D742" s="116"/>
      <c r="F742" s="110"/>
      <c r="G742" s="110"/>
      <c r="H742" s="110"/>
      <c r="I742" s="110"/>
      <c r="J742" s="110"/>
      <c r="K742" s="110"/>
    </row>
    <row r="743" ht="15.75" customHeight="1">
      <c r="D743" s="116"/>
      <c r="F743" s="110"/>
      <c r="G743" s="110"/>
      <c r="H743" s="110"/>
      <c r="I743" s="110"/>
      <c r="J743" s="110"/>
      <c r="K743" s="110"/>
    </row>
    <row r="744" ht="15.75" customHeight="1">
      <c r="D744" s="116"/>
      <c r="F744" s="110"/>
      <c r="G744" s="110"/>
      <c r="H744" s="110"/>
      <c r="I744" s="110"/>
      <c r="J744" s="110"/>
      <c r="K744" s="110"/>
    </row>
    <row r="745" ht="15.75" customHeight="1">
      <c r="D745" s="116"/>
      <c r="F745" s="110"/>
      <c r="G745" s="110"/>
      <c r="H745" s="110"/>
      <c r="I745" s="110"/>
      <c r="J745" s="110"/>
      <c r="K745" s="110"/>
    </row>
    <row r="746" ht="15.75" customHeight="1">
      <c r="D746" s="116"/>
      <c r="F746" s="110"/>
      <c r="G746" s="110"/>
      <c r="H746" s="110"/>
      <c r="I746" s="110"/>
      <c r="J746" s="110"/>
      <c r="K746" s="110"/>
    </row>
    <row r="747" ht="15.75" customHeight="1">
      <c r="D747" s="116"/>
      <c r="F747" s="110"/>
      <c r="G747" s="110"/>
      <c r="H747" s="110"/>
      <c r="I747" s="110"/>
      <c r="J747" s="110"/>
      <c r="K747" s="110"/>
    </row>
    <row r="748" ht="15.75" customHeight="1">
      <c r="D748" s="116"/>
      <c r="F748" s="110"/>
      <c r="G748" s="110"/>
      <c r="H748" s="110"/>
      <c r="I748" s="110"/>
      <c r="J748" s="110"/>
      <c r="K748" s="110"/>
    </row>
    <row r="749" ht="15.75" customHeight="1">
      <c r="D749" s="116"/>
      <c r="F749" s="110"/>
      <c r="G749" s="110"/>
      <c r="H749" s="110"/>
      <c r="I749" s="110"/>
      <c r="J749" s="110"/>
      <c r="K749" s="110"/>
    </row>
    <row r="750" ht="15.75" customHeight="1">
      <c r="D750" s="116"/>
      <c r="F750" s="110"/>
      <c r="G750" s="110"/>
      <c r="H750" s="110"/>
      <c r="I750" s="110"/>
      <c r="J750" s="110"/>
      <c r="K750" s="110"/>
    </row>
    <row r="751" ht="15.75" customHeight="1">
      <c r="D751" s="116"/>
      <c r="F751" s="110"/>
      <c r="G751" s="110"/>
      <c r="H751" s="110"/>
      <c r="I751" s="110"/>
      <c r="J751" s="110"/>
      <c r="K751" s="110"/>
    </row>
    <row r="752" ht="15.75" customHeight="1">
      <c r="D752" s="116"/>
      <c r="F752" s="110"/>
      <c r="G752" s="110"/>
      <c r="H752" s="110"/>
      <c r="I752" s="110"/>
      <c r="J752" s="110"/>
      <c r="K752" s="110"/>
    </row>
    <row r="753" ht="15.75" customHeight="1">
      <c r="D753" s="116"/>
      <c r="F753" s="110"/>
      <c r="G753" s="110"/>
      <c r="H753" s="110"/>
      <c r="I753" s="110"/>
      <c r="J753" s="110"/>
      <c r="K753" s="110"/>
    </row>
    <row r="754" ht="15.75" customHeight="1">
      <c r="D754" s="116"/>
      <c r="F754" s="110"/>
      <c r="G754" s="110"/>
      <c r="H754" s="110"/>
      <c r="I754" s="110"/>
      <c r="J754" s="110"/>
      <c r="K754" s="110"/>
    </row>
    <row r="755" ht="15.75" customHeight="1">
      <c r="D755" s="116"/>
      <c r="F755" s="110"/>
      <c r="G755" s="110"/>
      <c r="H755" s="110"/>
      <c r="I755" s="110"/>
      <c r="J755" s="110"/>
      <c r="K755" s="110"/>
    </row>
    <row r="756" ht="15.75" customHeight="1">
      <c r="D756" s="116"/>
      <c r="F756" s="110"/>
      <c r="G756" s="110"/>
      <c r="H756" s="110"/>
      <c r="I756" s="110"/>
      <c r="J756" s="110"/>
      <c r="K756" s="110"/>
    </row>
    <row r="757" ht="15.75" customHeight="1">
      <c r="D757" s="116"/>
      <c r="F757" s="110"/>
      <c r="G757" s="110"/>
      <c r="H757" s="110"/>
      <c r="I757" s="110"/>
      <c r="J757" s="110"/>
      <c r="K757" s="110"/>
    </row>
    <row r="758" ht="15.75" customHeight="1">
      <c r="D758" s="116"/>
      <c r="F758" s="110"/>
      <c r="G758" s="110"/>
      <c r="H758" s="110"/>
      <c r="I758" s="110"/>
      <c r="J758" s="110"/>
      <c r="K758" s="110"/>
    </row>
    <row r="759" ht="15.75" customHeight="1">
      <c r="D759" s="116"/>
      <c r="F759" s="110"/>
      <c r="G759" s="110"/>
      <c r="H759" s="110"/>
      <c r="I759" s="110"/>
      <c r="J759" s="110"/>
      <c r="K759" s="110"/>
    </row>
    <row r="760" ht="15.75" customHeight="1">
      <c r="D760" s="116"/>
      <c r="F760" s="110"/>
      <c r="G760" s="110"/>
      <c r="H760" s="110"/>
      <c r="I760" s="110"/>
      <c r="J760" s="110"/>
      <c r="K760" s="110"/>
    </row>
    <row r="761" ht="15.75" customHeight="1">
      <c r="D761" s="116"/>
      <c r="F761" s="110"/>
      <c r="G761" s="110"/>
      <c r="H761" s="110"/>
      <c r="I761" s="110"/>
      <c r="J761" s="110"/>
      <c r="K761" s="110"/>
    </row>
    <row r="762" ht="15.75" customHeight="1">
      <c r="D762" s="116"/>
      <c r="F762" s="110"/>
      <c r="G762" s="110"/>
      <c r="H762" s="110"/>
      <c r="I762" s="110"/>
      <c r="J762" s="110"/>
      <c r="K762" s="110"/>
    </row>
    <row r="763" ht="15.75" customHeight="1">
      <c r="D763" s="116"/>
      <c r="F763" s="110"/>
      <c r="G763" s="110"/>
      <c r="H763" s="110"/>
      <c r="I763" s="110"/>
      <c r="J763" s="110"/>
      <c r="K763" s="110"/>
    </row>
    <row r="764" ht="15.75" customHeight="1">
      <c r="D764" s="116"/>
      <c r="F764" s="110"/>
      <c r="G764" s="110"/>
      <c r="H764" s="110"/>
      <c r="I764" s="110"/>
      <c r="J764" s="110"/>
      <c r="K764" s="110"/>
    </row>
    <row r="765" ht="15.75" customHeight="1">
      <c r="D765" s="116"/>
      <c r="F765" s="110"/>
      <c r="G765" s="110"/>
      <c r="H765" s="110"/>
      <c r="I765" s="110"/>
      <c r="J765" s="110"/>
      <c r="K765" s="110"/>
    </row>
    <row r="766" ht="15.75" customHeight="1">
      <c r="D766" s="116"/>
      <c r="F766" s="110"/>
      <c r="G766" s="110"/>
      <c r="H766" s="110"/>
      <c r="I766" s="110"/>
      <c r="J766" s="110"/>
      <c r="K766" s="110"/>
    </row>
    <row r="767" ht="15.75" customHeight="1">
      <c r="D767" s="116"/>
      <c r="F767" s="110"/>
      <c r="G767" s="110"/>
      <c r="H767" s="110"/>
      <c r="I767" s="110"/>
      <c r="J767" s="110"/>
      <c r="K767" s="110"/>
    </row>
    <row r="768" ht="15.75" customHeight="1">
      <c r="D768" s="116"/>
      <c r="F768" s="110"/>
      <c r="G768" s="110"/>
      <c r="H768" s="110"/>
      <c r="I768" s="110"/>
      <c r="J768" s="110"/>
      <c r="K768" s="110"/>
    </row>
    <row r="769" ht="15.75" customHeight="1">
      <c r="D769" s="116"/>
      <c r="F769" s="110"/>
      <c r="G769" s="110"/>
      <c r="H769" s="110"/>
      <c r="I769" s="110"/>
      <c r="J769" s="110"/>
      <c r="K769" s="110"/>
    </row>
    <row r="770" ht="15.75" customHeight="1">
      <c r="D770" s="116"/>
      <c r="F770" s="110"/>
      <c r="G770" s="110"/>
      <c r="H770" s="110"/>
      <c r="I770" s="110"/>
      <c r="J770" s="110"/>
      <c r="K770" s="110"/>
    </row>
    <row r="771" ht="15.75" customHeight="1">
      <c r="D771" s="116"/>
      <c r="F771" s="110"/>
      <c r="G771" s="110"/>
      <c r="H771" s="110"/>
      <c r="I771" s="110"/>
      <c r="J771" s="110"/>
      <c r="K771" s="110"/>
    </row>
    <row r="772" ht="15.75" customHeight="1">
      <c r="D772" s="116"/>
      <c r="F772" s="110"/>
      <c r="G772" s="110"/>
      <c r="H772" s="110"/>
      <c r="I772" s="110"/>
      <c r="J772" s="110"/>
      <c r="K772" s="110"/>
    </row>
    <row r="773" ht="15.75" customHeight="1">
      <c r="D773" s="116"/>
      <c r="F773" s="110"/>
      <c r="G773" s="110"/>
      <c r="H773" s="110"/>
      <c r="I773" s="110"/>
      <c r="J773" s="110"/>
      <c r="K773" s="110"/>
    </row>
    <row r="774" ht="15.75" customHeight="1">
      <c r="D774" s="116"/>
      <c r="F774" s="110"/>
      <c r="G774" s="110"/>
      <c r="H774" s="110"/>
      <c r="I774" s="110"/>
      <c r="J774" s="110"/>
      <c r="K774" s="110"/>
    </row>
    <row r="775" ht="15.75" customHeight="1">
      <c r="D775" s="116"/>
      <c r="F775" s="110"/>
      <c r="G775" s="110"/>
      <c r="H775" s="110"/>
      <c r="I775" s="110"/>
      <c r="J775" s="110"/>
      <c r="K775" s="110"/>
    </row>
    <row r="776" ht="15.75" customHeight="1">
      <c r="D776" s="116"/>
      <c r="F776" s="110"/>
      <c r="G776" s="110"/>
      <c r="H776" s="110"/>
      <c r="I776" s="110"/>
      <c r="J776" s="110"/>
      <c r="K776" s="110"/>
    </row>
    <row r="777" ht="15.75" customHeight="1">
      <c r="D777" s="116"/>
      <c r="F777" s="110"/>
      <c r="G777" s="110"/>
      <c r="H777" s="110"/>
      <c r="I777" s="110"/>
      <c r="J777" s="110"/>
      <c r="K777" s="110"/>
    </row>
    <row r="778" ht="15.75" customHeight="1">
      <c r="D778" s="116"/>
      <c r="F778" s="110"/>
      <c r="G778" s="110"/>
      <c r="H778" s="110"/>
      <c r="I778" s="110"/>
      <c r="J778" s="110"/>
      <c r="K778" s="110"/>
    </row>
    <row r="779" ht="15.75" customHeight="1">
      <c r="D779" s="116"/>
      <c r="F779" s="110"/>
      <c r="G779" s="110"/>
      <c r="H779" s="110"/>
      <c r="I779" s="110"/>
      <c r="J779" s="110"/>
      <c r="K779" s="110"/>
    </row>
    <row r="780" ht="15.75" customHeight="1">
      <c r="D780" s="116"/>
      <c r="F780" s="110"/>
      <c r="G780" s="110"/>
      <c r="H780" s="110"/>
      <c r="I780" s="110"/>
      <c r="J780" s="110"/>
      <c r="K780" s="110"/>
    </row>
    <row r="781" ht="15.75" customHeight="1">
      <c r="D781" s="116"/>
      <c r="F781" s="110"/>
      <c r="G781" s="110"/>
      <c r="H781" s="110"/>
      <c r="I781" s="110"/>
      <c r="J781" s="110"/>
      <c r="K781" s="110"/>
    </row>
    <row r="782" ht="15.75" customHeight="1">
      <c r="D782" s="116"/>
      <c r="F782" s="110"/>
      <c r="G782" s="110"/>
      <c r="H782" s="110"/>
      <c r="I782" s="110"/>
      <c r="J782" s="110"/>
      <c r="K782" s="110"/>
    </row>
    <row r="783" ht="15.75" customHeight="1">
      <c r="D783" s="116"/>
      <c r="F783" s="110"/>
      <c r="G783" s="110"/>
      <c r="H783" s="110"/>
      <c r="I783" s="110"/>
      <c r="J783" s="110"/>
      <c r="K783" s="110"/>
    </row>
    <row r="784" ht="15.75" customHeight="1">
      <c r="D784" s="116"/>
      <c r="F784" s="110"/>
      <c r="G784" s="110"/>
      <c r="H784" s="110"/>
      <c r="I784" s="110"/>
      <c r="J784" s="110"/>
      <c r="K784" s="110"/>
    </row>
    <row r="785" ht="15.75" customHeight="1">
      <c r="D785" s="116"/>
      <c r="F785" s="110"/>
      <c r="G785" s="110"/>
      <c r="H785" s="110"/>
      <c r="I785" s="110"/>
      <c r="J785" s="110"/>
      <c r="K785" s="110"/>
    </row>
    <row r="786" ht="15.75" customHeight="1">
      <c r="D786" s="116"/>
      <c r="F786" s="110"/>
      <c r="G786" s="110"/>
      <c r="H786" s="110"/>
      <c r="I786" s="110"/>
      <c r="J786" s="110"/>
      <c r="K786" s="110"/>
    </row>
    <row r="787" ht="15.75" customHeight="1">
      <c r="D787" s="116"/>
      <c r="F787" s="110"/>
      <c r="G787" s="110"/>
      <c r="H787" s="110"/>
      <c r="I787" s="110"/>
      <c r="J787" s="110"/>
      <c r="K787" s="110"/>
    </row>
    <row r="788" ht="15.75" customHeight="1">
      <c r="D788" s="116"/>
      <c r="F788" s="110"/>
      <c r="G788" s="110"/>
      <c r="H788" s="110"/>
      <c r="I788" s="110"/>
      <c r="J788" s="110"/>
      <c r="K788" s="110"/>
    </row>
    <row r="789" ht="15.75" customHeight="1">
      <c r="D789" s="116"/>
      <c r="F789" s="110"/>
      <c r="G789" s="110"/>
      <c r="H789" s="110"/>
      <c r="I789" s="110"/>
      <c r="J789" s="110"/>
      <c r="K789" s="110"/>
    </row>
    <row r="790" ht="15.75" customHeight="1">
      <c r="D790" s="116"/>
      <c r="F790" s="110"/>
      <c r="G790" s="110"/>
      <c r="H790" s="110"/>
      <c r="I790" s="110"/>
      <c r="J790" s="110"/>
      <c r="K790" s="110"/>
    </row>
    <row r="791" ht="15.75" customHeight="1">
      <c r="D791" s="116"/>
      <c r="F791" s="110"/>
      <c r="G791" s="110"/>
      <c r="H791" s="110"/>
      <c r="I791" s="110"/>
      <c r="J791" s="110"/>
      <c r="K791" s="110"/>
    </row>
    <row r="792" ht="15.75" customHeight="1">
      <c r="D792" s="116"/>
      <c r="F792" s="110"/>
      <c r="G792" s="110"/>
      <c r="H792" s="110"/>
      <c r="I792" s="110"/>
      <c r="J792" s="110"/>
      <c r="K792" s="110"/>
    </row>
    <row r="793" ht="15.75" customHeight="1">
      <c r="D793" s="116"/>
      <c r="F793" s="110"/>
      <c r="G793" s="110"/>
      <c r="H793" s="110"/>
      <c r="I793" s="110"/>
      <c r="J793" s="110"/>
      <c r="K793" s="110"/>
    </row>
    <row r="794" ht="15.75" customHeight="1">
      <c r="D794" s="116"/>
      <c r="F794" s="110"/>
      <c r="G794" s="110"/>
      <c r="H794" s="110"/>
      <c r="I794" s="110"/>
      <c r="J794" s="110"/>
      <c r="K794" s="110"/>
    </row>
    <row r="795" ht="15.75" customHeight="1">
      <c r="D795" s="116"/>
      <c r="F795" s="110"/>
      <c r="G795" s="110"/>
      <c r="H795" s="110"/>
      <c r="I795" s="110"/>
      <c r="J795" s="110"/>
      <c r="K795" s="110"/>
    </row>
    <row r="796" ht="15.75" customHeight="1">
      <c r="D796" s="116"/>
      <c r="F796" s="110"/>
      <c r="G796" s="110"/>
      <c r="H796" s="110"/>
      <c r="I796" s="110"/>
      <c r="J796" s="110"/>
      <c r="K796" s="110"/>
    </row>
    <row r="797" ht="15.75" customHeight="1">
      <c r="D797" s="116"/>
      <c r="F797" s="110"/>
      <c r="G797" s="110"/>
      <c r="H797" s="110"/>
      <c r="I797" s="110"/>
      <c r="J797" s="110"/>
      <c r="K797" s="110"/>
    </row>
    <row r="798" ht="15.75" customHeight="1">
      <c r="D798" s="116"/>
      <c r="F798" s="110"/>
      <c r="G798" s="110"/>
      <c r="H798" s="110"/>
      <c r="I798" s="110"/>
      <c r="J798" s="110"/>
      <c r="K798" s="110"/>
    </row>
    <row r="799" ht="15.75" customHeight="1">
      <c r="D799" s="116"/>
      <c r="F799" s="110"/>
      <c r="G799" s="110"/>
      <c r="H799" s="110"/>
      <c r="I799" s="110"/>
      <c r="J799" s="110"/>
      <c r="K799" s="110"/>
    </row>
    <row r="800" ht="15.75" customHeight="1">
      <c r="D800" s="116"/>
      <c r="F800" s="110"/>
      <c r="G800" s="110"/>
      <c r="H800" s="110"/>
      <c r="I800" s="110"/>
      <c r="J800" s="110"/>
      <c r="K800" s="110"/>
    </row>
    <row r="801" ht="15.75" customHeight="1">
      <c r="D801" s="116"/>
      <c r="F801" s="110"/>
      <c r="G801" s="110"/>
      <c r="H801" s="110"/>
      <c r="I801" s="110"/>
      <c r="J801" s="110"/>
      <c r="K801" s="110"/>
    </row>
    <row r="802" ht="15.75" customHeight="1">
      <c r="D802" s="116"/>
      <c r="F802" s="110"/>
      <c r="G802" s="110"/>
      <c r="H802" s="110"/>
      <c r="I802" s="110"/>
      <c r="J802" s="110"/>
      <c r="K802" s="110"/>
    </row>
    <row r="803" ht="15.75" customHeight="1">
      <c r="D803" s="116"/>
      <c r="F803" s="110"/>
      <c r="G803" s="110"/>
      <c r="H803" s="110"/>
      <c r="I803" s="110"/>
      <c r="J803" s="110"/>
      <c r="K803" s="110"/>
    </row>
    <row r="804" ht="15.75" customHeight="1">
      <c r="D804" s="116"/>
      <c r="F804" s="110"/>
      <c r="G804" s="110"/>
      <c r="H804" s="110"/>
      <c r="I804" s="110"/>
      <c r="J804" s="110"/>
      <c r="K804" s="110"/>
    </row>
    <row r="805" ht="15.75" customHeight="1">
      <c r="D805" s="116"/>
      <c r="F805" s="110"/>
      <c r="G805" s="110"/>
      <c r="H805" s="110"/>
      <c r="I805" s="110"/>
      <c r="J805" s="110"/>
      <c r="K805" s="110"/>
    </row>
    <row r="806" ht="15.75" customHeight="1">
      <c r="D806" s="116"/>
      <c r="F806" s="110"/>
      <c r="G806" s="110"/>
      <c r="H806" s="110"/>
      <c r="I806" s="110"/>
      <c r="J806" s="110"/>
      <c r="K806" s="110"/>
    </row>
    <row r="807" ht="15.75" customHeight="1">
      <c r="D807" s="116"/>
      <c r="F807" s="110"/>
      <c r="G807" s="110"/>
      <c r="H807" s="110"/>
      <c r="I807" s="110"/>
      <c r="J807" s="110"/>
      <c r="K807" s="110"/>
    </row>
    <row r="808" ht="15.75" customHeight="1">
      <c r="D808" s="116"/>
      <c r="F808" s="110"/>
      <c r="G808" s="110"/>
      <c r="H808" s="110"/>
      <c r="I808" s="110"/>
      <c r="J808" s="110"/>
      <c r="K808" s="110"/>
    </row>
    <row r="809" ht="15.75" customHeight="1">
      <c r="D809" s="116"/>
      <c r="F809" s="110"/>
      <c r="G809" s="110"/>
      <c r="H809" s="110"/>
      <c r="I809" s="110"/>
      <c r="J809" s="110"/>
      <c r="K809" s="110"/>
    </row>
    <row r="810" ht="15.75" customHeight="1">
      <c r="D810" s="116"/>
      <c r="F810" s="110"/>
      <c r="G810" s="110"/>
      <c r="H810" s="110"/>
      <c r="I810" s="110"/>
      <c r="J810" s="110"/>
      <c r="K810" s="110"/>
    </row>
    <row r="811" ht="15.75" customHeight="1">
      <c r="D811" s="116"/>
      <c r="F811" s="110"/>
      <c r="G811" s="110"/>
      <c r="H811" s="110"/>
      <c r="I811" s="110"/>
      <c r="J811" s="110"/>
      <c r="K811" s="110"/>
    </row>
    <row r="812" ht="15.75" customHeight="1">
      <c r="D812" s="116"/>
      <c r="F812" s="110"/>
      <c r="G812" s="110"/>
      <c r="H812" s="110"/>
      <c r="I812" s="110"/>
      <c r="J812" s="110"/>
      <c r="K812" s="110"/>
    </row>
    <row r="813" ht="15.75" customHeight="1">
      <c r="D813" s="116"/>
      <c r="F813" s="110"/>
      <c r="G813" s="110"/>
      <c r="H813" s="110"/>
      <c r="I813" s="110"/>
      <c r="J813" s="110"/>
      <c r="K813" s="110"/>
    </row>
    <row r="814" ht="15.75" customHeight="1">
      <c r="D814" s="116"/>
      <c r="F814" s="110"/>
      <c r="G814" s="110"/>
      <c r="H814" s="110"/>
      <c r="I814" s="110"/>
      <c r="J814" s="110"/>
      <c r="K814" s="110"/>
    </row>
    <row r="815" ht="15.75" customHeight="1">
      <c r="D815" s="116"/>
      <c r="F815" s="110"/>
      <c r="G815" s="110"/>
      <c r="H815" s="110"/>
      <c r="I815" s="110"/>
      <c r="J815" s="110"/>
      <c r="K815" s="110"/>
    </row>
    <row r="816" ht="15.75" customHeight="1">
      <c r="D816" s="116"/>
      <c r="F816" s="110"/>
      <c r="G816" s="110"/>
      <c r="H816" s="110"/>
      <c r="I816" s="110"/>
      <c r="J816" s="110"/>
      <c r="K816" s="110"/>
    </row>
    <row r="817" ht="15.75" customHeight="1">
      <c r="D817" s="116"/>
      <c r="F817" s="110"/>
      <c r="G817" s="110"/>
      <c r="H817" s="110"/>
      <c r="I817" s="110"/>
      <c r="J817" s="110"/>
      <c r="K817" s="110"/>
    </row>
    <row r="818" ht="15.75" customHeight="1">
      <c r="D818" s="116"/>
      <c r="F818" s="110"/>
      <c r="G818" s="110"/>
      <c r="H818" s="110"/>
      <c r="I818" s="110"/>
      <c r="J818" s="110"/>
      <c r="K818" s="110"/>
    </row>
    <row r="819" ht="15.75" customHeight="1">
      <c r="D819" s="116"/>
      <c r="F819" s="110"/>
      <c r="G819" s="110"/>
      <c r="H819" s="110"/>
      <c r="I819" s="110"/>
      <c r="J819" s="110"/>
      <c r="K819" s="110"/>
    </row>
    <row r="820" ht="15.75" customHeight="1">
      <c r="D820" s="116"/>
      <c r="F820" s="110"/>
      <c r="G820" s="110"/>
      <c r="H820" s="110"/>
      <c r="I820" s="110"/>
      <c r="J820" s="110"/>
      <c r="K820" s="110"/>
    </row>
    <row r="821" ht="15.75" customHeight="1">
      <c r="D821" s="116"/>
      <c r="F821" s="110"/>
      <c r="G821" s="110"/>
      <c r="H821" s="110"/>
      <c r="I821" s="110"/>
      <c r="J821" s="110"/>
      <c r="K821" s="110"/>
    </row>
    <row r="822" ht="15.75" customHeight="1">
      <c r="D822" s="116"/>
      <c r="F822" s="110"/>
      <c r="G822" s="110"/>
      <c r="H822" s="110"/>
      <c r="I822" s="110"/>
      <c r="J822" s="110"/>
      <c r="K822" s="110"/>
    </row>
    <row r="823" ht="15.75" customHeight="1">
      <c r="D823" s="116"/>
      <c r="F823" s="110"/>
      <c r="G823" s="110"/>
      <c r="H823" s="110"/>
      <c r="I823" s="110"/>
      <c r="J823" s="110"/>
      <c r="K823" s="110"/>
    </row>
    <row r="824" ht="15.75" customHeight="1">
      <c r="D824" s="116"/>
      <c r="F824" s="110"/>
      <c r="G824" s="110"/>
      <c r="H824" s="110"/>
      <c r="I824" s="110"/>
      <c r="J824" s="110"/>
      <c r="K824" s="110"/>
    </row>
    <row r="825" ht="15.75" customHeight="1">
      <c r="D825" s="116"/>
      <c r="F825" s="110"/>
      <c r="G825" s="110"/>
      <c r="H825" s="110"/>
      <c r="I825" s="110"/>
      <c r="J825" s="110"/>
      <c r="K825" s="110"/>
    </row>
    <row r="826" ht="15.75" customHeight="1">
      <c r="D826" s="116"/>
      <c r="F826" s="110"/>
      <c r="G826" s="110"/>
      <c r="H826" s="110"/>
      <c r="I826" s="110"/>
      <c r="J826" s="110"/>
      <c r="K826" s="110"/>
    </row>
    <row r="827" ht="15.75" customHeight="1">
      <c r="D827" s="116"/>
      <c r="F827" s="110"/>
      <c r="G827" s="110"/>
      <c r="H827" s="110"/>
      <c r="I827" s="110"/>
      <c r="J827" s="110"/>
      <c r="K827" s="110"/>
    </row>
    <row r="828" ht="15.75" customHeight="1">
      <c r="D828" s="116"/>
      <c r="F828" s="110"/>
      <c r="G828" s="110"/>
      <c r="H828" s="110"/>
      <c r="I828" s="110"/>
      <c r="J828" s="110"/>
      <c r="K828" s="110"/>
    </row>
    <row r="829" ht="15.75" customHeight="1">
      <c r="D829" s="116"/>
      <c r="F829" s="110"/>
      <c r="G829" s="110"/>
      <c r="H829" s="110"/>
      <c r="I829" s="110"/>
      <c r="J829" s="110"/>
      <c r="K829" s="110"/>
    </row>
    <row r="830" ht="15.75" customHeight="1">
      <c r="D830" s="116"/>
      <c r="F830" s="110"/>
      <c r="G830" s="110"/>
      <c r="H830" s="110"/>
      <c r="I830" s="110"/>
      <c r="J830" s="110"/>
      <c r="K830" s="110"/>
    </row>
    <row r="831" ht="15.75" customHeight="1">
      <c r="D831" s="116"/>
      <c r="F831" s="110"/>
      <c r="G831" s="110"/>
      <c r="H831" s="110"/>
      <c r="I831" s="110"/>
      <c r="J831" s="110"/>
      <c r="K831" s="110"/>
    </row>
    <row r="832" ht="15.75" customHeight="1">
      <c r="D832" s="116"/>
      <c r="F832" s="110"/>
      <c r="G832" s="110"/>
      <c r="H832" s="110"/>
      <c r="I832" s="110"/>
      <c r="J832" s="110"/>
      <c r="K832" s="110"/>
    </row>
    <row r="833" ht="15.75" customHeight="1">
      <c r="D833" s="116"/>
      <c r="F833" s="110"/>
      <c r="G833" s="110"/>
      <c r="H833" s="110"/>
      <c r="I833" s="110"/>
      <c r="J833" s="110"/>
      <c r="K833" s="110"/>
    </row>
    <row r="834" ht="15.75" customHeight="1">
      <c r="D834" s="116"/>
      <c r="F834" s="110"/>
      <c r="G834" s="110"/>
      <c r="H834" s="110"/>
      <c r="I834" s="110"/>
      <c r="J834" s="110"/>
      <c r="K834" s="110"/>
    </row>
    <row r="835" ht="15.75" customHeight="1">
      <c r="D835" s="116"/>
      <c r="F835" s="110"/>
      <c r="G835" s="110"/>
      <c r="H835" s="110"/>
      <c r="I835" s="110"/>
      <c r="J835" s="110"/>
      <c r="K835" s="110"/>
    </row>
    <row r="836" ht="15.75" customHeight="1">
      <c r="D836" s="116"/>
      <c r="F836" s="110"/>
      <c r="G836" s="110"/>
      <c r="H836" s="110"/>
      <c r="I836" s="110"/>
      <c r="J836" s="110"/>
      <c r="K836" s="110"/>
    </row>
    <row r="837" ht="15.75" customHeight="1">
      <c r="D837" s="116"/>
      <c r="F837" s="110"/>
      <c r="G837" s="110"/>
      <c r="H837" s="110"/>
      <c r="I837" s="110"/>
      <c r="J837" s="110"/>
      <c r="K837" s="110"/>
    </row>
    <row r="838" ht="15.75" customHeight="1">
      <c r="D838" s="116"/>
      <c r="F838" s="110"/>
      <c r="G838" s="110"/>
      <c r="H838" s="110"/>
      <c r="I838" s="110"/>
      <c r="J838" s="110"/>
      <c r="K838" s="110"/>
    </row>
    <row r="839" ht="15.75" customHeight="1">
      <c r="D839" s="116"/>
      <c r="F839" s="110"/>
      <c r="G839" s="110"/>
      <c r="H839" s="110"/>
      <c r="I839" s="110"/>
      <c r="J839" s="110"/>
      <c r="K839" s="110"/>
    </row>
    <row r="840" ht="15.75" customHeight="1">
      <c r="D840" s="116"/>
      <c r="F840" s="110"/>
      <c r="G840" s="110"/>
      <c r="H840" s="110"/>
      <c r="I840" s="110"/>
      <c r="J840" s="110"/>
      <c r="K840" s="110"/>
    </row>
    <row r="841" ht="15.75" customHeight="1">
      <c r="D841" s="116"/>
      <c r="F841" s="110"/>
      <c r="G841" s="110"/>
      <c r="H841" s="110"/>
      <c r="I841" s="110"/>
      <c r="J841" s="110"/>
      <c r="K841" s="110"/>
    </row>
    <row r="842" ht="15.75" customHeight="1">
      <c r="D842" s="116"/>
      <c r="F842" s="110"/>
      <c r="G842" s="110"/>
      <c r="H842" s="110"/>
      <c r="I842" s="110"/>
      <c r="J842" s="110"/>
      <c r="K842" s="110"/>
    </row>
    <row r="843" ht="15.75" customHeight="1">
      <c r="D843" s="116"/>
      <c r="F843" s="110"/>
      <c r="G843" s="110"/>
      <c r="H843" s="110"/>
      <c r="I843" s="110"/>
      <c r="J843" s="110"/>
      <c r="K843" s="110"/>
    </row>
    <row r="844" ht="15.75" customHeight="1">
      <c r="D844" s="116"/>
      <c r="F844" s="110"/>
      <c r="G844" s="110"/>
      <c r="H844" s="110"/>
      <c r="I844" s="110"/>
      <c r="J844" s="110"/>
      <c r="K844" s="110"/>
    </row>
    <row r="845" ht="15.75" customHeight="1">
      <c r="D845" s="116"/>
      <c r="F845" s="110"/>
      <c r="G845" s="110"/>
      <c r="H845" s="110"/>
      <c r="I845" s="110"/>
      <c r="J845" s="110"/>
      <c r="K845" s="110"/>
    </row>
    <row r="846" ht="15.75" customHeight="1">
      <c r="D846" s="116"/>
      <c r="F846" s="110"/>
      <c r="G846" s="110"/>
      <c r="H846" s="110"/>
      <c r="I846" s="110"/>
      <c r="J846" s="110"/>
      <c r="K846" s="110"/>
    </row>
    <row r="847" ht="15.75" customHeight="1">
      <c r="D847" s="116"/>
      <c r="F847" s="110"/>
      <c r="G847" s="110"/>
      <c r="H847" s="110"/>
      <c r="I847" s="110"/>
      <c r="J847" s="110"/>
      <c r="K847" s="110"/>
    </row>
    <row r="848" ht="15.75" customHeight="1">
      <c r="D848" s="116"/>
      <c r="F848" s="110"/>
      <c r="G848" s="110"/>
      <c r="H848" s="110"/>
      <c r="I848" s="110"/>
      <c r="J848" s="110"/>
      <c r="K848" s="110"/>
    </row>
    <row r="849" ht="15.75" customHeight="1">
      <c r="D849" s="116"/>
      <c r="F849" s="110"/>
      <c r="G849" s="110"/>
      <c r="H849" s="110"/>
      <c r="I849" s="110"/>
      <c r="J849" s="110"/>
      <c r="K849" s="110"/>
    </row>
    <row r="850" ht="15.75" customHeight="1">
      <c r="D850" s="116"/>
      <c r="F850" s="110"/>
      <c r="G850" s="110"/>
      <c r="H850" s="110"/>
      <c r="I850" s="110"/>
      <c r="J850" s="110"/>
      <c r="K850" s="110"/>
    </row>
    <row r="851" ht="15.75" customHeight="1">
      <c r="D851" s="116"/>
      <c r="F851" s="110"/>
      <c r="G851" s="110"/>
      <c r="H851" s="110"/>
      <c r="I851" s="110"/>
      <c r="J851" s="110"/>
      <c r="K851" s="110"/>
    </row>
    <row r="852" ht="15.75" customHeight="1">
      <c r="D852" s="116"/>
      <c r="F852" s="110"/>
      <c r="G852" s="110"/>
      <c r="H852" s="110"/>
      <c r="I852" s="110"/>
      <c r="J852" s="110"/>
      <c r="K852" s="110"/>
    </row>
    <row r="853" ht="15.75" customHeight="1">
      <c r="D853" s="116"/>
      <c r="F853" s="110"/>
      <c r="G853" s="110"/>
      <c r="H853" s="110"/>
      <c r="I853" s="110"/>
      <c r="J853" s="110"/>
      <c r="K853" s="110"/>
    </row>
    <row r="854" ht="15.75" customHeight="1">
      <c r="D854" s="116"/>
      <c r="F854" s="110"/>
      <c r="G854" s="110"/>
      <c r="H854" s="110"/>
      <c r="I854" s="110"/>
      <c r="J854" s="110"/>
      <c r="K854" s="110"/>
    </row>
    <row r="855" ht="15.75" customHeight="1">
      <c r="D855" s="116"/>
      <c r="F855" s="110"/>
      <c r="G855" s="110"/>
      <c r="H855" s="110"/>
      <c r="I855" s="110"/>
      <c r="J855" s="110"/>
      <c r="K855" s="110"/>
    </row>
    <row r="856" ht="15.75" customHeight="1">
      <c r="D856" s="116"/>
      <c r="F856" s="110"/>
      <c r="G856" s="110"/>
      <c r="H856" s="110"/>
      <c r="I856" s="110"/>
      <c r="J856" s="110"/>
      <c r="K856" s="110"/>
    </row>
    <row r="857" ht="15.75" customHeight="1">
      <c r="D857" s="116"/>
      <c r="F857" s="110"/>
      <c r="G857" s="110"/>
      <c r="H857" s="110"/>
      <c r="I857" s="110"/>
      <c r="J857" s="110"/>
      <c r="K857" s="110"/>
    </row>
    <row r="858" ht="15.75" customHeight="1">
      <c r="D858" s="116"/>
      <c r="F858" s="110"/>
      <c r="G858" s="110"/>
      <c r="H858" s="110"/>
      <c r="I858" s="110"/>
      <c r="J858" s="110"/>
      <c r="K858" s="110"/>
    </row>
    <row r="859" ht="15.75" customHeight="1">
      <c r="D859" s="116"/>
      <c r="F859" s="110"/>
      <c r="G859" s="110"/>
      <c r="H859" s="110"/>
      <c r="I859" s="110"/>
      <c r="J859" s="110"/>
      <c r="K859" s="110"/>
    </row>
    <row r="860" ht="15.75" customHeight="1">
      <c r="D860" s="116"/>
      <c r="F860" s="110"/>
      <c r="G860" s="110"/>
      <c r="H860" s="110"/>
      <c r="I860" s="110"/>
      <c r="J860" s="110"/>
      <c r="K860" s="110"/>
    </row>
    <row r="861" ht="15.75" customHeight="1">
      <c r="D861" s="116"/>
      <c r="F861" s="110"/>
      <c r="G861" s="110"/>
      <c r="H861" s="110"/>
      <c r="I861" s="110"/>
      <c r="J861" s="110"/>
      <c r="K861" s="110"/>
    </row>
    <row r="862" ht="15.75" customHeight="1">
      <c r="D862" s="116"/>
      <c r="F862" s="110"/>
      <c r="G862" s="110"/>
      <c r="H862" s="110"/>
      <c r="I862" s="110"/>
      <c r="J862" s="110"/>
      <c r="K862" s="110"/>
    </row>
    <row r="863" ht="15.75" customHeight="1">
      <c r="D863" s="116"/>
      <c r="F863" s="110"/>
      <c r="G863" s="110"/>
      <c r="H863" s="110"/>
      <c r="I863" s="110"/>
      <c r="J863" s="110"/>
      <c r="K863" s="110"/>
    </row>
    <row r="864" ht="15.75" customHeight="1">
      <c r="D864" s="116"/>
      <c r="F864" s="110"/>
      <c r="G864" s="110"/>
      <c r="H864" s="110"/>
      <c r="I864" s="110"/>
      <c r="J864" s="110"/>
      <c r="K864" s="110"/>
    </row>
    <row r="865" ht="15.75" customHeight="1">
      <c r="D865" s="116"/>
      <c r="F865" s="110"/>
      <c r="G865" s="110"/>
      <c r="H865" s="110"/>
      <c r="I865" s="110"/>
      <c r="J865" s="110"/>
      <c r="K865" s="110"/>
    </row>
    <row r="866" ht="15.75" customHeight="1">
      <c r="D866" s="116"/>
      <c r="F866" s="110"/>
      <c r="G866" s="110"/>
      <c r="H866" s="110"/>
      <c r="I866" s="110"/>
      <c r="J866" s="110"/>
      <c r="K866" s="110"/>
    </row>
    <row r="867" ht="15.75" customHeight="1">
      <c r="D867" s="116"/>
      <c r="F867" s="110"/>
      <c r="G867" s="110"/>
      <c r="H867" s="110"/>
      <c r="I867" s="110"/>
      <c r="J867" s="110"/>
      <c r="K867" s="110"/>
    </row>
    <row r="868" ht="15.75" customHeight="1">
      <c r="D868" s="116"/>
      <c r="F868" s="110"/>
      <c r="G868" s="110"/>
      <c r="H868" s="110"/>
      <c r="I868" s="110"/>
      <c r="J868" s="110"/>
      <c r="K868" s="110"/>
    </row>
    <row r="869" ht="15.75" customHeight="1">
      <c r="D869" s="116"/>
      <c r="F869" s="110"/>
      <c r="G869" s="110"/>
      <c r="H869" s="110"/>
      <c r="I869" s="110"/>
      <c r="J869" s="110"/>
      <c r="K869" s="110"/>
    </row>
    <row r="870" ht="15.75" customHeight="1">
      <c r="D870" s="116"/>
      <c r="F870" s="110"/>
      <c r="G870" s="110"/>
      <c r="H870" s="110"/>
      <c r="I870" s="110"/>
      <c r="J870" s="110"/>
      <c r="K870" s="110"/>
    </row>
    <row r="871" ht="15.75" customHeight="1">
      <c r="D871" s="116"/>
      <c r="F871" s="110"/>
      <c r="G871" s="110"/>
      <c r="H871" s="110"/>
      <c r="I871" s="110"/>
      <c r="J871" s="110"/>
      <c r="K871" s="110"/>
    </row>
    <row r="872" ht="15.75" customHeight="1">
      <c r="D872" s="116"/>
      <c r="F872" s="110"/>
      <c r="G872" s="110"/>
      <c r="H872" s="110"/>
      <c r="I872" s="110"/>
      <c r="J872" s="110"/>
      <c r="K872" s="110"/>
    </row>
    <row r="873" ht="15.75" customHeight="1">
      <c r="D873" s="116"/>
      <c r="F873" s="110"/>
      <c r="G873" s="110"/>
      <c r="H873" s="110"/>
      <c r="I873" s="110"/>
      <c r="J873" s="110"/>
      <c r="K873" s="110"/>
    </row>
    <row r="874" ht="15.75" customHeight="1">
      <c r="D874" s="116"/>
      <c r="F874" s="110"/>
      <c r="G874" s="110"/>
      <c r="H874" s="110"/>
      <c r="I874" s="110"/>
      <c r="J874" s="110"/>
      <c r="K874" s="110"/>
    </row>
    <row r="875" ht="15.75" customHeight="1">
      <c r="D875" s="116"/>
      <c r="F875" s="110"/>
      <c r="G875" s="110"/>
      <c r="H875" s="110"/>
      <c r="I875" s="110"/>
      <c r="J875" s="110"/>
      <c r="K875" s="110"/>
    </row>
    <row r="876" ht="15.75" customHeight="1">
      <c r="D876" s="116"/>
      <c r="F876" s="110"/>
      <c r="G876" s="110"/>
      <c r="H876" s="110"/>
      <c r="I876" s="110"/>
      <c r="J876" s="110"/>
      <c r="K876" s="110"/>
    </row>
    <row r="877" ht="15.75" customHeight="1">
      <c r="D877" s="116"/>
      <c r="F877" s="110"/>
      <c r="G877" s="110"/>
      <c r="H877" s="110"/>
      <c r="I877" s="110"/>
      <c r="J877" s="110"/>
      <c r="K877" s="110"/>
    </row>
    <row r="878" ht="15.75" customHeight="1">
      <c r="D878" s="116"/>
      <c r="F878" s="110"/>
      <c r="G878" s="110"/>
      <c r="H878" s="110"/>
      <c r="I878" s="110"/>
      <c r="J878" s="110"/>
      <c r="K878" s="110"/>
    </row>
    <row r="879" ht="15.75" customHeight="1">
      <c r="D879" s="116"/>
      <c r="F879" s="110"/>
      <c r="G879" s="110"/>
      <c r="H879" s="110"/>
      <c r="I879" s="110"/>
      <c r="J879" s="110"/>
      <c r="K879" s="110"/>
    </row>
    <row r="880" ht="15.75" customHeight="1">
      <c r="D880" s="116"/>
      <c r="F880" s="110"/>
      <c r="G880" s="110"/>
      <c r="H880" s="110"/>
      <c r="I880" s="110"/>
      <c r="J880" s="110"/>
      <c r="K880" s="110"/>
    </row>
    <row r="881" ht="15.75" customHeight="1">
      <c r="D881" s="116"/>
      <c r="F881" s="110"/>
      <c r="G881" s="110"/>
      <c r="H881" s="110"/>
      <c r="I881" s="110"/>
      <c r="J881" s="110"/>
      <c r="K881" s="110"/>
    </row>
    <row r="882" ht="15.75" customHeight="1">
      <c r="D882" s="116"/>
      <c r="F882" s="110"/>
      <c r="G882" s="110"/>
      <c r="H882" s="110"/>
      <c r="I882" s="110"/>
      <c r="J882" s="110"/>
      <c r="K882" s="110"/>
    </row>
    <row r="883" ht="15.75" customHeight="1">
      <c r="D883" s="116"/>
      <c r="F883" s="110"/>
      <c r="G883" s="110"/>
      <c r="H883" s="110"/>
      <c r="I883" s="110"/>
      <c r="J883" s="110"/>
      <c r="K883" s="110"/>
    </row>
    <row r="884" ht="15.75" customHeight="1">
      <c r="D884" s="116"/>
      <c r="F884" s="110"/>
      <c r="G884" s="110"/>
      <c r="H884" s="110"/>
      <c r="I884" s="110"/>
      <c r="J884" s="110"/>
      <c r="K884" s="110"/>
    </row>
    <row r="885" ht="15.75" customHeight="1">
      <c r="D885" s="116"/>
      <c r="F885" s="110"/>
      <c r="G885" s="110"/>
      <c r="H885" s="110"/>
      <c r="I885" s="110"/>
      <c r="J885" s="110"/>
      <c r="K885" s="110"/>
    </row>
    <row r="886" ht="15.75" customHeight="1">
      <c r="D886" s="116"/>
      <c r="F886" s="110"/>
      <c r="G886" s="110"/>
      <c r="H886" s="110"/>
      <c r="I886" s="110"/>
      <c r="J886" s="110"/>
      <c r="K886" s="110"/>
    </row>
    <row r="887" ht="15.75" customHeight="1">
      <c r="D887" s="116"/>
      <c r="F887" s="110"/>
      <c r="G887" s="110"/>
      <c r="H887" s="110"/>
      <c r="I887" s="110"/>
      <c r="J887" s="110"/>
      <c r="K887" s="110"/>
    </row>
    <row r="888" ht="15.75" customHeight="1">
      <c r="D888" s="116"/>
      <c r="F888" s="110"/>
      <c r="G888" s="110"/>
      <c r="H888" s="110"/>
      <c r="I888" s="110"/>
      <c r="J888" s="110"/>
      <c r="K888" s="110"/>
    </row>
    <row r="889" ht="15.75" customHeight="1">
      <c r="D889" s="116"/>
      <c r="F889" s="110"/>
      <c r="G889" s="110"/>
      <c r="H889" s="110"/>
      <c r="I889" s="110"/>
      <c r="J889" s="110"/>
      <c r="K889" s="110"/>
    </row>
    <row r="890" ht="15.75" customHeight="1">
      <c r="D890" s="116"/>
      <c r="F890" s="110"/>
      <c r="G890" s="110"/>
      <c r="H890" s="110"/>
      <c r="I890" s="110"/>
      <c r="J890" s="110"/>
      <c r="K890" s="110"/>
    </row>
    <row r="891" ht="15.75" customHeight="1">
      <c r="D891" s="116"/>
      <c r="F891" s="110"/>
      <c r="G891" s="110"/>
      <c r="H891" s="110"/>
      <c r="I891" s="110"/>
      <c r="J891" s="110"/>
      <c r="K891" s="110"/>
    </row>
    <row r="892" ht="15.75" customHeight="1">
      <c r="D892" s="116"/>
      <c r="F892" s="110"/>
      <c r="G892" s="110"/>
      <c r="H892" s="110"/>
      <c r="I892" s="110"/>
      <c r="J892" s="110"/>
      <c r="K892" s="110"/>
    </row>
    <row r="893" ht="15.75" customHeight="1">
      <c r="D893" s="116"/>
      <c r="F893" s="110"/>
      <c r="G893" s="110"/>
      <c r="H893" s="110"/>
      <c r="I893" s="110"/>
      <c r="J893" s="110"/>
      <c r="K893" s="110"/>
    </row>
    <row r="894" ht="15.75" customHeight="1">
      <c r="D894" s="116"/>
      <c r="F894" s="110"/>
      <c r="G894" s="110"/>
      <c r="H894" s="110"/>
      <c r="I894" s="110"/>
      <c r="J894" s="110"/>
      <c r="K894" s="110"/>
    </row>
    <row r="895" ht="15.75" customHeight="1">
      <c r="D895" s="116"/>
      <c r="F895" s="110"/>
      <c r="G895" s="110"/>
      <c r="H895" s="110"/>
      <c r="I895" s="110"/>
      <c r="J895" s="110"/>
      <c r="K895" s="110"/>
    </row>
    <row r="896" ht="15.75" customHeight="1">
      <c r="D896" s="116"/>
      <c r="F896" s="110"/>
      <c r="G896" s="110"/>
      <c r="H896" s="110"/>
      <c r="I896" s="110"/>
      <c r="J896" s="110"/>
      <c r="K896" s="110"/>
    </row>
    <row r="897" ht="15.75" customHeight="1">
      <c r="D897" s="116"/>
      <c r="F897" s="110"/>
      <c r="G897" s="110"/>
      <c r="H897" s="110"/>
      <c r="I897" s="110"/>
      <c r="J897" s="110"/>
      <c r="K897" s="110"/>
    </row>
    <row r="898" ht="15.75" customHeight="1">
      <c r="D898" s="116"/>
      <c r="F898" s="110"/>
      <c r="G898" s="110"/>
      <c r="H898" s="110"/>
      <c r="I898" s="110"/>
      <c r="J898" s="110"/>
      <c r="K898" s="110"/>
    </row>
    <row r="899" ht="15.75" customHeight="1">
      <c r="D899" s="116"/>
      <c r="F899" s="110"/>
      <c r="G899" s="110"/>
      <c r="H899" s="110"/>
      <c r="I899" s="110"/>
      <c r="J899" s="110"/>
      <c r="K899" s="110"/>
    </row>
    <row r="900" ht="15.75" customHeight="1">
      <c r="D900" s="116"/>
      <c r="F900" s="110"/>
      <c r="G900" s="110"/>
      <c r="H900" s="110"/>
      <c r="I900" s="110"/>
      <c r="J900" s="110"/>
      <c r="K900" s="110"/>
    </row>
    <row r="901" ht="15.75" customHeight="1">
      <c r="D901" s="116"/>
      <c r="F901" s="110"/>
      <c r="G901" s="110"/>
      <c r="H901" s="110"/>
      <c r="I901" s="110"/>
      <c r="J901" s="110"/>
      <c r="K901" s="110"/>
    </row>
    <row r="902" ht="15.75" customHeight="1">
      <c r="D902" s="116"/>
      <c r="F902" s="110"/>
      <c r="G902" s="110"/>
      <c r="H902" s="110"/>
      <c r="I902" s="110"/>
      <c r="J902" s="110"/>
      <c r="K902" s="110"/>
    </row>
    <row r="903" ht="15.75" customHeight="1">
      <c r="D903" s="116"/>
      <c r="F903" s="110"/>
      <c r="G903" s="110"/>
      <c r="H903" s="110"/>
      <c r="I903" s="110"/>
      <c r="J903" s="110"/>
      <c r="K903" s="110"/>
    </row>
    <row r="904" ht="15.75" customHeight="1">
      <c r="D904" s="116"/>
      <c r="F904" s="110"/>
      <c r="G904" s="110"/>
      <c r="H904" s="110"/>
      <c r="I904" s="110"/>
      <c r="J904" s="110"/>
      <c r="K904" s="110"/>
    </row>
    <row r="905" ht="15.75" customHeight="1">
      <c r="D905" s="116"/>
      <c r="F905" s="110"/>
      <c r="G905" s="110"/>
      <c r="H905" s="110"/>
      <c r="I905" s="110"/>
      <c r="J905" s="110"/>
      <c r="K905" s="110"/>
    </row>
    <row r="906" ht="15.75" customHeight="1">
      <c r="D906" s="116"/>
      <c r="F906" s="110"/>
      <c r="G906" s="110"/>
      <c r="H906" s="110"/>
      <c r="I906" s="110"/>
      <c r="J906" s="110"/>
      <c r="K906" s="110"/>
    </row>
    <row r="907" ht="15.75" customHeight="1">
      <c r="D907" s="116"/>
      <c r="F907" s="110"/>
      <c r="G907" s="110"/>
      <c r="H907" s="110"/>
      <c r="I907" s="110"/>
      <c r="J907" s="110"/>
      <c r="K907" s="110"/>
    </row>
    <row r="908" ht="15.75" customHeight="1">
      <c r="D908" s="116"/>
      <c r="F908" s="110"/>
      <c r="G908" s="110"/>
      <c r="H908" s="110"/>
      <c r="I908" s="110"/>
      <c r="J908" s="110"/>
      <c r="K908" s="110"/>
    </row>
    <row r="909" ht="15.75" customHeight="1">
      <c r="D909" s="116"/>
      <c r="F909" s="110"/>
      <c r="G909" s="110"/>
      <c r="H909" s="110"/>
      <c r="I909" s="110"/>
      <c r="J909" s="110"/>
      <c r="K909" s="110"/>
    </row>
    <row r="910" ht="15.75" customHeight="1">
      <c r="D910" s="116"/>
      <c r="F910" s="110"/>
      <c r="G910" s="110"/>
      <c r="H910" s="110"/>
      <c r="I910" s="110"/>
      <c r="J910" s="110"/>
      <c r="K910" s="110"/>
    </row>
    <row r="911" ht="15.75" customHeight="1">
      <c r="D911" s="116"/>
      <c r="F911" s="110"/>
      <c r="G911" s="110"/>
      <c r="H911" s="110"/>
      <c r="I911" s="110"/>
      <c r="J911" s="110"/>
      <c r="K911" s="110"/>
    </row>
    <row r="912" ht="15.75" customHeight="1">
      <c r="D912" s="116"/>
      <c r="F912" s="110"/>
      <c r="G912" s="110"/>
      <c r="H912" s="110"/>
      <c r="I912" s="110"/>
      <c r="J912" s="110"/>
      <c r="K912" s="110"/>
    </row>
    <row r="913" ht="15.75" customHeight="1">
      <c r="D913" s="116"/>
      <c r="F913" s="110"/>
      <c r="G913" s="110"/>
      <c r="H913" s="110"/>
      <c r="I913" s="110"/>
      <c r="J913" s="110"/>
      <c r="K913" s="110"/>
    </row>
    <row r="914" ht="15.75" customHeight="1">
      <c r="D914" s="116"/>
      <c r="F914" s="110"/>
      <c r="G914" s="110"/>
      <c r="H914" s="110"/>
      <c r="I914" s="110"/>
      <c r="J914" s="110"/>
      <c r="K914" s="110"/>
    </row>
    <row r="915" ht="15.75" customHeight="1">
      <c r="D915" s="116"/>
      <c r="F915" s="110"/>
      <c r="G915" s="110"/>
      <c r="H915" s="110"/>
      <c r="I915" s="110"/>
      <c r="J915" s="110"/>
      <c r="K915" s="110"/>
    </row>
    <row r="916" ht="15.75" customHeight="1">
      <c r="D916" s="116"/>
      <c r="F916" s="110"/>
      <c r="G916" s="110"/>
      <c r="H916" s="110"/>
      <c r="I916" s="110"/>
      <c r="J916" s="110"/>
      <c r="K916" s="110"/>
    </row>
    <row r="917" ht="15.75" customHeight="1">
      <c r="D917" s="116"/>
      <c r="F917" s="110"/>
      <c r="G917" s="110"/>
      <c r="H917" s="110"/>
      <c r="I917" s="110"/>
      <c r="J917" s="110"/>
      <c r="K917" s="110"/>
    </row>
    <row r="918" ht="15.75" customHeight="1">
      <c r="D918" s="116"/>
      <c r="F918" s="110"/>
      <c r="G918" s="110"/>
      <c r="H918" s="110"/>
      <c r="I918" s="110"/>
      <c r="J918" s="110"/>
      <c r="K918" s="110"/>
    </row>
    <row r="919" ht="15.75" customHeight="1">
      <c r="D919" s="116"/>
      <c r="F919" s="110"/>
      <c r="G919" s="110"/>
      <c r="H919" s="110"/>
      <c r="I919" s="110"/>
      <c r="J919" s="110"/>
      <c r="K919" s="110"/>
    </row>
    <row r="920" ht="15.75" customHeight="1">
      <c r="D920" s="116"/>
      <c r="F920" s="110"/>
      <c r="G920" s="110"/>
      <c r="H920" s="110"/>
      <c r="I920" s="110"/>
      <c r="J920" s="110"/>
      <c r="K920" s="110"/>
    </row>
    <row r="921" ht="15.75" customHeight="1">
      <c r="D921" s="116"/>
      <c r="F921" s="110"/>
      <c r="G921" s="110"/>
      <c r="H921" s="110"/>
      <c r="I921" s="110"/>
      <c r="J921" s="110"/>
      <c r="K921" s="110"/>
    </row>
    <row r="922" ht="15.75" customHeight="1">
      <c r="D922" s="116"/>
      <c r="F922" s="110"/>
      <c r="G922" s="110"/>
      <c r="H922" s="110"/>
      <c r="I922" s="110"/>
      <c r="J922" s="110"/>
      <c r="K922" s="110"/>
    </row>
    <row r="923" ht="15.75" customHeight="1">
      <c r="D923" s="116"/>
      <c r="F923" s="110"/>
      <c r="G923" s="110"/>
      <c r="H923" s="110"/>
      <c r="I923" s="110"/>
      <c r="J923" s="110"/>
      <c r="K923" s="110"/>
    </row>
    <row r="924" ht="15.75" customHeight="1">
      <c r="D924" s="116"/>
      <c r="F924" s="110"/>
      <c r="G924" s="110"/>
      <c r="H924" s="110"/>
      <c r="I924" s="110"/>
      <c r="J924" s="110"/>
      <c r="K924" s="110"/>
    </row>
    <row r="925" ht="15.75" customHeight="1">
      <c r="D925" s="116"/>
      <c r="F925" s="110"/>
      <c r="G925" s="110"/>
      <c r="H925" s="110"/>
      <c r="I925" s="110"/>
      <c r="J925" s="110"/>
      <c r="K925" s="110"/>
    </row>
    <row r="926" ht="15.75" customHeight="1">
      <c r="D926" s="116"/>
      <c r="F926" s="110"/>
      <c r="G926" s="110"/>
      <c r="H926" s="110"/>
      <c r="I926" s="110"/>
      <c r="J926" s="110"/>
      <c r="K926" s="110"/>
    </row>
    <row r="927" ht="15.75" customHeight="1">
      <c r="D927" s="116"/>
      <c r="F927" s="110"/>
      <c r="G927" s="110"/>
      <c r="H927" s="110"/>
      <c r="I927" s="110"/>
      <c r="J927" s="110"/>
      <c r="K927" s="110"/>
    </row>
    <row r="928" ht="15.75" customHeight="1">
      <c r="D928" s="116"/>
      <c r="F928" s="110"/>
      <c r="G928" s="110"/>
      <c r="H928" s="110"/>
      <c r="I928" s="110"/>
      <c r="J928" s="110"/>
      <c r="K928" s="110"/>
    </row>
    <row r="929" ht="15.75" customHeight="1">
      <c r="D929" s="116"/>
      <c r="F929" s="110"/>
      <c r="G929" s="110"/>
      <c r="H929" s="110"/>
      <c r="I929" s="110"/>
      <c r="J929" s="110"/>
      <c r="K929" s="110"/>
    </row>
    <row r="930" ht="15.75" customHeight="1">
      <c r="D930" s="116"/>
      <c r="F930" s="110"/>
      <c r="G930" s="110"/>
      <c r="H930" s="110"/>
      <c r="I930" s="110"/>
      <c r="J930" s="110"/>
      <c r="K930" s="110"/>
    </row>
    <row r="931" ht="15.75" customHeight="1">
      <c r="D931" s="116"/>
      <c r="F931" s="110"/>
      <c r="G931" s="110"/>
      <c r="H931" s="110"/>
      <c r="I931" s="110"/>
      <c r="J931" s="110"/>
      <c r="K931" s="110"/>
    </row>
    <row r="932" ht="15.75" customHeight="1">
      <c r="D932" s="116"/>
      <c r="F932" s="110"/>
      <c r="G932" s="110"/>
      <c r="H932" s="110"/>
      <c r="I932" s="110"/>
      <c r="J932" s="110"/>
      <c r="K932" s="110"/>
    </row>
    <row r="933" ht="15.75" customHeight="1">
      <c r="D933" s="116"/>
      <c r="F933" s="110"/>
      <c r="G933" s="110"/>
      <c r="H933" s="110"/>
      <c r="I933" s="110"/>
      <c r="J933" s="110"/>
      <c r="K933" s="110"/>
    </row>
    <row r="934" ht="15.75" customHeight="1">
      <c r="D934" s="116"/>
      <c r="F934" s="110"/>
      <c r="G934" s="110"/>
      <c r="H934" s="110"/>
      <c r="I934" s="110"/>
      <c r="J934" s="110"/>
      <c r="K934" s="110"/>
    </row>
    <row r="935" ht="15.75" customHeight="1">
      <c r="D935" s="116"/>
      <c r="F935" s="110"/>
      <c r="G935" s="110"/>
      <c r="H935" s="110"/>
      <c r="I935" s="110"/>
      <c r="J935" s="110"/>
      <c r="K935" s="110"/>
    </row>
    <row r="936" ht="15.75" customHeight="1">
      <c r="D936" s="116"/>
      <c r="F936" s="110"/>
      <c r="G936" s="110"/>
      <c r="H936" s="110"/>
      <c r="I936" s="110"/>
      <c r="J936" s="110"/>
      <c r="K936" s="110"/>
    </row>
    <row r="937" ht="15.75" customHeight="1">
      <c r="D937" s="116"/>
      <c r="F937" s="110"/>
      <c r="G937" s="110"/>
      <c r="H937" s="110"/>
      <c r="I937" s="110"/>
      <c r="J937" s="110"/>
      <c r="K937" s="110"/>
    </row>
    <row r="938" ht="15.75" customHeight="1">
      <c r="D938" s="116"/>
      <c r="F938" s="110"/>
      <c r="G938" s="110"/>
      <c r="H938" s="110"/>
      <c r="I938" s="110"/>
      <c r="J938" s="110"/>
      <c r="K938" s="110"/>
    </row>
    <row r="939" ht="15.75" customHeight="1">
      <c r="D939" s="116"/>
      <c r="F939" s="110"/>
      <c r="G939" s="110"/>
      <c r="H939" s="110"/>
      <c r="I939" s="110"/>
      <c r="J939" s="110"/>
      <c r="K939" s="110"/>
    </row>
    <row r="940" ht="15.75" customHeight="1">
      <c r="D940" s="116"/>
      <c r="F940" s="110"/>
      <c r="G940" s="110"/>
      <c r="H940" s="110"/>
      <c r="I940" s="110"/>
      <c r="J940" s="110"/>
      <c r="K940" s="110"/>
    </row>
    <row r="941" ht="15.75" customHeight="1">
      <c r="D941" s="116"/>
      <c r="F941" s="110"/>
      <c r="G941" s="110"/>
      <c r="H941" s="110"/>
      <c r="I941" s="110"/>
      <c r="J941" s="110"/>
      <c r="K941" s="110"/>
    </row>
    <row r="942" ht="15.75" customHeight="1">
      <c r="D942" s="116"/>
      <c r="F942" s="110"/>
      <c r="G942" s="110"/>
      <c r="H942" s="110"/>
      <c r="I942" s="110"/>
      <c r="J942" s="110"/>
      <c r="K942" s="110"/>
    </row>
    <row r="943" ht="15.75" customHeight="1">
      <c r="D943" s="116"/>
      <c r="F943" s="110"/>
      <c r="G943" s="110"/>
      <c r="H943" s="110"/>
      <c r="I943" s="110"/>
      <c r="J943" s="110"/>
      <c r="K943" s="110"/>
    </row>
    <row r="944" ht="15.75" customHeight="1">
      <c r="D944" s="116"/>
      <c r="F944" s="110"/>
      <c r="G944" s="110"/>
      <c r="H944" s="110"/>
      <c r="I944" s="110"/>
      <c r="J944" s="110"/>
      <c r="K944" s="110"/>
    </row>
    <row r="945" ht="15.75" customHeight="1">
      <c r="D945" s="116"/>
      <c r="F945" s="110"/>
      <c r="G945" s="110"/>
      <c r="H945" s="110"/>
      <c r="I945" s="110"/>
      <c r="J945" s="110"/>
      <c r="K945" s="110"/>
    </row>
    <row r="946" ht="15.75" customHeight="1">
      <c r="D946" s="116"/>
      <c r="F946" s="110"/>
      <c r="G946" s="110"/>
      <c r="H946" s="110"/>
      <c r="I946" s="110"/>
      <c r="J946" s="110"/>
      <c r="K946" s="110"/>
    </row>
    <row r="947" ht="15.75" customHeight="1">
      <c r="D947" s="116"/>
      <c r="F947" s="110"/>
      <c r="G947" s="110"/>
      <c r="H947" s="110"/>
      <c r="I947" s="110"/>
      <c r="J947" s="110"/>
      <c r="K947" s="110"/>
    </row>
    <row r="948" ht="15.75" customHeight="1">
      <c r="D948" s="116"/>
      <c r="F948" s="110"/>
      <c r="G948" s="110"/>
      <c r="H948" s="110"/>
      <c r="I948" s="110"/>
      <c r="J948" s="110"/>
      <c r="K948" s="110"/>
    </row>
    <row r="949" ht="15.75" customHeight="1">
      <c r="D949" s="116"/>
      <c r="F949" s="110"/>
      <c r="G949" s="110"/>
      <c r="H949" s="110"/>
      <c r="I949" s="110"/>
      <c r="J949" s="110"/>
      <c r="K949" s="110"/>
    </row>
    <row r="950" ht="15.75" customHeight="1">
      <c r="D950" s="116"/>
      <c r="F950" s="110"/>
      <c r="G950" s="110"/>
      <c r="H950" s="110"/>
      <c r="I950" s="110"/>
      <c r="J950" s="110"/>
      <c r="K950" s="110"/>
    </row>
    <row r="951" ht="15.75" customHeight="1">
      <c r="D951" s="116"/>
      <c r="F951" s="110"/>
      <c r="G951" s="110"/>
      <c r="H951" s="110"/>
      <c r="I951" s="110"/>
      <c r="J951" s="110"/>
      <c r="K951" s="110"/>
    </row>
    <row r="952" ht="15.75" customHeight="1">
      <c r="D952" s="116"/>
      <c r="F952" s="110"/>
      <c r="G952" s="110"/>
      <c r="H952" s="110"/>
      <c r="I952" s="110"/>
      <c r="J952" s="110"/>
      <c r="K952" s="110"/>
    </row>
    <row r="953" ht="15.75" customHeight="1">
      <c r="D953" s="116"/>
      <c r="F953" s="110"/>
      <c r="G953" s="110"/>
      <c r="H953" s="110"/>
      <c r="I953" s="110"/>
      <c r="J953" s="110"/>
      <c r="K953" s="110"/>
    </row>
    <row r="954" ht="15.75" customHeight="1">
      <c r="D954" s="116"/>
      <c r="F954" s="110"/>
      <c r="G954" s="110"/>
      <c r="H954" s="110"/>
      <c r="I954" s="110"/>
      <c r="J954" s="110"/>
      <c r="K954" s="110"/>
    </row>
    <row r="955" ht="15.75" customHeight="1">
      <c r="D955" s="116"/>
      <c r="F955" s="110"/>
      <c r="G955" s="110"/>
      <c r="H955" s="110"/>
      <c r="I955" s="110"/>
      <c r="J955" s="110"/>
      <c r="K955" s="110"/>
    </row>
    <row r="956" ht="15.75" customHeight="1">
      <c r="D956" s="116"/>
      <c r="F956" s="110"/>
      <c r="G956" s="110"/>
      <c r="H956" s="110"/>
      <c r="I956" s="110"/>
      <c r="J956" s="110"/>
      <c r="K956" s="110"/>
    </row>
    <row r="957" ht="15.75" customHeight="1">
      <c r="D957" s="116"/>
      <c r="F957" s="110"/>
      <c r="G957" s="110"/>
      <c r="H957" s="110"/>
      <c r="I957" s="110"/>
      <c r="J957" s="110"/>
      <c r="K957" s="110"/>
    </row>
    <row r="958" ht="15.75" customHeight="1">
      <c r="D958" s="116"/>
      <c r="F958" s="110"/>
      <c r="G958" s="110"/>
      <c r="H958" s="110"/>
      <c r="I958" s="110"/>
      <c r="J958" s="110"/>
      <c r="K958" s="110"/>
    </row>
    <row r="959" ht="15.75" customHeight="1">
      <c r="D959" s="116"/>
      <c r="F959" s="110"/>
      <c r="G959" s="110"/>
      <c r="H959" s="110"/>
      <c r="I959" s="110"/>
      <c r="J959" s="110"/>
      <c r="K959" s="110"/>
    </row>
    <row r="960" ht="15.75" customHeight="1">
      <c r="D960" s="116"/>
      <c r="F960" s="110"/>
      <c r="G960" s="110"/>
      <c r="H960" s="110"/>
      <c r="I960" s="110"/>
      <c r="J960" s="110"/>
      <c r="K960" s="110"/>
    </row>
    <row r="961" ht="15.75" customHeight="1">
      <c r="D961" s="116"/>
      <c r="F961" s="110"/>
      <c r="G961" s="110"/>
      <c r="H961" s="110"/>
      <c r="I961" s="110"/>
      <c r="J961" s="110"/>
      <c r="K961" s="110"/>
    </row>
    <row r="962" ht="15.75" customHeight="1">
      <c r="D962" s="116"/>
      <c r="F962" s="110"/>
      <c r="G962" s="110"/>
      <c r="H962" s="110"/>
      <c r="I962" s="110"/>
      <c r="J962" s="110"/>
      <c r="K962" s="110"/>
    </row>
    <row r="963" ht="15.75" customHeight="1">
      <c r="D963" s="116"/>
      <c r="F963" s="110"/>
      <c r="G963" s="110"/>
      <c r="H963" s="110"/>
      <c r="I963" s="110"/>
      <c r="J963" s="110"/>
      <c r="K963" s="110"/>
    </row>
    <row r="964" ht="15.75" customHeight="1">
      <c r="D964" s="116"/>
      <c r="F964" s="110"/>
      <c r="G964" s="110"/>
      <c r="H964" s="110"/>
      <c r="I964" s="110"/>
      <c r="J964" s="110"/>
      <c r="K964" s="110"/>
    </row>
    <row r="965" ht="15.75" customHeight="1">
      <c r="D965" s="116"/>
      <c r="F965" s="110"/>
      <c r="G965" s="110"/>
      <c r="H965" s="110"/>
      <c r="I965" s="110"/>
      <c r="J965" s="110"/>
      <c r="K965" s="110"/>
    </row>
    <row r="966" ht="15.75" customHeight="1">
      <c r="D966" s="116"/>
      <c r="F966" s="110"/>
      <c r="G966" s="110"/>
      <c r="H966" s="110"/>
      <c r="I966" s="110"/>
      <c r="J966" s="110"/>
      <c r="K966" s="110"/>
    </row>
    <row r="967" ht="15.75" customHeight="1">
      <c r="D967" s="116"/>
      <c r="F967" s="110"/>
      <c r="G967" s="110"/>
      <c r="H967" s="110"/>
      <c r="I967" s="110"/>
      <c r="J967" s="110"/>
      <c r="K967" s="110"/>
    </row>
    <row r="968" ht="15.75" customHeight="1">
      <c r="D968" s="116"/>
      <c r="F968" s="110"/>
      <c r="G968" s="110"/>
      <c r="H968" s="110"/>
      <c r="I968" s="110"/>
      <c r="J968" s="110"/>
      <c r="K968" s="110"/>
    </row>
    <row r="969" ht="15.75" customHeight="1">
      <c r="D969" s="116"/>
      <c r="F969" s="110"/>
      <c r="G969" s="110"/>
      <c r="H969" s="110"/>
      <c r="I969" s="110"/>
      <c r="J969" s="110"/>
      <c r="K969" s="110"/>
    </row>
    <row r="970" ht="15.75" customHeight="1">
      <c r="D970" s="116"/>
      <c r="F970" s="110"/>
      <c r="G970" s="110"/>
      <c r="H970" s="110"/>
      <c r="I970" s="110"/>
      <c r="J970" s="110"/>
      <c r="K970" s="110"/>
    </row>
    <row r="971" ht="15.75" customHeight="1">
      <c r="D971" s="116"/>
      <c r="F971" s="110"/>
      <c r="G971" s="110"/>
      <c r="H971" s="110"/>
      <c r="I971" s="110"/>
      <c r="J971" s="110"/>
      <c r="K971" s="110"/>
    </row>
    <row r="972" ht="15.75" customHeight="1">
      <c r="D972" s="116"/>
      <c r="F972" s="110"/>
      <c r="G972" s="110"/>
      <c r="H972" s="110"/>
      <c r="I972" s="110"/>
      <c r="J972" s="110"/>
      <c r="K972" s="110"/>
    </row>
    <row r="973" ht="15.75" customHeight="1">
      <c r="D973" s="116"/>
      <c r="F973" s="110"/>
      <c r="G973" s="110"/>
      <c r="H973" s="110"/>
      <c r="I973" s="110"/>
      <c r="J973" s="110"/>
      <c r="K973" s="110"/>
    </row>
    <row r="974" ht="15.75" customHeight="1">
      <c r="D974" s="116"/>
      <c r="F974" s="110"/>
      <c r="G974" s="110"/>
      <c r="H974" s="110"/>
      <c r="I974" s="110"/>
      <c r="J974" s="110"/>
      <c r="K974" s="110"/>
    </row>
    <row r="975" ht="15.75" customHeight="1">
      <c r="D975" s="116"/>
      <c r="F975" s="110"/>
      <c r="G975" s="110"/>
      <c r="H975" s="110"/>
      <c r="I975" s="110"/>
      <c r="J975" s="110"/>
      <c r="K975" s="110"/>
    </row>
    <row r="976" ht="15.75" customHeight="1">
      <c r="D976" s="116"/>
      <c r="F976" s="110"/>
      <c r="G976" s="110"/>
      <c r="H976" s="110"/>
      <c r="I976" s="110"/>
      <c r="J976" s="110"/>
      <c r="K976" s="110"/>
    </row>
    <row r="977" ht="15.75" customHeight="1">
      <c r="D977" s="116"/>
      <c r="F977" s="110"/>
      <c r="G977" s="110"/>
      <c r="H977" s="110"/>
      <c r="I977" s="110"/>
      <c r="J977" s="110"/>
      <c r="K977" s="110"/>
    </row>
    <row r="978" ht="15.75" customHeight="1">
      <c r="D978" s="116"/>
      <c r="F978" s="110"/>
      <c r="G978" s="110"/>
      <c r="H978" s="110"/>
      <c r="I978" s="110"/>
      <c r="J978" s="110"/>
      <c r="K978" s="110"/>
    </row>
    <row r="979" ht="15.75" customHeight="1">
      <c r="D979" s="116"/>
      <c r="F979" s="110"/>
      <c r="G979" s="110"/>
      <c r="H979" s="110"/>
      <c r="I979" s="110"/>
      <c r="J979" s="110"/>
      <c r="K979" s="110"/>
    </row>
    <row r="980" ht="15.75" customHeight="1">
      <c r="D980" s="116"/>
      <c r="F980" s="110"/>
      <c r="G980" s="110"/>
      <c r="H980" s="110"/>
      <c r="I980" s="110"/>
      <c r="J980" s="110"/>
      <c r="K980" s="110"/>
    </row>
    <row r="981" ht="15.75" customHeight="1">
      <c r="D981" s="116"/>
      <c r="F981" s="110"/>
      <c r="G981" s="110"/>
      <c r="H981" s="110"/>
      <c r="I981" s="110"/>
      <c r="J981" s="110"/>
      <c r="K981" s="110"/>
    </row>
    <row r="982" ht="15.75" customHeight="1">
      <c r="D982" s="116"/>
      <c r="F982" s="110"/>
      <c r="G982" s="110"/>
      <c r="H982" s="110"/>
      <c r="I982" s="110"/>
      <c r="J982" s="110"/>
      <c r="K982" s="110"/>
    </row>
    <row r="983" ht="15.75" customHeight="1">
      <c r="D983" s="116"/>
      <c r="F983" s="110"/>
      <c r="G983" s="110"/>
      <c r="H983" s="110"/>
      <c r="I983" s="110"/>
      <c r="J983" s="110"/>
      <c r="K983" s="110"/>
    </row>
    <row r="984" ht="15.75" customHeight="1">
      <c r="D984" s="116"/>
      <c r="F984" s="110"/>
      <c r="G984" s="110"/>
      <c r="H984" s="110"/>
      <c r="I984" s="110"/>
      <c r="J984" s="110"/>
      <c r="K984" s="110"/>
    </row>
    <row r="985" ht="15.75" customHeight="1">
      <c r="D985" s="116"/>
      <c r="F985" s="110"/>
      <c r="G985" s="110"/>
      <c r="H985" s="110"/>
      <c r="I985" s="110"/>
      <c r="J985" s="110"/>
      <c r="K985" s="110"/>
    </row>
    <row r="986" ht="15.75" customHeight="1">
      <c r="D986" s="116"/>
      <c r="F986" s="110"/>
      <c r="G986" s="110"/>
      <c r="H986" s="110"/>
      <c r="I986" s="110"/>
      <c r="J986" s="110"/>
      <c r="K986" s="110"/>
    </row>
    <row r="987" ht="15.75" customHeight="1">
      <c r="D987" s="116"/>
      <c r="F987" s="110"/>
      <c r="G987" s="110"/>
      <c r="H987" s="110"/>
      <c r="I987" s="110"/>
      <c r="J987" s="110"/>
      <c r="K987" s="110"/>
    </row>
    <row r="988" ht="15.75" customHeight="1">
      <c r="D988" s="116"/>
      <c r="F988" s="110"/>
      <c r="G988" s="110"/>
      <c r="H988" s="110"/>
      <c r="I988" s="110"/>
      <c r="J988" s="110"/>
      <c r="K988" s="110"/>
    </row>
    <row r="989" ht="15.75" customHeight="1">
      <c r="D989" s="116"/>
      <c r="F989" s="110"/>
      <c r="G989" s="110"/>
      <c r="H989" s="110"/>
      <c r="I989" s="110"/>
      <c r="J989" s="110"/>
      <c r="K989" s="110"/>
    </row>
    <row r="990" ht="15.75" customHeight="1">
      <c r="D990" s="116"/>
      <c r="F990" s="110"/>
      <c r="G990" s="110"/>
      <c r="H990" s="110"/>
      <c r="I990" s="110"/>
      <c r="J990" s="110"/>
      <c r="K990" s="110"/>
    </row>
    <row r="991" ht="15.75" customHeight="1">
      <c r="D991" s="116"/>
      <c r="F991" s="110"/>
      <c r="G991" s="110"/>
      <c r="H991" s="110"/>
      <c r="I991" s="110"/>
      <c r="J991" s="110"/>
      <c r="K991" s="110"/>
    </row>
    <row r="992" ht="15.75" customHeight="1">
      <c r="D992" s="116"/>
      <c r="F992" s="110"/>
      <c r="G992" s="110"/>
      <c r="H992" s="110"/>
      <c r="I992" s="110"/>
      <c r="J992" s="110"/>
      <c r="K992" s="110"/>
    </row>
    <row r="993" ht="15.75" customHeight="1">
      <c r="D993" s="116"/>
      <c r="F993" s="110"/>
      <c r="G993" s="110"/>
      <c r="H993" s="110"/>
      <c r="I993" s="110"/>
      <c r="J993" s="110"/>
      <c r="K993" s="110"/>
    </row>
    <row r="994" ht="15.75" customHeight="1">
      <c r="D994" s="116"/>
      <c r="F994" s="110"/>
      <c r="G994" s="110"/>
      <c r="H994" s="110"/>
      <c r="I994" s="110"/>
      <c r="J994" s="110"/>
      <c r="K994" s="110"/>
    </row>
    <row r="995" ht="15.75" customHeight="1">
      <c r="D995" s="116"/>
      <c r="F995" s="110"/>
      <c r="G995" s="110"/>
      <c r="H995" s="110"/>
      <c r="I995" s="110"/>
      <c r="J995" s="110"/>
      <c r="K995" s="110"/>
    </row>
    <row r="996" ht="15.75" customHeight="1">
      <c r="D996" s="116"/>
      <c r="F996" s="110"/>
      <c r="G996" s="110"/>
      <c r="H996" s="110"/>
      <c r="I996" s="110"/>
      <c r="J996" s="110"/>
      <c r="K996" s="110"/>
    </row>
    <row r="997" ht="15.75" customHeight="1">
      <c r="D997" s="116"/>
      <c r="F997" s="110"/>
      <c r="G997" s="110"/>
      <c r="H997" s="110"/>
      <c r="I997" s="110"/>
      <c r="J997" s="110"/>
      <c r="K997" s="110"/>
    </row>
    <row r="998" ht="15.75" customHeight="1">
      <c r="D998" s="116"/>
      <c r="F998" s="110"/>
      <c r="G998" s="110"/>
      <c r="H998" s="110"/>
      <c r="I998" s="110"/>
      <c r="J998" s="110"/>
      <c r="K998" s="110"/>
    </row>
    <row r="999" ht="15.75" customHeight="1">
      <c r="D999" s="116"/>
      <c r="F999" s="110"/>
      <c r="G999" s="110"/>
      <c r="H999" s="110"/>
      <c r="I999" s="110"/>
      <c r="J999" s="110"/>
      <c r="K999" s="110"/>
    </row>
    <row r="1000" ht="15.75" customHeight="1">
      <c r="D1000" s="116"/>
      <c r="F1000" s="110"/>
      <c r="G1000" s="110"/>
      <c r="H1000" s="110"/>
      <c r="I1000" s="110"/>
      <c r="J1000" s="110"/>
      <c r="K1000" s="110"/>
    </row>
  </sheetData>
  <printOptions/>
  <pageMargins bottom="0.787401575" footer="0.0" header="0.0" left="0.511811024" right="0.511811024" top="0.787401575"/>
  <pageSetup paperSize="9" orientation="portrait"/>
  <drawing r:id="rId1"/>
</worksheet>
</file>